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1" codeName="{296A6A55-71EF-3FAC-97E6-161027D96622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Ecuador/Global-Health/"/>
    </mc:Choice>
  </mc:AlternateContent>
  <xr:revisionPtr revIDLastSave="0" documentId="13_ncr:1_{28432835-90C8-FE44-9BD4-60F793CC418C}" xr6:coauthVersionLast="47" xr6:coauthVersionMax="47" xr10:uidLastSave="{00000000-0000-0000-0000-000000000000}"/>
  <bookViews>
    <workbookView xWindow="0" yWindow="500" windowWidth="28920" windowHeight="17540" tabRatio="867" xr2:uid="{00000000-000D-0000-FFFF-FFFF00000000}"/>
  </bookViews>
  <sheets>
    <sheet name="INGRESO DE DATOS" sheetId="6" r:id="rId1"/>
    <sheet name="Global Health Ultimate" sheetId="21" r:id="rId2"/>
    <sheet name="Global Health Elite" sheetId="17" r:id="rId3"/>
    <sheet name="Global Health Premier" sheetId="16" r:id="rId4"/>
    <sheet name="Global Health Select" sheetId="18" r:id="rId5"/>
    <sheet name="—" sheetId="20" state="hidden" r:id="rId6"/>
    <sheet name="Resumen tarifas" sheetId="15" r:id="rId7"/>
    <sheet name="Tablas" sheetId="4" state="hidden" r:id="rId8"/>
    <sheet name="Tablas Guayaquil" sheetId="22" state="hidden" r:id="rId9"/>
    <sheet name="Tablas Resto de Ecuador" sheetId="23" state="hidden" r:id="rId10"/>
  </sheets>
  <functionGroups builtInGroupCount="19"/>
  <definedNames>
    <definedName name="_xlnm.Print_Area" localSheetId="2">'Global Health Elite'!$D$1:$L$66,'Global Health Elite'!$A$14:$C$88</definedName>
    <definedName name="_xlnm.Print_Area" localSheetId="3">'Global Health Premier'!$D$1:$L$64,'Global Health Premier'!$A$15:$C$95</definedName>
    <definedName name="_xlnm.Print_Area" localSheetId="4">'Global Health Select'!$D$1:$K$65,'Global Health Select'!$A$14:$B$66</definedName>
    <definedName name="_xlnm.Print_Area" localSheetId="1">'Global Health Ultimate'!$D$1:$L$73,'Global Health Ultimate'!$A$13:$C$155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4" l="1"/>
  <c r="D7" i="4"/>
  <c r="E7" i="4"/>
  <c r="F7" i="4"/>
  <c r="G7" i="4"/>
  <c r="C8" i="4"/>
  <c r="D8" i="4"/>
  <c r="E8" i="4"/>
  <c r="F8" i="4"/>
  <c r="G8" i="4"/>
  <c r="C9" i="4"/>
  <c r="D9" i="4"/>
  <c r="E9" i="4"/>
  <c r="F9" i="4"/>
  <c r="G9" i="4"/>
  <c r="C10" i="4"/>
  <c r="D10" i="4"/>
  <c r="E10" i="4"/>
  <c r="F10" i="4"/>
  <c r="G10" i="4"/>
  <c r="C11" i="4"/>
  <c r="D11" i="4"/>
  <c r="E11" i="4"/>
  <c r="F11" i="4"/>
  <c r="G11" i="4"/>
  <c r="C12" i="4"/>
  <c r="D12" i="4"/>
  <c r="E12" i="4"/>
  <c r="F12" i="4"/>
  <c r="G12" i="4"/>
  <c r="C13" i="4"/>
  <c r="D13" i="4"/>
  <c r="E13" i="4"/>
  <c r="F13" i="4"/>
  <c r="G13" i="4"/>
  <c r="C14" i="4"/>
  <c r="D14" i="4"/>
  <c r="E14" i="4"/>
  <c r="F14" i="4"/>
  <c r="G14" i="4"/>
  <c r="C15" i="4"/>
  <c r="D15" i="4"/>
  <c r="E15" i="4"/>
  <c r="F15" i="4"/>
  <c r="G15" i="4"/>
  <c r="C16" i="4"/>
  <c r="D16" i="4"/>
  <c r="E16" i="4"/>
  <c r="F16" i="4"/>
  <c r="G16" i="4"/>
  <c r="C17" i="4"/>
  <c r="D17" i="4"/>
  <c r="E17" i="4"/>
  <c r="F17" i="4"/>
  <c r="G17" i="4"/>
  <c r="C18" i="4"/>
  <c r="D18" i="4"/>
  <c r="E18" i="4"/>
  <c r="F18" i="4"/>
  <c r="G18" i="4"/>
  <c r="C19" i="4"/>
  <c r="D19" i="4"/>
  <c r="E19" i="4"/>
  <c r="F19" i="4"/>
  <c r="G19" i="4"/>
  <c r="C20" i="4"/>
  <c r="D20" i="4"/>
  <c r="E20" i="4"/>
  <c r="F20" i="4"/>
  <c r="G20" i="4"/>
  <c r="C21" i="4"/>
  <c r="D21" i="4"/>
  <c r="E21" i="4"/>
  <c r="F21" i="4"/>
  <c r="G21" i="4"/>
  <c r="C22" i="4"/>
  <c r="D22" i="4"/>
  <c r="E22" i="4"/>
  <c r="F22" i="4"/>
  <c r="G22" i="4"/>
  <c r="C23" i="4"/>
  <c r="D23" i="4"/>
  <c r="E23" i="4"/>
  <c r="F23" i="4"/>
  <c r="G23" i="4"/>
  <c r="C24" i="4"/>
  <c r="D24" i="4"/>
  <c r="E24" i="4"/>
  <c r="F24" i="4"/>
  <c r="G24" i="4"/>
  <c r="C25" i="4"/>
  <c r="D25" i="4"/>
  <c r="E25" i="4"/>
  <c r="F25" i="4"/>
  <c r="G25" i="4"/>
  <c r="C26" i="4"/>
  <c r="D26" i="4"/>
  <c r="E26" i="4"/>
  <c r="F26" i="4"/>
  <c r="G26" i="4"/>
  <c r="C27" i="4"/>
  <c r="D27" i="4"/>
  <c r="E27" i="4"/>
  <c r="F27" i="4"/>
  <c r="G27" i="4"/>
  <c r="C28" i="4"/>
  <c r="D28" i="4"/>
  <c r="E28" i="4"/>
  <c r="F28" i="4"/>
  <c r="G28" i="4"/>
  <c r="C29" i="4"/>
  <c r="D29" i="4"/>
  <c r="E29" i="4"/>
  <c r="F29" i="4"/>
  <c r="G29" i="4"/>
  <c r="C30" i="4"/>
  <c r="D30" i="4"/>
  <c r="E30" i="4"/>
  <c r="F30" i="4"/>
  <c r="G30" i="4"/>
  <c r="C31" i="4"/>
  <c r="D31" i="4"/>
  <c r="E31" i="4"/>
  <c r="F31" i="4"/>
  <c r="G31" i="4"/>
  <c r="C32" i="4"/>
  <c r="D32" i="4"/>
  <c r="E32" i="4"/>
  <c r="F32" i="4"/>
  <c r="G32" i="4"/>
  <c r="C33" i="4"/>
  <c r="D33" i="4"/>
  <c r="E33" i="4"/>
  <c r="F33" i="4"/>
  <c r="G33" i="4"/>
  <c r="C34" i="4"/>
  <c r="D34" i="4"/>
  <c r="E34" i="4"/>
  <c r="F34" i="4"/>
  <c r="G34" i="4"/>
  <c r="C35" i="4"/>
  <c r="D35" i="4"/>
  <c r="E35" i="4"/>
  <c r="F35" i="4"/>
  <c r="G35" i="4"/>
  <c r="C36" i="4"/>
  <c r="D36" i="4"/>
  <c r="E36" i="4"/>
  <c r="F36" i="4"/>
  <c r="G36" i="4"/>
  <c r="C37" i="4"/>
  <c r="D37" i="4"/>
  <c r="E37" i="4"/>
  <c r="F37" i="4"/>
  <c r="G37" i="4"/>
  <c r="C38" i="4"/>
  <c r="D38" i="4"/>
  <c r="E38" i="4"/>
  <c r="F38" i="4"/>
  <c r="G38" i="4"/>
  <c r="C39" i="4"/>
  <c r="D39" i="4"/>
  <c r="E39" i="4"/>
  <c r="F39" i="4"/>
  <c r="G39" i="4"/>
  <c r="C40" i="4"/>
  <c r="D40" i="4"/>
  <c r="E40" i="4"/>
  <c r="F40" i="4"/>
  <c r="G40" i="4"/>
  <c r="C41" i="4"/>
  <c r="D41" i="4"/>
  <c r="E41" i="4"/>
  <c r="F41" i="4"/>
  <c r="G41" i="4"/>
  <c r="C42" i="4"/>
  <c r="D42" i="4"/>
  <c r="E42" i="4"/>
  <c r="F42" i="4"/>
  <c r="G42" i="4"/>
  <c r="C43" i="4"/>
  <c r="D43" i="4"/>
  <c r="E43" i="4"/>
  <c r="F43" i="4"/>
  <c r="G43" i="4"/>
  <c r="C44" i="4"/>
  <c r="D44" i="4"/>
  <c r="E44" i="4"/>
  <c r="F44" i="4"/>
  <c r="G44" i="4"/>
  <c r="C45" i="4"/>
  <c r="D45" i="4"/>
  <c r="E45" i="4"/>
  <c r="F45" i="4"/>
  <c r="G45" i="4"/>
  <c r="C46" i="4"/>
  <c r="D46" i="4"/>
  <c r="E46" i="4"/>
  <c r="F46" i="4"/>
  <c r="G46" i="4"/>
  <c r="C47" i="4"/>
  <c r="D47" i="4"/>
  <c r="E47" i="4"/>
  <c r="F47" i="4"/>
  <c r="G47" i="4"/>
  <c r="C48" i="4"/>
  <c r="D48" i="4"/>
  <c r="E48" i="4"/>
  <c r="F48" i="4"/>
  <c r="G48" i="4"/>
  <c r="C49" i="4"/>
  <c r="D49" i="4"/>
  <c r="E49" i="4"/>
  <c r="F49" i="4"/>
  <c r="G49" i="4"/>
  <c r="C50" i="4"/>
  <c r="D50" i="4"/>
  <c r="E50" i="4"/>
  <c r="F50" i="4"/>
  <c r="G50" i="4"/>
  <c r="C51" i="4"/>
  <c r="D51" i="4"/>
  <c r="E51" i="4"/>
  <c r="F51" i="4"/>
  <c r="G51" i="4"/>
  <c r="C52" i="4"/>
  <c r="D52" i="4"/>
  <c r="E52" i="4"/>
  <c r="F52" i="4"/>
  <c r="G52" i="4"/>
  <c r="C53" i="4"/>
  <c r="D53" i="4"/>
  <c r="E53" i="4"/>
  <c r="F53" i="4"/>
  <c r="G53" i="4"/>
  <c r="C54" i="4"/>
  <c r="D54" i="4"/>
  <c r="E54" i="4"/>
  <c r="F54" i="4"/>
  <c r="G54" i="4"/>
  <c r="C55" i="4"/>
  <c r="D55" i="4"/>
  <c r="E55" i="4"/>
  <c r="F55" i="4"/>
  <c r="G55" i="4"/>
  <c r="C56" i="4"/>
  <c r="D56" i="4"/>
  <c r="E56" i="4"/>
  <c r="F56" i="4"/>
  <c r="G56" i="4"/>
  <c r="C57" i="4"/>
  <c r="D57" i="4"/>
  <c r="E57" i="4"/>
  <c r="F57" i="4"/>
  <c r="G57" i="4"/>
  <c r="C58" i="4"/>
  <c r="D58" i="4"/>
  <c r="E58" i="4"/>
  <c r="F58" i="4"/>
  <c r="G58" i="4"/>
  <c r="C59" i="4"/>
  <c r="D59" i="4"/>
  <c r="E59" i="4"/>
  <c r="F59" i="4"/>
  <c r="G59" i="4"/>
  <c r="C60" i="4"/>
  <c r="D60" i="4"/>
  <c r="E60" i="4"/>
  <c r="F60" i="4"/>
  <c r="G60" i="4"/>
  <c r="C61" i="4"/>
  <c r="D61" i="4"/>
  <c r="E61" i="4"/>
  <c r="F61" i="4"/>
  <c r="G61" i="4"/>
  <c r="C62" i="4"/>
  <c r="D62" i="4"/>
  <c r="E62" i="4"/>
  <c r="F62" i="4"/>
  <c r="G62" i="4"/>
  <c r="C63" i="4"/>
  <c r="D63" i="4"/>
  <c r="E63" i="4"/>
  <c r="F63" i="4"/>
  <c r="G63" i="4"/>
  <c r="C64" i="4"/>
  <c r="D64" i="4"/>
  <c r="E64" i="4"/>
  <c r="F64" i="4"/>
  <c r="G64" i="4"/>
  <c r="C65" i="4"/>
  <c r="D65" i="4"/>
  <c r="E65" i="4"/>
  <c r="F65" i="4"/>
  <c r="G65" i="4"/>
  <c r="C66" i="4"/>
  <c r="D66" i="4"/>
  <c r="E66" i="4"/>
  <c r="F66" i="4"/>
  <c r="G66" i="4"/>
  <c r="C67" i="4"/>
  <c r="D67" i="4"/>
  <c r="E67" i="4"/>
  <c r="F67" i="4"/>
  <c r="G67" i="4"/>
  <c r="C68" i="4"/>
  <c r="D68" i="4"/>
  <c r="E68" i="4"/>
  <c r="F68" i="4"/>
  <c r="G68" i="4"/>
  <c r="C69" i="4"/>
  <c r="D69" i="4"/>
  <c r="E69" i="4"/>
  <c r="F69" i="4"/>
  <c r="G69" i="4"/>
  <c r="C70" i="4"/>
  <c r="D70" i="4"/>
  <c r="E70" i="4"/>
  <c r="F70" i="4"/>
  <c r="G70" i="4"/>
  <c r="C71" i="4"/>
  <c r="D71" i="4"/>
  <c r="E71" i="4"/>
  <c r="F71" i="4"/>
  <c r="G71" i="4"/>
  <c r="C72" i="4"/>
  <c r="D72" i="4"/>
  <c r="E72" i="4"/>
  <c r="F72" i="4"/>
  <c r="G72" i="4"/>
  <c r="C73" i="4"/>
  <c r="D73" i="4"/>
  <c r="E73" i="4"/>
  <c r="F73" i="4"/>
  <c r="G73" i="4"/>
  <c r="C74" i="4"/>
  <c r="D74" i="4"/>
  <c r="E74" i="4"/>
  <c r="F74" i="4"/>
  <c r="G74" i="4"/>
  <c r="C75" i="4"/>
  <c r="D75" i="4"/>
  <c r="E75" i="4"/>
  <c r="F75" i="4"/>
  <c r="G75" i="4"/>
  <c r="C76" i="4"/>
  <c r="D76" i="4"/>
  <c r="E76" i="4"/>
  <c r="F76" i="4"/>
  <c r="G76" i="4"/>
  <c r="C77" i="4"/>
  <c r="D77" i="4"/>
  <c r="E77" i="4"/>
  <c r="F77" i="4"/>
  <c r="G77" i="4"/>
  <c r="C78" i="4"/>
  <c r="D78" i="4"/>
  <c r="E78" i="4"/>
  <c r="F78" i="4"/>
  <c r="G78" i="4"/>
  <c r="C79" i="4"/>
  <c r="D79" i="4"/>
  <c r="E79" i="4"/>
  <c r="F79" i="4"/>
  <c r="G79" i="4"/>
  <c r="K2" i="22"/>
  <c r="C80" i="22"/>
  <c r="C80" i="4"/>
  <c r="D80" i="22"/>
  <c r="D80" i="4"/>
  <c r="E80" i="22"/>
  <c r="E80" i="4"/>
  <c r="F80" i="22"/>
  <c r="F80" i="4"/>
  <c r="G80" i="22"/>
  <c r="G80" i="4"/>
  <c r="C81" i="22"/>
  <c r="C81" i="4"/>
  <c r="D81" i="22"/>
  <c r="D81" i="4"/>
  <c r="E81" i="22"/>
  <c r="E81" i="4"/>
  <c r="F81" i="22"/>
  <c r="F81" i="4"/>
  <c r="G81" i="22"/>
  <c r="G81" i="4"/>
  <c r="C82" i="22"/>
  <c r="C82" i="4"/>
  <c r="D82" i="22"/>
  <c r="D82" i="4"/>
  <c r="E82" i="22"/>
  <c r="E82" i="4"/>
  <c r="F82" i="22"/>
  <c r="F82" i="4"/>
  <c r="G82" i="22"/>
  <c r="G82" i="4"/>
  <c r="C83" i="22"/>
  <c r="C83" i="4"/>
  <c r="D83" i="22"/>
  <c r="D83" i="4"/>
  <c r="E83" i="22"/>
  <c r="E83" i="4"/>
  <c r="F83" i="22"/>
  <c r="F83" i="4"/>
  <c r="G83" i="22"/>
  <c r="G83" i="4"/>
  <c r="C84" i="22"/>
  <c r="C84" i="4"/>
  <c r="D84" i="22"/>
  <c r="D84" i="4"/>
  <c r="E84" i="22"/>
  <c r="E84" i="4"/>
  <c r="F84" i="22"/>
  <c r="F84" i="4"/>
  <c r="G84" i="22"/>
  <c r="G84" i="4"/>
  <c r="C85" i="22"/>
  <c r="C85" i="4"/>
  <c r="D85" i="22"/>
  <c r="D85" i="4"/>
  <c r="E85" i="22"/>
  <c r="E85" i="4"/>
  <c r="F85" i="22"/>
  <c r="F85" i="4"/>
  <c r="G85" i="22"/>
  <c r="G85" i="4"/>
  <c r="C86" i="22"/>
  <c r="C86" i="4"/>
  <c r="D86" i="22"/>
  <c r="D86" i="4"/>
  <c r="E86" i="22"/>
  <c r="E86" i="4"/>
  <c r="F86" i="22"/>
  <c r="F86" i="4"/>
  <c r="G86" i="22"/>
  <c r="G86" i="4"/>
  <c r="C87" i="22"/>
  <c r="C87" i="4"/>
  <c r="D87" i="22"/>
  <c r="D87" i="4"/>
  <c r="E87" i="22"/>
  <c r="E87" i="4"/>
  <c r="F87" i="22"/>
  <c r="F87" i="4"/>
  <c r="G87" i="22"/>
  <c r="G87" i="4"/>
  <c r="C88" i="22"/>
  <c r="C88" i="4"/>
  <c r="D88" i="22"/>
  <c r="D88" i="4"/>
  <c r="E88" i="22"/>
  <c r="E88" i="4"/>
  <c r="F88" i="22"/>
  <c r="F88" i="4"/>
  <c r="G88" i="22"/>
  <c r="G88" i="4"/>
  <c r="C89" i="22"/>
  <c r="C89" i="4"/>
  <c r="D89" i="22"/>
  <c r="D89" i="4"/>
  <c r="E89" i="22"/>
  <c r="E89" i="4"/>
  <c r="F89" i="22"/>
  <c r="F89" i="4"/>
  <c r="G89" i="22"/>
  <c r="G89" i="4"/>
  <c r="C90" i="22"/>
  <c r="C90" i="4"/>
  <c r="D90" i="22"/>
  <c r="D90" i="4"/>
  <c r="E90" i="22"/>
  <c r="E90" i="4"/>
  <c r="F90" i="22"/>
  <c r="F90" i="4"/>
  <c r="G90" i="22"/>
  <c r="G90" i="4"/>
  <c r="C91" i="22"/>
  <c r="C91" i="4"/>
  <c r="D91" i="22"/>
  <c r="D91" i="4"/>
  <c r="E91" i="22"/>
  <c r="E91" i="4"/>
  <c r="F91" i="22"/>
  <c r="F91" i="4"/>
  <c r="G91" i="22"/>
  <c r="G91" i="4"/>
  <c r="C92" i="22"/>
  <c r="C92" i="4"/>
  <c r="D92" i="22"/>
  <c r="D92" i="4"/>
  <c r="E92" i="22"/>
  <c r="E92" i="4"/>
  <c r="F92" i="22"/>
  <c r="F92" i="4"/>
  <c r="G92" i="22"/>
  <c r="G92" i="4"/>
  <c r="C93" i="22"/>
  <c r="C93" i="4"/>
  <c r="D93" i="22"/>
  <c r="D93" i="4"/>
  <c r="E93" i="22"/>
  <c r="E93" i="4"/>
  <c r="F93" i="22"/>
  <c r="F93" i="4"/>
  <c r="G93" i="22"/>
  <c r="G93" i="4"/>
  <c r="C94" i="22"/>
  <c r="C94" i="4"/>
  <c r="D94" i="22"/>
  <c r="D94" i="4"/>
  <c r="E94" i="22"/>
  <c r="E94" i="4"/>
  <c r="F94" i="22"/>
  <c r="F94" i="4"/>
  <c r="G94" i="22"/>
  <c r="G94" i="4"/>
  <c r="C95" i="22"/>
  <c r="C95" i="4"/>
  <c r="D95" i="22"/>
  <c r="D95" i="4"/>
  <c r="E95" i="22"/>
  <c r="E95" i="4"/>
  <c r="F95" i="22"/>
  <c r="F95" i="4"/>
  <c r="G95" i="22"/>
  <c r="G95" i="4"/>
  <c r="C96" i="22"/>
  <c r="C96" i="4"/>
  <c r="D96" i="22"/>
  <c r="D96" i="4"/>
  <c r="E96" i="22"/>
  <c r="E96" i="4"/>
  <c r="F96" i="22"/>
  <c r="F96" i="4"/>
  <c r="G96" i="22"/>
  <c r="G96" i="4"/>
  <c r="C97" i="22"/>
  <c r="C97" i="4"/>
  <c r="D97" i="22"/>
  <c r="D97" i="4"/>
  <c r="E97" i="22"/>
  <c r="E97" i="4"/>
  <c r="F97" i="22"/>
  <c r="F97" i="4"/>
  <c r="G97" i="22"/>
  <c r="G97" i="4"/>
  <c r="C98" i="22"/>
  <c r="C98" i="4"/>
  <c r="D98" i="22"/>
  <c r="D98" i="4"/>
  <c r="E98" i="22"/>
  <c r="E98" i="4"/>
  <c r="F98" i="22"/>
  <c r="F98" i="4"/>
  <c r="G98" i="22"/>
  <c r="G98" i="4"/>
  <c r="C99" i="22"/>
  <c r="C99" i="4"/>
  <c r="D99" i="22"/>
  <c r="D99" i="4"/>
  <c r="E99" i="22"/>
  <c r="E99" i="4"/>
  <c r="F99" i="22"/>
  <c r="F99" i="4"/>
  <c r="G99" i="22"/>
  <c r="G99" i="4"/>
  <c r="C100" i="22"/>
  <c r="C100" i="4"/>
  <c r="D100" i="22"/>
  <c r="D100" i="4"/>
  <c r="E100" i="22"/>
  <c r="E100" i="4"/>
  <c r="F100" i="22"/>
  <c r="F100" i="4"/>
  <c r="G100" i="22"/>
  <c r="G100" i="4"/>
  <c r="C101" i="22"/>
  <c r="C101" i="4"/>
  <c r="D101" i="22"/>
  <c r="D101" i="4"/>
  <c r="E101" i="22"/>
  <c r="E101" i="4"/>
  <c r="F101" i="22"/>
  <c r="F101" i="4"/>
  <c r="G101" i="22"/>
  <c r="G101" i="4"/>
  <c r="C102" i="22"/>
  <c r="C102" i="4"/>
  <c r="D102" i="22"/>
  <c r="D102" i="4"/>
  <c r="E102" i="22"/>
  <c r="E102" i="4"/>
  <c r="F102" i="22"/>
  <c r="F102" i="4"/>
  <c r="G102" i="22"/>
  <c r="G102" i="4"/>
  <c r="C103" i="22"/>
  <c r="C103" i="4"/>
  <c r="D103" i="22"/>
  <c r="D103" i="4"/>
  <c r="E103" i="22"/>
  <c r="E103" i="4"/>
  <c r="F103" i="22"/>
  <c r="F103" i="4"/>
  <c r="G103" i="22"/>
  <c r="G103" i="4"/>
  <c r="C104" i="22"/>
  <c r="C104" i="4"/>
  <c r="D104" i="22"/>
  <c r="D104" i="4"/>
  <c r="E104" i="22"/>
  <c r="E104" i="4"/>
  <c r="F104" i="22"/>
  <c r="F104" i="4"/>
  <c r="G104" i="22"/>
  <c r="G104" i="4"/>
  <c r="C105" i="22"/>
  <c r="C105" i="4"/>
  <c r="D105" i="22"/>
  <c r="D105" i="4"/>
  <c r="E105" i="22"/>
  <c r="E105" i="4"/>
  <c r="F105" i="22"/>
  <c r="F105" i="4"/>
  <c r="G105" i="22"/>
  <c r="G105" i="4"/>
  <c r="C106" i="22"/>
  <c r="C106" i="4"/>
  <c r="D106" i="22"/>
  <c r="D106" i="4"/>
  <c r="E106" i="22"/>
  <c r="E106" i="4"/>
  <c r="F106" i="22"/>
  <c r="F106" i="4"/>
  <c r="G106" i="22"/>
  <c r="G106" i="4"/>
  <c r="C107" i="22"/>
  <c r="C107" i="4"/>
  <c r="D107" i="22"/>
  <c r="D107" i="4"/>
  <c r="E107" i="22"/>
  <c r="E107" i="4"/>
  <c r="F107" i="22"/>
  <c r="F107" i="4"/>
  <c r="G107" i="22"/>
  <c r="G107" i="4"/>
  <c r="C108" i="22"/>
  <c r="C108" i="4"/>
  <c r="D108" i="22"/>
  <c r="D108" i="4"/>
  <c r="E108" i="22"/>
  <c r="E108" i="4"/>
  <c r="F108" i="22"/>
  <c r="F108" i="4"/>
  <c r="G108" i="22"/>
  <c r="G108" i="4"/>
  <c r="C109" i="22"/>
  <c r="C109" i="4"/>
  <c r="D109" i="22"/>
  <c r="D109" i="4"/>
  <c r="E109" i="22"/>
  <c r="E109" i="4"/>
  <c r="F109" i="22"/>
  <c r="F109" i="4"/>
  <c r="G109" i="22"/>
  <c r="G109" i="4"/>
  <c r="C110" i="22"/>
  <c r="C110" i="4"/>
  <c r="D110" i="22"/>
  <c r="D110" i="4"/>
  <c r="E110" i="22"/>
  <c r="E110" i="4"/>
  <c r="F110" i="22"/>
  <c r="F110" i="4"/>
  <c r="G110" i="22"/>
  <c r="G110" i="4"/>
  <c r="C111" i="22"/>
  <c r="C111" i="4"/>
  <c r="D111" i="22"/>
  <c r="D111" i="4"/>
  <c r="E111" i="22"/>
  <c r="E111" i="4"/>
  <c r="F111" i="22"/>
  <c r="F111" i="4"/>
  <c r="G111" i="22"/>
  <c r="G111" i="4"/>
  <c r="C112" i="22"/>
  <c r="C112" i="4"/>
  <c r="D112" i="22"/>
  <c r="D112" i="4"/>
  <c r="E112" i="22"/>
  <c r="E112" i="4"/>
  <c r="F112" i="22"/>
  <c r="F112" i="4"/>
  <c r="G112" i="22"/>
  <c r="G112" i="4"/>
  <c r="C113" i="22"/>
  <c r="C113" i="4"/>
  <c r="D113" i="22"/>
  <c r="D113" i="4"/>
  <c r="E113" i="22"/>
  <c r="E113" i="4"/>
  <c r="F113" i="22"/>
  <c r="F113" i="4"/>
  <c r="G113" i="22"/>
  <c r="G113" i="4"/>
  <c r="C114" i="22"/>
  <c r="C114" i="4"/>
  <c r="D114" i="22"/>
  <c r="D114" i="4"/>
  <c r="E114" i="22"/>
  <c r="E114" i="4"/>
  <c r="F114" i="22"/>
  <c r="F114" i="4"/>
  <c r="G114" i="22"/>
  <c r="G114" i="4"/>
  <c r="C115" i="22"/>
  <c r="C115" i="4"/>
  <c r="D115" i="22"/>
  <c r="D115" i="4"/>
  <c r="E115" i="22"/>
  <c r="E115" i="4"/>
  <c r="F115" i="22"/>
  <c r="F115" i="4"/>
  <c r="G115" i="22"/>
  <c r="G115" i="4"/>
  <c r="C116" i="22"/>
  <c r="C116" i="4"/>
  <c r="D116" i="22"/>
  <c r="D116" i="4"/>
  <c r="E116" i="22"/>
  <c r="E116" i="4"/>
  <c r="F116" i="22"/>
  <c r="F116" i="4"/>
  <c r="G116" i="22"/>
  <c r="G116" i="4"/>
  <c r="C117" i="22"/>
  <c r="C117" i="4"/>
  <c r="D117" i="22"/>
  <c r="D117" i="4"/>
  <c r="E117" i="22"/>
  <c r="E117" i="4"/>
  <c r="F117" i="22"/>
  <c r="F117" i="4"/>
  <c r="G117" i="22"/>
  <c r="G117" i="4"/>
  <c r="C118" i="22"/>
  <c r="C118" i="4"/>
  <c r="D118" i="22"/>
  <c r="D118" i="4"/>
  <c r="E118" i="22"/>
  <c r="E118" i="4"/>
  <c r="F118" i="22"/>
  <c r="F118" i="4"/>
  <c r="G118" i="22"/>
  <c r="G118" i="4"/>
  <c r="C119" i="22"/>
  <c r="C119" i="4"/>
  <c r="D119" i="22"/>
  <c r="D119" i="4"/>
  <c r="E119" i="22"/>
  <c r="E119" i="4"/>
  <c r="F119" i="22"/>
  <c r="F119" i="4"/>
  <c r="G119" i="22"/>
  <c r="G119" i="4"/>
  <c r="C120" i="22"/>
  <c r="C120" i="4"/>
  <c r="D120" i="22"/>
  <c r="D120" i="4"/>
  <c r="E120" i="22"/>
  <c r="E120" i="4"/>
  <c r="F120" i="22"/>
  <c r="F120" i="4"/>
  <c r="G120" i="22"/>
  <c r="G120" i="4"/>
  <c r="C121" i="22"/>
  <c r="C121" i="4"/>
  <c r="D121" i="22"/>
  <c r="D121" i="4"/>
  <c r="E121" i="22"/>
  <c r="E121" i="4"/>
  <c r="F121" i="22"/>
  <c r="F121" i="4"/>
  <c r="G121" i="22"/>
  <c r="G121" i="4"/>
  <c r="C122" i="22"/>
  <c r="C122" i="4"/>
  <c r="D122" i="22"/>
  <c r="D122" i="4"/>
  <c r="E122" i="22"/>
  <c r="E122" i="4"/>
  <c r="F122" i="22"/>
  <c r="F122" i="4"/>
  <c r="G122" i="22"/>
  <c r="G122" i="4"/>
  <c r="C123" i="22"/>
  <c r="C123" i="4"/>
  <c r="D123" i="22"/>
  <c r="D123" i="4"/>
  <c r="E123" i="22"/>
  <c r="E123" i="4"/>
  <c r="F123" i="22"/>
  <c r="F123" i="4"/>
  <c r="G123" i="22"/>
  <c r="G123" i="4"/>
  <c r="C124" i="22"/>
  <c r="C124" i="4"/>
  <c r="D124" i="22"/>
  <c r="D124" i="4"/>
  <c r="E124" i="22"/>
  <c r="E124" i="4"/>
  <c r="F124" i="22"/>
  <c r="F124" i="4"/>
  <c r="G124" i="22"/>
  <c r="G124" i="4"/>
  <c r="C125" i="22"/>
  <c r="C125" i="4"/>
  <c r="D125" i="22"/>
  <c r="D125" i="4"/>
  <c r="E125" i="22"/>
  <c r="E125" i="4"/>
  <c r="F125" i="22"/>
  <c r="F125" i="4"/>
  <c r="G125" i="22"/>
  <c r="G125" i="4"/>
  <c r="C126" i="22"/>
  <c r="C126" i="4"/>
  <c r="D126" i="22"/>
  <c r="D126" i="4"/>
  <c r="E126" i="22"/>
  <c r="E126" i="4"/>
  <c r="F126" i="22"/>
  <c r="F126" i="4"/>
  <c r="G126" i="22"/>
  <c r="G126" i="4"/>
  <c r="C127" i="22"/>
  <c r="C127" i="4"/>
  <c r="D127" i="22"/>
  <c r="D127" i="4"/>
  <c r="E127" i="22"/>
  <c r="E127" i="4"/>
  <c r="F127" i="22"/>
  <c r="F127" i="4"/>
  <c r="G127" i="22"/>
  <c r="G127" i="4"/>
  <c r="C128" i="22"/>
  <c r="C128" i="4"/>
  <c r="D128" i="22"/>
  <c r="D128" i="4"/>
  <c r="E128" i="22"/>
  <c r="E128" i="4"/>
  <c r="F128" i="22"/>
  <c r="F128" i="4"/>
  <c r="G128" i="22"/>
  <c r="G128" i="4"/>
  <c r="C129" i="22"/>
  <c r="C129" i="4"/>
  <c r="D129" i="22"/>
  <c r="D129" i="4"/>
  <c r="E129" i="22"/>
  <c r="E129" i="4"/>
  <c r="F129" i="22"/>
  <c r="F129" i="4"/>
  <c r="G129" i="22"/>
  <c r="G129" i="4"/>
  <c r="C130" i="22"/>
  <c r="C130" i="4"/>
  <c r="D130" i="22"/>
  <c r="D130" i="4"/>
  <c r="E130" i="22"/>
  <c r="E130" i="4"/>
  <c r="F130" i="22"/>
  <c r="F130" i="4"/>
  <c r="G130" i="22"/>
  <c r="G130" i="4"/>
  <c r="C131" i="22"/>
  <c r="C131" i="4"/>
  <c r="D131" i="22"/>
  <c r="D131" i="4"/>
  <c r="E131" i="22"/>
  <c r="E131" i="4"/>
  <c r="F131" i="22"/>
  <c r="F131" i="4"/>
  <c r="G131" i="22"/>
  <c r="G131" i="4"/>
  <c r="C132" i="22"/>
  <c r="C132" i="4"/>
  <c r="D132" i="22"/>
  <c r="D132" i="4"/>
  <c r="E132" i="22"/>
  <c r="E132" i="4"/>
  <c r="F132" i="22"/>
  <c r="F132" i="4"/>
  <c r="G132" i="22"/>
  <c r="G132" i="4"/>
  <c r="C133" i="22"/>
  <c r="C133" i="4"/>
  <c r="D133" i="22"/>
  <c r="D133" i="4"/>
  <c r="E133" i="22"/>
  <c r="E133" i="4"/>
  <c r="F133" i="22"/>
  <c r="F133" i="4"/>
  <c r="G133" i="22"/>
  <c r="G133" i="4"/>
  <c r="C134" i="22"/>
  <c r="C134" i="4"/>
  <c r="D134" i="22"/>
  <c r="D134" i="4"/>
  <c r="E134" i="22"/>
  <c r="E134" i="4"/>
  <c r="F134" i="22"/>
  <c r="F134" i="4"/>
  <c r="G134" i="22"/>
  <c r="G134" i="4"/>
  <c r="C135" i="22"/>
  <c r="C135" i="4"/>
  <c r="D135" i="22"/>
  <c r="D135" i="4"/>
  <c r="E135" i="22"/>
  <c r="E135" i="4"/>
  <c r="F135" i="22"/>
  <c r="F135" i="4"/>
  <c r="G135" i="22"/>
  <c r="G135" i="4"/>
  <c r="C136" i="22"/>
  <c r="C136" i="4"/>
  <c r="D136" i="22"/>
  <c r="D136" i="4"/>
  <c r="E136" i="22"/>
  <c r="E136" i="4"/>
  <c r="F136" i="22"/>
  <c r="F136" i="4"/>
  <c r="G136" i="22"/>
  <c r="G136" i="4"/>
  <c r="C137" i="22"/>
  <c r="C137" i="4"/>
  <c r="D137" i="22"/>
  <c r="D137" i="4"/>
  <c r="E137" i="22"/>
  <c r="E137" i="4"/>
  <c r="F137" i="22"/>
  <c r="F137" i="4"/>
  <c r="G137" i="22"/>
  <c r="G137" i="4"/>
  <c r="C138" i="22"/>
  <c r="C138" i="4"/>
  <c r="D138" i="22"/>
  <c r="D138" i="4"/>
  <c r="E138" i="22"/>
  <c r="E138" i="4"/>
  <c r="F138" i="22"/>
  <c r="F138" i="4"/>
  <c r="G138" i="22"/>
  <c r="G138" i="4"/>
  <c r="C139" i="22"/>
  <c r="C139" i="4"/>
  <c r="D139" i="22"/>
  <c r="D139" i="4"/>
  <c r="E139" i="22"/>
  <c r="E139" i="4"/>
  <c r="F139" i="22"/>
  <c r="F139" i="4"/>
  <c r="G139" i="22"/>
  <c r="G139" i="4"/>
  <c r="C140" i="22"/>
  <c r="C140" i="4"/>
  <c r="D140" i="22"/>
  <c r="D140" i="4"/>
  <c r="E140" i="22"/>
  <c r="E140" i="4"/>
  <c r="F140" i="22"/>
  <c r="F140" i="4"/>
  <c r="G140" i="22"/>
  <c r="G140" i="4"/>
  <c r="C141" i="22"/>
  <c r="C141" i="4"/>
  <c r="D141" i="22"/>
  <c r="D141" i="4"/>
  <c r="E141" i="22"/>
  <c r="E141" i="4"/>
  <c r="F141" i="22"/>
  <c r="F141" i="4"/>
  <c r="G141" i="22"/>
  <c r="G141" i="4"/>
  <c r="C142" i="22"/>
  <c r="C142" i="4"/>
  <c r="D142" i="22"/>
  <c r="D142" i="4"/>
  <c r="E142" i="22"/>
  <c r="E142" i="4"/>
  <c r="F142" i="22"/>
  <c r="F142" i="4"/>
  <c r="G142" i="22"/>
  <c r="G142" i="4"/>
  <c r="C143" i="22"/>
  <c r="C143" i="4"/>
  <c r="D143" i="22"/>
  <c r="D143" i="4"/>
  <c r="E143" i="22"/>
  <c r="E143" i="4"/>
  <c r="F143" i="22"/>
  <c r="F143" i="4"/>
  <c r="G143" i="22"/>
  <c r="G143" i="4"/>
  <c r="C144" i="22"/>
  <c r="C144" i="4"/>
  <c r="D144" i="22"/>
  <c r="D144" i="4"/>
  <c r="E144" i="22"/>
  <c r="E144" i="4"/>
  <c r="F144" i="22"/>
  <c r="F144" i="4"/>
  <c r="G144" i="22"/>
  <c r="G144" i="4"/>
  <c r="C145" i="22"/>
  <c r="C145" i="4"/>
  <c r="D145" i="22"/>
  <c r="D145" i="4"/>
  <c r="E145" i="22"/>
  <c r="E145" i="4"/>
  <c r="F145" i="22"/>
  <c r="F145" i="4"/>
  <c r="G145" i="22"/>
  <c r="G145" i="4"/>
  <c r="C146" i="22"/>
  <c r="C146" i="4"/>
  <c r="D146" i="22"/>
  <c r="D146" i="4"/>
  <c r="E146" i="22"/>
  <c r="E146" i="4"/>
  <c r="F146" i="22"/>
  <c r="F146" i="4"/>
  <c r="G146" i="22"/>
  <c r="G146" i="4"/>
  <c r="C147" i="22"/>
  <c r="C147" i="4"/>
  <c r="D147" i="22"/>
  <c r="D147" i="4"/>
  <c r="E147" i="22"/>
  <c r="E147" i="4"/>
  <c r="F147" i="22"/>
  <c r="F147" i="4"/>
  <c r="G147" i="22"/>
  <c r="G147" i="4"/>
  <c r="C148" i="22"/>
  <c r="C148" i="4"/>
  <c r="D148" i="22"/>
  <c r="D148" i="4"/>
  <c r="E148" i="22"/>
  <c r="E148" i="4"/>
  <c r="F148" i="22"/>
  <c r="F148" i="4"/>
  <c r="G148" i="22"/>
  <c r="G148" i="4"/>
  <c r="C149" i="22"/>
  <c r="C149" i="4"/>
  <c r="D149" i="22"/>
  <c r="D149" i="4"/>
  <c r="E149" i="22"/>
  <c r="E149" i="4"/>
  <c r="F149" i="22"/>
  <c r="F149" i="4"/>
  <c r="G149" i="22"/>
  <c r="G149" i="4"/>
  <c r="C150" i="4"/>
  <c r="D150" i="4"/>
  <c r="E150" i="4"/>
  <c r="F150" i="4"/>
  <c r="G150" i="4"/>
  <c r="C151" i="4"/>
  <c r="D151" i="4"/>
  <c r="E151" i="4"/>
  <c r="F151" i="4"/>
  <c r="G151" i="4"/>
  <c r="C152" i="4"/>
  <c r="D152" i="4"/>
  <c r="E152" i="4"/>
  <c r="F152" i="4"/>
  <c r="G152" i="4"/>
  <c r="C153" i="4"/>
  <c r="D153" i="4"/>
  <c r="E153" i="4"/>
  <c r="F153" i="4"/>
  <c r="G153" i="4"/>
  <c r="C154" i="4"/>
  <c r="D154" i="4"/>
  <c r="E154" i="4"/>
  <c r="F154" i="4"/>
  <c r="G154" i="4"/>
  <c r="C155" i="4"/>
  <c r="D155" i="4"/>
  <c r="E155" i="4"/>
  <c r="F155" i="4"/>
  <c r="G155" i="4"/>
  <c r="C156" i="4"/>
  <c r="D156" i="4"/>
  <c r="E156" i="4"/>
  <c r="F156" i="4"/>
  <c r="G156" i="4"/>
  <c r="C157" i="4"/>
  <c r="D157" i="4"/>
  <c r="E157" i="4"/>
  <c r="F157" i="4"/>
  <c r="G157" i="4"/>
  <c r="C158" i="4"/>
  <c r="D158" i="4"/>
  <c r="E158" i="4"/>
  <c r="F158" i="4"/>
  <c r="G158" i="4"/>
  <c r="C159" i="4"/>
  <c r="D159" i="4"/>
  <c r="E159" i="4"/>
  <c r="F159" i="4"/>
  <c r="G159" i="4"/>
  <c r="C160" i="4"/>
  <c r="D160" i="4"/>
  <c r="E160" i="4"/>
  <c r="F160" i="4"/>
  <c r="G160" i="4"/>
  <c r="C161" i="4"/>
  <c r="D161" i="4"/>
  <c r="E161" i="4"/>
  <c r="F161" i="4"/>
  <c r="G161" i="4"/>
  <c r="C162" i="4"/>
  <c r="D162" i="4"/>
  <c r="E162" i="4"/>
  <c r="F162" i="4"/>
  <c r="G162" i="4"/>
  <c r="C163" i="4"/>
  <c r="D163" i="4"/>
  <c r="E163" i="4"/>
  <c r="F163" i="4"/>
  <c r="G163" i="4"/>
  <c r="C164" i="4"/>
  <c r="D164" i="4"/>
  <c r="E164" i="4"/>
  <c r="F164" i="4"/>
  <c r="G164" i="4"/>
  <c r="C165" i="4"/>
  <c r="D165" i="4"/>
  <c r="E165" i="4"/>
  <c r="F165" i="4"/>
  <c r="G165" i="4"/>
  <c r="C166" i="4"/>
  <c r="D166" i="4"/>
  <c r="E166" i="4"/>
  <c r="F166" i="4"/>
  <c r="G166" i="4"/>
  <c r="C167" i="4"/>
  <c r="D167" i="4"/>
  <c r="E167" i="4"/>
  <c r="F167" i="4"/>
  <c r="G167" i="4"/>
  <c r="C168" i="4"/>
  <c r="D168" i="4"/>
  <c r="E168" i="4"/>
  <c r="F168" i="4"/>
  <c r="G168" i="4"/>
  <c r="C169" i="4"/>
  <c r="D169" i="4"/>
  <c r="E169" i="4"/>
  <c r="F169" i="4"/>
  <c r="G169" i="4"/>
  <c r="C170" i="4"/>
  <c r="D170" i="4"/>
  <c r="E170" i="4"/>
  <c r="F170" i="4"/>
  <c r="G170" i="4"/>
  <c r="C171" i="4"/>
  <c r="D171" i="4"/>
  <c r="E171" i="4"/>
  <c r="F171" i="4"/>
  <c r="G171" i="4"/>
  <c r="C172" i="4"/>
  <c r="D172" i="4"/>
  <c r="E172" i="4"/>
  <c r="F172" i="4"/>
  <c r="G172" i="4"/>
  <c r="C173" i="4"/>
  <c r="D173" i="4"/>
  <c r="E173" i="4"/>
  <c r="F173" i="4"/>
  <c r="G173" i="4"/>
  <c r="C174" i="4"/>
  <c r="D174" i="4"/>
  <c r="E174" i="4"/>
  <c r="F174" i="4"/>
  <c r="G174" i="4"/>
  <c r="C175" i="4"/>
  <c r="D175" i="4"/>
  <c r="E175" i="4"/>
  <c r="F175" i="4"/>
  <c r="G175" i="4"/>
  <c r="C176" i="4"/>
  <c r="D176" i="4"/>
  <c r="E176" i="4"/>
  <c r="F176" i="4"/>
  <c r="G176" i="4"/>
  <c r="C177" i="4"/>
  <c r="D177" i="4"/>
  <c r="E177" i="4"/>
  <c r="F177" i="4"/>
  <c r="G177" i="4"/>
  <c r="C178" i="4"/>
  <c r="D178" i="4"/>
  <c r="E178" i="4"/>
  <c r="F178" i="4"/>
  <c r="G178" i="4"/>
  <c r="C179" i="4"/>
  <c r="D179" i="4"/>
  <c r="E179" i="4"/>
  <c r="F179" i="4"/>
  <c r="G179" i="4"/>
  <c r="C180" i="4"/>
  <c r="D180" i="4"/>
  <c r="E180" i="4"/>
  <c r="F180" i="4"/>
  <c r="G180" i="4"/>
  <c r="C181" i="4"/>
  <c r="D181" i="4"/>
  <c r="E181" i="4"/>
  <c r="F181" i="4"/>
  <c r="G181" i="4"/>
  <c r="C182" i="4"/>
  <c r="D182" i="4"/>
  <c r="E182" i="4"/>
  <c r="F182" i="4"/>
  <c r="G182" i="4"/>
  <c r="C183" i="4"/>
  <c r="D183" i="4"/>
  <c r="E183" i="4"/>
  <c r="F183" i="4"/>
  <c r="G183" i="4"/>
  <c r="C184" i="4"/>
  <c r="D184" i="4"/>
  <c r="E184" i="4"/>
  <c r="F184" i="4"/>
  <c r="G184" i="4"/>
  <c r="C185" i="4"/>
  <c r="D185" i="4"/>
  <c r="E185" i="4"/>
  <c r="F185" i="4"/>
  <c r="G185" i="4"/>
  <c r="C186" i="4"/>
  <c r="D186" i="4"/>
  <c r="E186" i="4"/>
  <c r="F186" i="4"/>
  <c r="G186" i="4"/>
  <c r="C187" i="4"/>
  <c r="D187" i="4"/>
  <c r="E187" i="4"/>
  <c r="F187" i="4"/>
  <c r="G187" i="4"/>
  <c r="C188" i="4"/>
  <c r="D188" i="4"/>
  <c r="E188" i="4"/>
  <c r="F188" i="4"/>
  <c r="G188" i="4"/>
  <c r="C189" i="4"/>
  <c r="D189" i="4"/>
  <c r="E189" i="4"/>
  <c r="F189" i="4"/>
  <c r="G189" i="4"/>
  <c r="C190" i="4"/>
  <c r="D190" i="4"/>
  <c r="E190" i="4"/>
  <c r="F190" i="4"/>
  <c r="G190" i="4"/>
  <c r="C191" i="4"/>
  <c r="D191" i="4"/>
  <c r="E191" i="4"/>
  <c r="F191" i="4"/>
  <c r="G191" i="4"/>
  <c r="C192" i="4"/>
  <c r="D192" i="4"/>
  <c r="E192" i="4"/>
  <c r="F192" i="4"/>
  <c r="G192" i="4"/>
  <c r="C193" i="4"/>
  <c r="D193" i="4"/>
  <c r="E193" i="4"/>
  <c r="F193" i="4"/>
  <c r="G193" i="4"/>
  <c r="C194" i="4"/>
  <c r="D194" i="4"/>
  <c r="E194" i="4"/>
  <c r="F194" i="4"/>
  <c r="G194" i="4"/>
  <c r="C195" i="4"/>
  <c r="D195" i="4"/>
  <c r="E195" i="4"/>
  <c r="F195" i="4"/>
  <c r="G195" i="4"/>
  <c r="C196" i="4"/>
  <c r="D196" i="4"/>
  <c r="E196" i="4"/>
  <c r="F196" i="4"/>
  <c r="G196" i="4"/>
  <c r="C197" i="4"/>
  <c r="D197" i="4"/>
  <c r="E197" i="4"/>
  <c r="F197" i="4"/>
  <c r="G197" i="4"/>
  <c r="C198" i="4"/>
  <c r="D198" i="4"/>
  <c r="E198" i="4"/>
  <c r="F198" i="4"/>
  <c r="G198" i="4"/>
  <c r="C199" i="4"/>
  <c r="D199" i="4"/>
  <c r="E199" i="4"/>
  <c r="F199" i="4"/>
  <c r="G199" i="4"/>
  <c r="C200" i="4"/>
  <c r="D200" i="4"/>
  <c r="E200" i="4"/>
  <c r="F200" i="4"/>
  <c r="G200" i="4"/>
  <c r="C201" i="4"/>
  <c r="D201" i="4"/>
  <c r="E201" i="4"/>
  <c r="F201" i="4"/>
  <c r="G201" i="4"/>
  <c r="C202" i="4"/>
  <c r="D202" i="4"/>
  <c r="E202" i="4"/>
  <c r="F202" i="4"/>
  <c r="G202" i="4"/>
  <c r="C203" i="4"/>
  <c r="D203" i="4"/>
  <c r="E203" i="4"/>
  <c r="F203" i="4"/>
  <c r="G203" i="4"/>
  <c r="C204" i="4"/>
  <c r="D204" i="4"/>
  <c r="E204" i="4"/>
  <c r="F204" i="4"/>
  <c r="G204" i="4"/>
  <c r="C205" i="4"/>
  <c r="D205" i="4"/>
  <c r="E205" i="4"/>
  <c r="F205" i="4"/>
  <c r="G205" i="4"/>
  <c r="C206" i="4"/>
  <c r="D206" i="4"/>
  <c r="E206" i="4"/>
  <c r="F206" i="4"/>
  <c r="G206" i="4"/>
  <c r="C207" i="4"/>
  <c r="D207" i="4"/>
  <c r="E207" i="4"/>
  <c r="F207" i="4"/>
  <c r="G207" i="4"/>
  <c r="C208" i="4"/>
  <c r="D208" i="4"/>
  <c r="E208" i="4"/>
  <c r="F208" i="4"/>
  <c r="G208" i="4"/>
  <c r="C209" i="4"/>
  <c r="D209" i="4"/>
  <c r="E209" i="4"/>
  <c r="F209" i="4"/>
  <c r="G209" i="4"/>
  <c r="C210" i="4"/>
  <c r="D210" i="4"/>
  <c r="E210" i="4"/>
  <c r="F210" i="4"/>
  <c r="G210" i="4"/>
  <c r="C211" i="4"/>
  <c r="D211" i="4"/>
  <c r="E211" i="4"/>
  <c r="F211" i="4"/>
  <c r="G211" i="4"/>
  <c r="C212" i="4"/>
  <c r="D212" i="4"/>
  <c r="E212" i="4"/>
  <c r="F212" i="4"/>
  <c r="G212" i="4"/>
  <c r="C213" i="4"/>
  <c r="D213" i="4"/>
  <c r="E213" i="4"/>
  <c r="F213" i="4"/>
  <c r="G213" i="4"/>
  <c r="C214" i="4"/>
  <c r="D214" i="4"/>
  <c r="E214" i="4"/>
  <c r="F214" i="4"/>
  <c r="G214" i="4"/>
  <c r="C215" i="4"/>
  <c r="D215" i="4"/>
  <c r="E215" i="4"/>
  <c r="F215" i="4"/>
  <c r="G215" i="4"/>
  <c r="C216" i="4"/>
  <c r="D216" i="4"/>
  <c r="E216" i="4"/>
  <c r="F216" i="4"/>
  <c r="G216" i="4"/>
  <c r="C217" i="4"/>
  <c r="D217" i="4"/>
  <c r="E217" i="4"/>
  <c r="F217" i="4"/>
  <c r="G217" i="4"/>
  <c r="C218" i="4"/>
  <c r="D218" i="4"/>
  <c r="E218" i="4"/>
  <c r="F218" i="4"/>
  <c r="G218" i="4"/>
  <c r="C219" i="4"/>
  <c r="D219" i="4"/>
  <c r="E219" i="4"/>
  <c r="F219" i="4"/>
  <c r="G219" i="4"/>
  <c r="C220" i="4"/>
  <c r="D220" i="4"/>
  <c r="E220" i="4"/>
  <c r="F220" i="4"/>
  <c r="G220" i="4"/>
  <c r="C221" i="4"/>
  <c r="D221" i="4"/>
  <c r="E221" i="4"/>
  <c r="F221" i="4"/>
  <c r="G221" i="4"/>
  <c r="C222" i="4"/>
  <c r="D222" i="4"/>
  <c r="E222" i="4"/>
  <c r="F222" i="4"/>
  <c r="G222" i="4"/>
  <c r="C223" i="4"/>
  <c r="D223" i="4"/>
  <c r="E223" i="4"/>
  <c r="F223" i="4"/>
  <c r="G223" i="4"/>
  <c r="C224" i="4"/>
  <c r="D224" i="4"/>
  <c r="E224" i="4"/>
  <c r="F224" i="4"/>
  <c r="G224" i="4"/>
  <c r="C225" i="4"/>
  <c r="D225" i="4"/>
  <c r="E225" i="4"/>
  <c r="F225" i="4"/>
  <c r="G225" i="4"/>
  <c r="C226" i="4"/>
  <c r="D226" i="4"/>
  <c r="E226" i="4"/>
  <c r="F226" i="4"/>
  <c r="G226" i="4"/>
  <c r="C227" i="4"/>
  <c r="D227" i="4"/>
  <c r="E227" i="4"/>
  <c r="F227" i="4"/>
  <c r="G227" i="4"/>
  <c r="C228" i="4"/>
  <c r="D228" i="4"/>
  <c r="E228" i="4"/>
  <c r="F228" i="4"/>
  <c r="G228" i="4"/>
  <c r="C229" i="22"/>
  <c r="C229" i="4"/>
  <c r="D229" i="22"/>
  <c r="D229" i="4"/>
  <c r="E229" i="22"/>
  <c r="E229" i="4"/>
  <c r="F229" i="22"/>
  <c r="F229" i="4"/>
  <c r="G229" i="22"/>
  <c r="G229" i="4"/>
  <c r="C230" i="22"/>
  <c r="C230" i="4"/>
  <c r="D230" i="22"/>
  <c r="D230" i="4"/>
  <c r="E230" i="22"/>
  <c r="E230" i="4"/>
  <c r="F230" i="22"/>
  <c r="F230" i="4"/>
  <c r="G230" i="22"/>
  <c r="G230" i="4"/>
  <c r="C231" i="22"/>
  <c r="C231" i="4"/>
  <c r="D231" i="22"/>
  <c r="D231" i="4"/>
  <c r="E231" i="22"/>
  <c r="E231" i="4"/>
  <c r="F231" i="22"/>
  <c r="F231" i="4"/>
  <c r="G231" i="22"/>
  <c r="G231" i="4"/>
  <c r="C232" i="22"/>
  <c r="C232" i="4"/>
  <c r="D232" i="22"/>
  <c r="D232" i="4"/>
  <c r="E232" i="22"/>
  <c r="E232" i="4"/>
  <c r="F232" i="22"/>
  <c r="F232" i="4"/>
  <c r="G232" i="22"/>
  <c r="G232" i="4"/>
  <c r="C233" i="22"/>
  <c r="C233" i="4"/>
  <c r="D233" i="22"/>
  <c r="D233" i="4"/>
  <c r="E233" i="22"/>
  <c r="E233" i="4"/>
  <c r="F233" i="22"/>
  <c r="F233" i="4"/>
  <c r="G233" i="22"/>
  <c r="G233" i="4"/>
  <c r="C234" i="22"/>
  <c r="C234" i="4"/>
  <c r="D234" i="22"/>
  <c r="D234" i="4"/>
  <c r="E234" i="22"/>
  <c r="E234" i="4"/>
  <c r="F234" i="22"/>
  <c r="F234" i="4"/>
  <c r="G234" i="22"/>
  <c r="G234" i="4"/>
  <c r="C235" i="22"/>
  <c r="C235" i="4"/>
  <c r="D235" i="22"/>
  <c r="D235" i="4"/>
  <c r="E235" i="22"/>
  <c r="E235" i="4"/>
  <c r="F235" i="22"/>
  <c r="F235" i="4"/>
  <c r="G235" i="22"/>
  <c r="G235" i="4"/>
  <c r="C236" i="22"/>
  <c r="C236" i="4"/>
  <c r="D236" i="22"/>
  <c r="D236" i="4"/>
  <c r="E236" i="22"/>
  <c r="E236" i="4"/>
  <c r="F236" i="22"/>
  <c r="F236" i="4"/>
  <c r="G236" i="22"/>
  <c r="G236" i="4"/>
  <c r="C237" i="22"/>
  <c r="C237" i="4"/>
  <c r="D237" i="22"/>
  <c r="D237" i="4"/>
  <c r="E237" i="22"/>
  <c r="E237" i="4"/>
  <c r="F237" i="22"/>
  <c r="F237" i="4"/>
  <c r="G237" i="22"/>
  <c r="G237" i="4"/>
  <c r="C238" i="22"/>
  <c r="C238" i="4"/>
  <c r="D238" i="22"/>
  <c r="D238" i="4"/>
  <c r="E238" i="22"/>
  <c r="E238" i="4"/>
  <c r="F238" i="22"/>
  <c r="F238" i="4"/>
  <c r="G238" i="22"/>
  <c r="G238" i="4"/>
  <c r="C239" i="22"/>
  <c r="C239" i="4"/>
  <c r="D239" i="22"/>
  <c r="D239" i="4"/>
  <c r="E239" i="22"/>
  <c r="E239" i="4"/>
  <c r="F239" i="22"/>
  <c r="F239" i="4"/>
  <c r="G239" i="22"/>
  <c r="G239" i="4"/>
  <c r="C240" i="22"/>
  <c r="C240" i="4"/>
  <c r="D240" i="22"/>
  <c r="D240" i="4"/>
  <c r="E240" i="22"/>
  <c r="E240" i="4"/>
  <c r="F240" i="22"/>
  <c r="F240" i="4"/>
  <c r="G240" i="22"/>
  <c r="G240" i="4"/>
  <c r="C241" i="22"/>
  <c r="C241" i="4"/>
  <c r="D241" i="22"/>
  <c r="D241" i="4"/>
  <c r="E241" i="22"/>
  <c r="E241" i="4"/>
  <c r="F241" i="22"/>
  <c r="F241" i="4"/>
  <c r="G241" i="22"/>
  <c r="G241" i="4"/>
  <c r="C242" i="22"/>
  <c r="C242" i="4"/>
  <c r="D242" i="22"/>
  <c r="D242" i="4"/>
  <c r="E242" i="22"/>
  <c r="E242" i="4"/>
  <c r="F242" i="22"/>
  <c r="F242" i="4"/>
  <c r="G242" i="22"/>
  <c r="G242" i="4"/>
  <c r="C243" i="22"/>
  <c r="C243" i="4"/>
  <c r="D243" i="22"/>
  <c r="D243" i="4"/>
  <c r="E243" i="22"/>
  <c r="E243" i="4"/>
  <c r="F243" i="22"/>
  <c r="F243" i="4"/>
  <c r="G243" i="22"/>
  <c r="G243" i="4"/>
  <c r="C244" i="22"/>
  <c r="C244" i="4"/>
  <c r="D244" i="22"/>
  <c r="D244" i="4"/>
  <c r="E244" i="22"/>
  <c r="E244" i="4"/>
  <c r="F244" i="22"/>
  <c r="F244" i="4"/>
  <c r="G244" i="22"/>
  <c r="G244" i="4"/>
  <c r="C245" i="22"/>
  <c r="C245" i="4"/>
  <c r="D245" i="22"/>
  <c r="D245" i="4"/>
  <c r="E245" i="22"/>
  <c r="E245" i="4"/>
  <c r="F245" i="22"/>
  <c r="F245" i="4"/>
  <c r="G245" i="22"/>
  <c r="G245" i="4"/>
  <c r="C246" i="22"/>
  <c r="C246" i="4"/>
  <c r="D246" i="22"/>
  <c r="D246" i="4"/>
  <c r="E246" i="22"/>
  <c r="E246" i="4"/>
  <c r="F246" i="22"/>
  <c r="F246" i="4"/>
  <c r="G246" i="22"/>
  <c r="G246" i="4"/>
  <c r="C247" i="22"/>
  <c r="C247" i="4"/>
  <c r="D247" i="22"/>
  <c r="D247" i="4"/>
  <c r="E247" i="22"/>
  <c r="E247" i="4"/>
  <c r="F247" i="22"/>
  <c r="F247" i="4"/>
  <c r="G247" i="22"/>
  <c r="G247" i="4"/>
  <c r="C248" i="22"/>
  <c r="C248" i="4"/>
  <c r="D248" i="22"/>
  <c r="D248" i="4"/>
  <c r="E248" i="22"/>
  <c r="E248" i="4"/>
  <c r="F248" i="22"/>
  <c r="F248" i="4"/>
  <c r="G248" i="22"/>
  <c r="G248" i="4"/>
  <c r="C249" i="22"/>
  <c r="C249" i="4"/>
  <c r="D249" i="22"/>
  <c r="D249" i="4"/>
  <c r="E249" i="22"/>
  <c r="E249" i="4"/>
  <c r="F249" i="22"/>
  <c r="F249" i="4"/>
  <c r="G249" i="22"/>
  <c r="G249" i="4"/>
  <c r="C250" i="22"/>
  <c r="C250" i="4"/>
  <c r="D250" i="22"/>
  <c r="D250" i="4"/>
  <c r="E250" i="22"/>
  <c r="E250" i="4"/>
  <c r="F250" i="22"/>
  <c r="F250" i="4"/>
  <c r="G250" i="22"/>
  <c r="G250" i="4"/>
  <c r="C251" i="22"/>
  <c r="C251" i="4"/>
  <c r="D251" i="22"/>
  <c r="D251" i="4"/>
  <c r="E251" i="22"/>
  <c r="E251" i="4"/>
  <c r="F251" i="22"/>
  <c r="F251" i="4"/>
  <c r="G251" i="22"/>
  <c r="G251" i="4"/>
  <c r="C252" i="22"/>
  <c r="C252" i="4"/>
  <c r="D252" i="22"/>
  <c r="D252" i="4"/>
  <c r="E252" i="22"/>
  <c r="E252" i="4"/>
  <c r="F252" i="22"/>
  <c r="F252" i="4"/>
  <c r="G252" i="22"/>
  <c r="G252" i="4"/>
  <c r="C253" i="22"/>
  <c r="C253" i="4"/>
  <c r="D253" i="22"/>
  <c r="D253" i="4"/>
  <c r="E253" i="22"/>
  <c r="E253" i="4"/>
  <c r="F253" i="22"/>
  <c r="F253" i="4"/>
  <c r="G253" i="22"/>
  <c r="G253" i="4"/>
  <c r="C254" i="22"/>
  <c r="C254" i="4"/>
  <c r="D254" i="22"/>
  <c r="D254" i="4"/>
  <c r="E254" i="22"/>
  <c r="E254" i="4"/>
  <c r="F254" i="22"/>
  <c r="F254" i="4"/>
  <c r="G254" i="22"/>
  <c r="G254" i="4"/>
  <c r="C255" i="22"/>
  <c r="C255" i="4"/>
  <c r="D255" i="22"/>
  <c r="D255" i="4"/>
  <c r="E255" i="22"/>
  <c r="E255" i="4"/>
  <c r="F255" i="22"/>
  <c r="F255" i="4"/>
  <c r="G255" i="22"/>
  <c r="G255" i="4"/>
  <c r="C256" i="22"/>
  <c r="C256" i="4"/>
  <c r="D256" i="22"/>
  <c r="D256" i="4"/>
  <c r="E256" i="22"/>
  <c r="E256" i="4"/>
  <c r="F256" i="22"/>
  <c r="F256" i="4"/>
  <c r="G256" i="22"/>
  <c r="G256" i="4"/>
  <c r="C257" i="22"/>
  <c r="C257" i="4"/>
  <c r="D257" i="22"/>
  <c r="D257" i="4"/>
  <c r="E257" i="22"/>
  <c r="E257" i="4"/>
  <c r="F257" i="22"/>
  <c r="F257" i="4"/>
  <c r="G257" i="22"/>
  <c r="G257" i="4"/>
  <c r="C258" i="22"/>
  <c r="C258" i="4"/>
  <c r="D258" i="22"/>
  <c r="D258" i="4"/>
  <c r="E258" i="22"/>
  <c r="E258" i="4"/>
  <c r="F258" i="22"/>
  <c r="F258" i="4"/>
  <c r="G258" i="22"/>
  <c r="G258" i="4"/>
  <c r="C259" i="22"/>
  <c r="C259" i="4"/>
  <c r="D259" i="22"/>
  <c r="D259" i="4"/>
  <c r="E259" i="22"/>
  <c r="E259" i="4"/>
  <c r="F259" i="22"/>
  <c r="F259" i="4"/>
  <c r="G259" i="22"/>
  <c r="G259" i="4"/>
  <c r="C260" i="22"/>
  <c r="C260" i="4"/>
  <c r="D260" i="22"/>
  <c r="D260" i="4"/>
  <c r="E260" i="22"/>
  <c r="E260" i="4"/>
  <c r="F260" i="22"/>
  <c r="F260" i="4"/>
  <c r="G260" i="22"/>
  <c r="G260" i="4"/>
  <c r="C261" i="22"/>
  <c r="C261" i="4"/>
  <c r="D261" i="22"/>
  <c r="D261" i="4"/>
  <c r="E261" i="22"/>
  <c r="E261" i="4"/>
  <c r="F261" i="22"/>
  <c r="F261" i="4"/>
  <c r="G261" i="22"/>
  <c r="G261" i="4"/>
  <c r="C262" i="22"/>
  <c r="C262" i="4"/>
  <c r="D262" i="22"/>
  <c r="D262" i="4"/>
  <c r="E262" i="22"/>
  <c r="E262" i="4"/>
  <c r="F262" i="22"/>
  <c r="F262" i="4"/>
  <c r="G262" i="22"/>
  <c r="G262" i="4"/>
  <c r="C263" i="22"/>
  <c r="C263" i="4"/>
  <c r="D263" i="22"/>
  <c r="D263" i="4"/>
  <c r="E263" i="22"/>
  <c r="E263" i="4"/>
  <c r="F263" i="22"/>
  <c r="F263" i="4"/>
  <c r="G263" i="22"/>
  <c r="G263" i="4"/>
  <c r="C264" i="22"/>
  <c r="C264" i="4"/>
  <c r="D264" i="22"/>
  <c r="D264" i="4"/>
  <c r="E264" i="22"/>
  <c r="E264" i="4"/>
  <c r="F264" i="22"/>
  <c r="F264" i="4"/>
  <c r="G264" i="22"/>
  <c r="G264" i="4"/>
  <c r="C265" i="22"/>
  <c r="C265" i="4"/>
  <c r="D265" i="22"/>
  <c r="D265" i="4"/>
  <c r="E265" i="22"/>
  <c r="E265" i="4"/>
  <c r="F265" i="22"/>
  <c r="F265" i="4"/>
  <c r="G265" i="22"/>
  <c r="G265" i="4"/>
  <c r="C266" i="22"/>
  <c r="C266" i="4"/>
  <c r="D266" i="22"/>
  <c r="D266" i="4"/>
  <c r="E266" i="22"/>
  <c r="E266" i="4"/>
  <c r="F266" i="22"/>
  <c r="F266" i="4"/>
  <c r="G266" i="22"/>
  <c r="G266" i="4"/>
  <c r="C267" i="22"/>
  <c r="C267" i="4"/>
  <c r="D267" i="22"/>
  <c r="D267" i="4"/>
  <c r="E267" i="22"/>
  <c r="E267" i="4"/>
  <c r="F267" i="22"/>
  <c r="F267" i="4"/>
  <c r="G267" i="22"/>
  <c r="G267" i="4"/>
  <c r="C268" i="22"/>
  <c r="C268" i="4"/>
  <c r="D268" i="22"/>
  <c r="D268" i="4"/>
  <c r="E268" i="22"/>
  <c r="E268" i="4"/>
  <c r="F268" i="22"/>
  <c r="F268" i="4"/>
  <c r="G268" i="22"/>
  <c r="G268" i="4"/>
  <c r="C269" i="22"/>
  <c r="C269" i="4"/>
  <c r="D269" i="22"/>
  <c r="D269" i="4"/>
  <c r="E269" i="22"/>
  <c r="E269" i="4"/>
  <c r="F269" i="22"/>
  <c r="F269" i="4"/>
  <c r="G269" i="22"/>
  <c r="G269" i="4"/>
  <c r="C270" i="22"/>
  <c r="C270" i="4"/>
  <c r="D270" i="22"/>
  <c r="D270" i="4"/>
  <c r="E270" i="22"/>
  <c r="E270" i="4"/>
  <c r="F270" i="22"/>
  <c r="F270" i="4"/>
  <c r="G270" i="22"/>
  <c r="G270" i="4"/>
  <c r="C271" i="22"/>
  <c r="C271" i="4"/>
  <c r="D271" i="22"/>
  <c r="D271" i="4"/>
  <c r="E271" i="22"/>
  <c r="E271" i="4"/>
  <c r="F271" i="22"/>
  <c r="F271" i="4"/>
  <c r="G271" i="22"/>
  <c r="G271" i="4"/>
  <c r="C272" i="22"/>
  <c r="C272" i="4"/>
  <c r="D272" i="22"/>
  <c r="D272" i="4"/>
  <c r="E272" i="22"/>
  <c r="E272" i="4"/>
  <c r="F272" i="22"/>
  <c r="F272" i="4"/>
  <c r="G272" i="22"/>
  <c r="G272" i="4"/>
  <c r="C273" i="22"/>
  <c r="C273" i="4"/>
  <c r="D273" i="22"/>
  <c r="D273" i="4"/>
  <c r="E273" i="22"/>
  <c r="E273" i="4"/>
  <c r="F273" i="22"/>
  <c r="F273" i="4"/>
  <c r="G273" i="22"/>
  <c r="G273" i="4"/>
  <c r="C274" i="22"/>
  <c r="C274" i="4"/>
  <c r="D274" i="22"/>
  <c r="D274" i="4"/>
  <c r="E274" i="22"/>
  <c r="E274" i="4"/>
  <c r="F274" i="22"/>
  <c r="F274" i="4"/>
  <c r="G274" i="22"/>
  <c r="G274" i="4"/>
  <c r="C275" i="22"/>
  <c r="C275" i="4"/>
  <c r="D275" i="22"/>
  <c r="D275" i="4"/>
  <c r="E275" i="22"/>
  <c r="E275" i="4"/>
  <c r="F275" i="22"/>
  <c r="F275" i="4"/>
  <c r="G275" i="22"/>
  <c r="G275" i="4"/>
  <c r="C276" i="22"/>
  <c r="C276" i="4"/>
  <c r="D276" i="22"/>
  <c r="D276" i="4"/>
  <c r="E276" i="22"/>
  <c r="E276" i="4"/>
  <c r="F276" i="22"/>
  <c r="F276" i="4"/>
  <c r="G276" i="22"/>
  <c r="G276" i="4"/>
  <c r="C277" i="22"/>
  <c r="C277" i="4"/>
  <c r="D277" i="22"/>
  <c r="D277" i="4"/>
  <c r="E277" i="22"/>
  <c r="E277" i="4"/>
  <c r="F277" i="22"/>
  <c r="F277" i="4"/>
  <c r="G277" i="22"/>
  <c r="G277" i="4"/>
  <c r="C278" i="22"/>
  <c r="C278" i="4"/>
  <c r="D278" i="22"/>
  <c r="D278" i="4"/>
  <c r="E278" i="22"/>
  <c r="E278" i="4"/>
  <c r="F278" i="22"/>
  <c r="F278" i="4"/>
  <c r="G278" i="22"/>
  <c r="G278" i="4"/>
  <c r="C279" i="22"/>
  <c r="C279" i="4"/>
  <c r="D279" i="22"/>
  <c r="D279" i="4"/>
  <c r="E279" i="22"/>
  <c r="E279" i="4"/>
  <c r="F279" i="22"/>
  <c r="F279" i="4"/>
  <c r="G279" i="22"/>
  <c r="G279" i="4"/>
  <c r="C280" i="22"/>
  <c r="C280" i="4"/>
  <c r="D280" i="22"/>
  <c r="D280" i="4"/>
  <c r="E280" i="22"/>
  <c r="E280" i="4"/>
  <c r="F280" i="22"/>
  <c r="F280" i="4"/>
  <c r="G280" i="22"/>
  <c r="G280" i="4"/>
  <c r="C281" i="22"/>
  <c r="C281" i="4"/>
  <c r="D281" i="22"/>
  <c r="D281" i="4"/>
  <c r="E281" i="22"/>
  <c r="E281" i="4"/>
  <c r="F281" i="22"/>
  <c r="F281" i="4"/>
  <c r="G281" i="22"/>
  <c r="G281" i="4"/>
  <c r="C282" i="22"/>
  <c r="C282" i="4"/>
  <c r="D282" i="22"/>
  <c r="D282" i="4"/>
  <c r="E282" i="22"/>
  <c r="E282" i="4"/>
  <c r="F282" i="22"/>
  <c r="F282" i="4"/>
  <c r="G282" i="22"/>
  <c r="G282" i="4"/>
  <c r="C283" i="22"/>
  <c r="C283" i="4"/>
  <c r="D283" i="22"/>
  <c r="D283" i="4"/>
  <c r="E283" i="22"/>
  <c r="E283" i="4"/>
  <c r="F283" i="22"/>
  <c r="F283" i="4"/>
  <c r="G283" i="22"/>
  <c r="G283" i="4"/>
  <c r="C284" i="22"/>
  <c r="C284" i="4"/>
  <c r="D284" i="22"/>
  <c r="D284" i="4"/>
  <c r="E284" i="22"/>
  <c r="E284" i="4"/>
  <c r="F284" i="22"/>
  <c r="F284" i="4"/>
  <c r="G284" i="22"/>
  <c r="G284" i="4"/>
  <c r="C285" i="22"/>
  <c r="C285" i="4"/>
  <c r="D285" i="22"/>
  <c r="D285" i="4"/>
  <c r="E285" i="22"/>
  <c r="E285" i="4"/>
  <c r="F285" i="22"/>
  <c r="F285" i="4"/>
  <c r="G285" i="22"/>
  <c r="G285" i="4"/>
  <c r="C286" i="22"/>
  <c r="C286" i="4"/>
  <c r="D286" i="22"/>
  <c r="D286" i="4"/>
  <c r="E286" i="22"/>
  <c r="E286" i="4"/>
  <c r="F286" i="22"/>
  <c r="F286" i="4"/>
  <c r="G286" i="22"/>
  <c r="G286" i="4"/>
  <c r="C287" i="22"/>
  <c r="C287" i="4"/>
  <c r="D287" i="22"/>
  <c r="D287" i="4"/>
  <c r="E287" i="22"/>
  <c r="E287" i="4"/>
  <c r="F287" i="22"/>
  <c r="F287" i="4"/>
  <c r="G287" i="22"/>
  <c r="G287" i="4"/>
  <c r="C288" i="22"/>
  <c r="C288" i="4"/>
  <c r="D288" i="22"/>
  <c r="D288" i="4"/>
  <c r="E288" i="22"/>
  <c r="E288" i="4"/>
  <c r="F288" i="22"/>
  <c r="F288" i="4"/>
  <c r="G288" i="22"/>
  <c r="G288" i="4"/>
  <c r="C289" i="22"/>
  <c r="C289" i="4"/>
  <c r="D289" i="22"/>
  <c r="D289" i="4"/>
  <c r="E289" i="22"/>
  <c r="E289" i="4"/>
  <c r="F289" i="22"/>
  <c r="F289" i="4"/>
  <c r="G289" i="22"/>
  <c r="G289" i="4"/>
  <c r="C290" i="22"/>
  <c r="C290" i="4"/>
  <c r="D290" i="22"/>
  <c r="D290" i="4"/>
  <c r="E290" i="22"/>
  <c r="E290" i="4"/>
  <c r="F290" i="22"/>
  <c r="F290" i="4"/>
  <c r="G290" i="22"/>
  <c r="G290" i="4"/>
  <c r="C291" i="22"/>
  <c r="C291" i="4"/>
  <c r="D291" i="22"/>
  <c r="D291" i="4"/>
  <c r="E291" i="22"/>
  <c r="E291" i="4"/>
  <c r="F291" i="22"/>
  <c r="F291" i="4"/>
  <c r="G291" i="22"/>
  <c r="G291" i="4"/>
  <c r="C292" i="22"/>
  <c r="C292" i="4"/>
  <c r="D292" i="22"/>
  <c r="D292" i="4"/>
  <c r="E292" i="22"/>
  <c r="E292" i="4"/>
  <c r="F292" i="22"/>
  <c r="F292" i="4"/>
  <c r="G292" i="22"/>
  <c r="G292" i="4"/>
  <c r="C293" i="22"/>
  <c r="C293" i="4"/>
  <c r="D293" i="22"/>
  <c r="D293" i="4"/>
  <c r="E293" i="22"/>
  <c r="E293" i="4"/>
  <c r="F293" i="22"/>
  <c r="F293" i="4"/>
  <c r="G293" i="22"/>
  <c r="G293" i="4"/>
  <c r="C294" i="22"/>
  <c r="C294" i="4"/>
  <c r="D294" i="22"/>
  <c r="D294" i="4"/>
  <c r="E294" i="22"/>
  <c r="E294" i="4"/>
  <c r="F294" i="22"/>
  <c r="F294" i="4"/>
  <c r="G294" i="22"/>
  <c r="G294" i="4"/>
  <c r="C295" i="22"/>
  <c r="C295" i="4"/>
  <c r="D295" i="22"/>
  <c r="D295" i="4"/>
  <c r="E295" i="22"/>
  <c r="E295" i="4"/>
  <c r="F295" i="22"/>
  <c r="F295" i="4"/>
  <c r="G295" i="22"/>
  <c r="G295" i="4"/>
  <c r="C296" i="22"/>
  <c r="C296" i="4"/>
  <c r="D296" i="22"/>
  <c r="D296" i="4"/>
  <c r="E296" i="22"/>
  <c r="E296" i="4"/>
  <c r="F296" i="22"/>
  <c r="F296" i="4"/>
  <c r="G296" i="22"/>
  <c r="G296" i="4"/>
  <c r="C297" i="22"/>
  <c r="C297" i="4"/>
  <c r="D297" i="22"/>
  <c r="D297" i="4"/>
  <c r="E297" i="22"/>
  <c r="E297" i="4"/>
  <c r="F297" i="22"/>
  <c r="F297" i="4"/>
  <c r="G297" i="22"/>
  <c r="G297" i="4"/>
  <c r="C298" i="22"/>
  <c r="C298" i="4"/>
  <c r="D298" i="22"/>
  <c r="D298" i="4"/>
  <c r="E298" i="22"/>
  <c r="E298" i="4"/>
  <c r="F298" i="22"/>
  <c r="F298" i="4"/>
  <c r="G298" i="22"/>
  <c r="G298" i="4"/>
  <c r="C299" i="4"/>
  <c r="D299" i="4"/>
  <c r="E299" i="4"/>
  <c r="F299" i="4"/>
  <c r="G299" i="4"/>
  <c r="C300" i="4"/>
  <c r="D300" i="4"/>
  <c r="E300" i="4"/>
  <c r="F300" i="4"/>
  <c r="G300" i="4"/>
  <c r="C301" i="4"/>
  <c r="D301" i="4"/>
  <c r="E301" i="4"/>
  <c r="F301" i="4"/>
  <c r="G301" i="4"/>
  <c r="C302" i="4"/>
  <c r="D302" i="4"/>
  <c r="E302" i="4"/>
  <c r="F302" i="4"/>
  <c r="G302" i="4"/>
  <c r="C303" i="4"/>
  <c r="D303" i="4"/>
  <c r="E303" i="4"/>
  <c r="F303" i="4"/>
  <c r="G303" i="4"/>
  <c r="C304" i="4"/>
  <c r="D304" i="4"/>
  <c r="E304" i="4"/>
  <c r="F304" i="4"/>
  <c r="G304" i="4"/>
  <c r="C305" i="4"/>
  <c r="D305" i="4"/>
  <c r="E305" i="4"/>
  <c r="F305" i="4"/>
  <c r="G305" i="4"/>
  <c r="C306" i="4"/>
  <c r="D306" i="4"/>
  <c r="E306" i="4"/>
  <c r="F306" i="4"/>
  <c r="G306" i="4"/>
  <c r="C307" i="4"/>
  <c r="D307" i="4"/>
  <c r="E307" i="4"/>
  <c r="F307" i="4"/>
  <c r="G307" i="4"/>
  <c r="C308" i="4"/>
  <c r="D308" i="4"/>
  <c r="E308" i="4"/>
  <c r="F308" i="4"/>
  <c r="G308" i="4"/>
  <c r="C309" i="4"/>
  <c r="D309" i="4"/>
  <c r="E309" i="4"/>
  <c r="F309" i="4"/>
  <c r="G309" i="4"/>
  <c r="C310" i="4"/>
  <c r="D310" i="4"/>
  <c r="E310" i="4"/>
  <c r="F310" i="4"/>
  <c r="G310" i="4"/>
  <c r="C311" i="4"/>
  <c r="D311" i="4"/>
  <c r="E311" i="4"/>
  <c r="F311" i="4"/>
  <c r="G311" i="4"/>
  <c r="C312" i="4"/>
  <c r="D312" i="4"/>
  <c r="E312" i="4"/>
  <c r="F312" i="4"/>
  <c r="G312" i="4"/>
  <c r="C313" i="4"/>
  <c r="D313" i="4"/>
  <c r="E313" i="4"/>
  <c r="F313" i="4"/>
  <c r="G313" i="4"/>
  <c r="C314" i="4"/>
  <c r="D314" i="4"/>
  <c r="E314" i="4"/>
  <c r="F314" i="4"/>
  <c r="G314" i="4"/>
  <c r="C315" i="4"/>
  <c r="D315" i="4"/>
  <c r="E315" i="4"/>
  <c r="F315" i="4"/>
  <c r="G315" i="4"/>
  <c r="C316" i="4"/>
  <c r="D316" i="4"/>
  <c r="E316" i="4"/>
  <c r="F316" i="4"/>
  <c r="G316" i="4"/>
  <c r="C317" i="4"/>
  <c r="D317" i="4"/>
  <c r="E317" i="4"/>
  <c r="F317" i="4"/>
  <c r="G317" i="4"/>
  <c r="C318" i="4"/>
  <c r="D318" i="4"/>
  <c r="E318" i="4"/>
  <c r="F318" i="4"/>
  <c r="G318" i="4"/>
  <c r="C319" i="4"/>
  <c r="D319" i="4"/>
  <c r="E319" i="4"/>
  <c r="F319" i="4"/>
  <c r="G319" i="4"/>
  <c r="C320" i="4"/>
  <c r="D320" i="4"/>
  <c r="E320" i="4"/>
  <c r="F320" i="4"/>
  <c r="G320" i="4"/>
  <c r="C321" i="4"/>
  <c r="D321" i="4"/>
  <c r="E321" i="4"/>
  <c r="F321" i="4"/>
  <c r="G321" i="4"/>
  <c r="C322" i="4"/>
  <c r="D322" i="4"/>
  <c r="E322" i="4"/>
  <c r="F322" i="4"/>
  <c r="G322" i="4"/>
  <c r="C323" i="4"/>
  <c r="D323" i="4"/>
  <c r="E323" i="4"/>
  <c r="F323" i="4"/>
  <c r="G323" i="4"/>
  <c r="C324" i="4"/>
  <c r="D324" i="4"/>
  <c r="E324" i="4"/>
  <c r="F324" i="4"/>
  <c r="G324" i="4"/>
  <c r="C325" i="4"/>
  <c r="D325" i="4"/>
  <c r="E325" i="4"/>
  <c r="F325" i="4"/>
  <c r="G325" i="4"/>
  <c r="C326" i="4"/>
  <c r="D326" i="4"/>
  <c r="E326" i="4"/>
  <c r="F326" i="4"/>
  <c r="G326" i="4"/>
  <c r="C327" i="4"/>
  <c r="D327" i="4"/>
  <c r="E327" i="4"/>
  <c r="F327" i="4"/>
  <c r="G327" i="4"/>
  <c r="C328" i="4"/>
  <c r="D328" i="4"/>
  <c r="E328" i="4"/>
  <c r="F328" i="4"/>
  <c r="G328" i="4"/>
  <c r="C329" i="4"/>
  <c r="D329" i="4"/>
  <c r="E329" i="4"/>
  <c r="F329" i="4"/>
  <c r="G329" i="4"/>
  <c r="C330" i="4"/>
  <c r="D330" i="4"/>
  <c r="E330" i="4"/>
  <c r="F330" i="4"/>
  <c r="G330" i="4"/>
  <c r="C331" i="4"/>
  <c r="D331" i="4"/>
  <c r="E331" i="4"/>
  <c r="F331" i="4"/>
  <c r="G331" i="4"/>
  <c r="C332" i="4"/>
  <c r="D332" i="4"/>
  <c r="E332" i="4"/>
  <c r="F332" i="4"/>
  <c r="G332" i="4"/>
  <c r="C333" i="4"/>
  <c r="D333" i="4"/>
  <c r="E333" i="4"/>
  <c r="F333" i="4"/>
  <c r="G333" i="4"/>
  <c r="C334" i="4"/>
  <c r="D334" i="4"/>
  <c r="E334" i="4"/>
  <c r="F334" i="4"/>
  <c r="G334" i="4"/>
  <c r="C335" i="4"/>
  <c r="D335" i="4"/>
  <c r="E335" i="4"/>
  <c r="F335" i="4"/>
  <c r="G335" i="4"/>
  <c r="C336" i="4"/>
  <c r="D336" i="4"/>
  <c r="E336" i="4"/>
  <c r="F336" i="4"/>
  <c r="G336" i="4"/>
  <c r="C337" i="4"/>
  <c r="D337" i="4"/>
  <c r="E337" i="4"/>
  <c r="F337" i="4"/>
  <c r="G337" i="4"/>
  <c r="C338" i="4"/>
  <c r="D338" i="4"/>
  <c r="E338" i="4"/>
  <c r="F338" i="4"/>
  <c r="G338" i="4"/>
  <c r="C339" i="4"/>
  <c r="D339" i="4"/>
  <c r="E339" i="4"/>
  <c r="F339" i="4"/>
  <c r="G339" i="4"/>
  <c r="C340" i="4"/>
  <c r="D340" i="4"/>
  <c r="E340" i="4"/>
  <c r="F340" i="4"/>
  <c r="G340" i="4"/>
  <c r="C341" i="4"/>
  <c r="D341" i="4"/>
  <c r="E341" i="4"/>
  <c r="F341" i="4"/>
  <c r="G341" i="4"/>
  <c r="C342" i="4"/>
  <c r="D342" i="4"/>
  <c r="E342" i="4"/>
  <c r="F342" i="4"/>
  <c r="G342" i="4"/>
  <c r="C343" i="4"/>
  <c r="D343" i="4"/>
  <c r="E343" i="4"/>
  <c r="F343" i="4"/>
  <c r="G343" i="4"/>
  <c r="C344" i="4"/>
  <c r="D344" i="4"/>
  <c r="E344" i="4"/>
  <c r="F344" i="4"/>
  <c r="G344" i="4"/>
  <c r="C345" i="4"/>
  <c r="D345" i="4"/>
  <c r="E345" i="4"/>
  <c r="F345" i="4"/>
  <c r="G345" i="4"/>
  <c r="C346" i="4"/>
  <c r="D346" i="4"/>
  <c r="E346" i="4"/>
  <c r="F346" i="4"/>
  <c r="G346" i="4"/>
  <c r="C347" i="4"/>
  <c r="D347" i="4"/>
  <c r="E347" i="4"/>
  <c r="F347" i="4"/>
  <c r="G347" i="4"/>
  <c r="C348" i="4"/>
  <c r="D348" i="4"/>
  <c r="E348" i="4"/>
  <c r="F348" i="4"/>
  <c r="G348" i="4"/>
  <c r="C349" i="4"/>
  <c r="D349" i="4"/>
  <c r="E349" i="4"/>
  <c r="F349" i="4"/>
  <c r="G349" i="4"/>
  <c r="C350" i="4"/>
  <c r="D350" i="4"/>
  <c r="E350" i="4"/>
  <c r="F350" i="4"/>
  <c r="G350" i="4"/>
  <c r="C351" i="4"/>
  <c r="D351" i="4"/>
  <c r="E351" i="4"/>
  <c r="F351" i="4"/>
  <c r="G351" i="4"/>
  <c r="C352" i="4"/>
  <c r="D352" i="4"/>
  <c r="E352" i="4"/>
  <c r="F352" i="4"/>
  <c r="G352" i="4"/>
  <c r="C353" i="4"/>
  <c r="D353" i="4"/>
  <c r="E353" i="4"/>
  <c r="F353" i="4"/>
  <c r="G353" i="4"/>
  <c r="C354" i="4"/>
  <c r="D354" i="4"/>
  <c r="E354" i="4"/>
  <c r="F354" i="4"/>
  <c r="G354" i="4"/>
  <c r="C355" i="4"/>
  <c r="D355" i="4"/>
  <c r="E355" i="4"/>
  <c r="F355" i="4"/>
  <c r="G355" i="4"/>
  <c r="C356" i="4"/>
  <c r="D356" i="4"/>
  <c r="E356" i="4"/>
  <c r="F356" i="4"/>
  <c r="G356" i="4"/>
  <c r="C357" i="4"/>
  <c r="D357" i="4"/>
  <c r="E357" i="4"/>
  <c r="F357" i="4"/>
  <c r="G357" i="4"/>
  <c r="C358" i="4"/>
  <c r="D358" i="4"/>
  <c r="E358" i="4"/>
  <c r="F358" i="4"/>
  <c r="G358" i="4"/>
  <c r="C359" i="4"/>
  <c r="D359" i="4"/>
  <c r="E359" i="4"/>
  <c r="F359" i="4"/>
  <c r="G359" i="4"/>
  <c r="C360" i="4"/>
  <c r="D360" i="4"/>
  <c r="E360" i="4"/>
  <c r="F360" i="4"/>
  <c r="G360" i="4"/>
  <c r="C361" i="4"/>
  <c r="D361" i="4"/>
  <c r="E361" i="4"/>
  <c r="F361" i="4"/>
  <c r="G361" i="4"/>
  <c r="C362" i="4"/>
  <c r="D362" i="4"/>
  <c r="E362" i="4"/>
  <c r="F362" i="4"/>
  <c r="G362" i="4"/>
  <c r="C363" i="4"/>
  <c r="D363" i="4"/>
  <c r="E363" i="4"/>
  <c r="F363" i="4"/>
  <c r="G363" i="4"/>
  <c r="C364" i="4"/>
  <c r="D364" i="4"/>
  <c r="E364" i="4"/>
  <c r="F364" i="4"/>
  <c r="G364" i="4"/>
  <c r="C365" i="4"/>
  <c r="D365" i="4"/>
  <c r="E365" i="4"/>
  <c r="F365" i="4"/>
  <c r="G365" i="4"/>
  <c r="C366" i="4"/>
  <c r="D366" i="4"/>
  <c r="E366" i="4"/>
  <c r="F366" i="4"/>
  <c r="G366" i="4"/>
  <c r="C367" i="4"/>
  <c r="D367" i="4"/>
  <c r="E367" i="4"/>
  <c r="F367" i="4"/>
  <c r="G367" i="4"/>
  <c r="C368" i="4"/>
  <c r="D368" i="4"/>
  <c r="E368" i="4"/>
  <c r="F368" i="4"/>
  <c r="G368" i="4"/>
  <c r="C369" i="4"/>
  <c r="D369" i="4"/>
  <c r="E369" i="4"/>
  <c r="F369" i="4"/>
  <c r="G369" i="4"/>
  <c r="C370" i="4"/>
  <c r="D370" i="4"/>
  <c r="E370" i="4"/>
  <c r="F370" i="4"/>
  <c r="G370" i="4"/>
  <c r="C371" i="4"/>
  <c r="D371" i="4"/>
  <c r="E371" i="4"/>
  <c r="F371" i="4"/>
  <c r="G371" i="4"/>
  <c r="C372" i="4"/>
  <c r="D372" i="4"/>
  <c r="E372" i="4"/>
  <c r="F372" i="4"/>
  <c r="G372" i="4"/>
  <c r="C373" i="4"/>
  <c r="D373" i="4"/>
  <c r="E373" i="4"/>
  <c r="F373" i="4"/>
  <c r="G373" i="4"/>
  <c r="C374" i="4"/>
  <c r="D374" i="4"/>
  <c r="E374" i="4"/>
  <c r="F374" i="4"/>
  <c r="G374" i="4"/>
  <c r="C375" i="4"/>
  <c r="D375" i="4"/>
  <c r="E375" i="4"/>
  <c r="F375" i="4"/>
  <c r="G375" i="4"/>
  <c r="C376" i="4"/>
  <c r="D376" i="4"/>
  <c r="E376" i="4"/>
  <c r="F376" i="4"/>
  <c r="G376" i="4"/>
  <c r="C377" i="4"/>
  <c r="D377" i="4"/>
  <c r="E377" i="4"/>
  <c r="F377" i="4"/>
  <c r="G377" i="4"/>
  <c r="C378" i="4"/>
  <c r="D378" i="4"/>
  <c r="E378" i="4"/>
  <c r="F378" i="4"/>
  <c r="G378" i="4"/>
  <c r="C379" i="22"/>
  <c r="C379" i="4"/>
  <c r="D379" i="22"/>
  <c r="D379" i="4"/>
  <c r="E379" i="22"/>
  <c r="E379" i="4"/>
  <c r="F379" i="22"/>
  <c r="F379" i="4"/>
  <c r="G379" i="22"/>
  <c r="G379" i="4"/>
  <c r="C380" i="22"/>
  <c r="C380" i="4"/>
  <c r="D380" i="22"/>
  <c r="D380" i="4"/>
  <c r="E380" i="22"/>
  <c r="E380" i="4"/>
  <c r="F380" i="22"/>
  <c r="F380" i="4"/>
  <c r="G380" i="22"/>
  <c r="G380" i="4"/>
  <c r="C381" i="22"/>
  <c r="C381" i="4"/>
  <c r="D381" i="22"/>
  <c r="D381" i="4"/>
  <c r="E381" i="22"/>
  <c r="E381" i="4"/>
  <c r="F381" i="22"/>
  <c r="F381" i="4"/>
  <c r="G381" i="22"/>
  <c r="G381" i="4"/>
  <c r="C382" i="22"/>
  <c r="C382" i="4"/>
  <c r="D382" i="22"/>
  <c r="D382" i="4"/>
  <c r="E382" i="22"/>
  <c r="E382" i="4"/>
  <c r="F382" i="22"/>
  <c r="F382" i="4"/>
  <c r="G382" i="22"/>
  <c r="G382" i="4"/>
  <c r="C383" i="22"/>
  <c r="C383" i="4"/>
  <c r="D383" i="22"/>
  <c r="D383" i="4"/>
  <c r="E383" i="22"/>
  <c r="E383" i="4"/>
  <c r="F383" i="22"/>
  <c r="F383" i="4"/>
  <c r="G383" i="22"/>
  <c r="G383" i="4"/>
  <c r="C384" i="22"/>
  <c r="C384" i="4"/>
  <c r="D384" i="22"/>
  <c r="D384" i="4"/>
  <c r="E384" i="22"/>
  <c r="E384" i="4"/>
  <c r="F384" i="22"/>
  <c r="F384" i="4"/>
  <c r="G384" i="22"/>
  <c r="G384" i="4"/>
  <c r="C385" i="22"/>
  <c r="C385" i="4"/>
  <c r="D385" i="22"/>
  <c r="D385" i="4"/>
  <c r="E385" i="22"/>
  <c r="E385" i="4"/>
  <c r="F385" i="22"/>
  <c r="F385" i="4"/>
  <c r="G385" i="22"/>
  <c r="G385" i="4"/>
  <c r="C386" i="22"/>
  <c r="C386" i="4"/>
  <c r="D386" i="22"/>
  <c r="D386" i="4"/>
  <c r="E386" i="22"/>
  <c r="E386" i="4"/>
  <c r="F386" i="22"/>
  <c r="F386" i="4"/>
  <c r="G386" i="22"/>
  <c r="G386" i="4"/>
  <c r="C387" i="22"/>
  <c r="C387" i="4"/>
  <c r="D387" i="22"/>
  <c r="D387" i="4"/>
  <c r="E387" i="22"/>
  <c r="E387" i="4"/>
  <c r="F387" i="22"/>
  <c r="F387" i="4"/>
  <c r="G387" i="22"/>
  <c r="G387" i="4"/>
  <c r="C388" i="22"/>
  <c r="C388" i="4"/>
  <c r="D388" i="22"/>
  <c r="D388" i="4"/>
  <c r="E388" i="22"/>
  <c r="E388" i="4"/>
  <c r="F388" i="22"/>
  <c r="F388" i="4"/>
  <c r="G388" i="22"/>
  <c r="G388" i="4"/>
  <c r="C389" i="22"/>
  <c r="C389" i="4"/>
  <c r="D389" i="22"/>
  <c r="D389" i="4"/>
  <c r="E389" i="22"/>
  <c r="E389" i="4"/>
  <c r="F389" i="22"/>
  <c r="F389" i="4"/>
  <c r="G389" i="22"/>
  <c r="G389" i="4"/>
  <c r="C390" i="22"/>
  <c r="C390" i="4"/>
  <c r="D390" i="22"/>
  <c r="D390" i="4"/>
  <c r="E390" i="22"/>
  <c r="E390" i="4"/>
  <c r="F390" i="22"/>
  <c r="F390" i="4"/>
  <c r="G390" i="22"/>
  <c r="G390" i="4"/>
  <c r="C391" i="22"/>
  <c r="C391" i="4"/>
  <c r="D391" i="22"/>
  <c r="D391" i="4"/>
  <c r="E391" i="22"/>
  <c r="E391" i="4"/>
  <c r="F391" i="22"/>
  <c r="F391" i="4"/>
  <c r="G391" i="22"/>
  <c r="G391" i="4"/>
  <c r="C392" i="22"/>
  <c r="C392" i="4"/>
  <c r="D392" i="22"/>
  <c r="D392" i="4"/>
  <c r="E392" i="22"/>
  <c r="E392" i="4"/>
  <c r="F392" i="22"/>
  <c r="F392" i="4"/>
  <c r="G392" i="22"/>
  <c r="G392" i="4"/>
  <c r="C393" i="22"/>
  <c r="C393" i="4"/>
  <c r="D393" i="22"/>
  <c r="D393" i="4"/>
  <c r="E393" i="22"/>
  <c r="E393" i="4"/>
  <c r="F393" i="22"/>
  <c r="F393" i="4"/>
  <c r="G393" i="22"/>
  <c r="G393" i="4"/>
  <c r="C394" i="22"/>
  <c r="C394" i="4"/>
  <c r="D394" i="22"/>
  <c r="D394" i="4"/>
  <c r="E394" i="22"/>
  <c r="E394" i="4"/>
  <c r="F394" i="22"/>
  <c r="F394" i="4"/>
  <c r="G394" i="22"/>
  <c r="G394" i="4"/>
  <c r="C395" i="22"/>
  <c r="C395" i="4"/>
  <c r="D395" i="22"/>
  <c r="D395" i="4"/>
  <c r="E395" i="22"/>
  <c r="E395" i="4"/>
  <c r="F395" i="22"/>
  <c r="F395" i="4"/>
  <c r="G395" i="22"/>
  <c r="G395" i="4"/>
  <c r="C396" i="22"/>
  <c r="C396" i="4"/>
  <c r="D396" i="22"/>
  <c r="D396" i="4"/>
  <c r="E396" i="22"/>
  <c r="E396" i="4"/>
  <c r="F396" i="22"/>
  <c r="F396" i="4"/>
  <c r="G396" i="22"/>
  <c r="G396" i="4"/>
  <c r="C397" i="22"/>
  <c r="C397" i="4"/>
  <c r="D397" i="22"/>
  <c r="D397" i="4"/>
  <c r="E397" i="22"/>
  <c r="E397" i="4"/>
  <c r="F397" i="22"/>
  <c r="F397" i="4"/>
  <c r="G397" i="22"/>
  <c r="G397" i="4"/>
  <c r="C398" i="22"/>
  <c r="C398" i="4"/>
  <c r="D398" i="22"/>
  <c r="D398" i="4"/>
  <c r="E398" i="22"/>
  <c r="E398" i="4"/>
  <c r="F398" i="22"/>
  <c r="F398" i="4"/>
  <c r="G398" i="22"/>
  <c r="G398" i="4"/>
  <c r="C399" i="22"/>
  <c r="C399" i="4"/>
  <c r="D399" i="22"/>
  <c r="D399" i="4"/>
  <c r="E399" i="22"/>
  <c r="E399" i="4"/>
  <c r="F399" i="22"/>
  <c r="F399" i="4"/>
  <c r="G399" i="22"/>
  <c r="G399" i="4"/>
  <c r="C400" i="22"/>
  <c r="C400" i="4"/>
  <c r="D400" i="22"/>
  <c r="D400" i="4"/>
  <c r="E400" i="22"/>
  <c r="E400" i="4"/>
  <c r="F400" i="22"/>
  <c r="F400" i="4"/>
  <c r="G400" i="22"/>
  <c r="G400" i="4"/>
  <c r="C401" i="22"/>
  <c r="C401" i="4"/>
  <c r="D401" i="22"/>
  <c r="D401" i="4"/>
  <c r="E401" i="22"/>
  <c r="E401" i="4"/>
  <c r="F401" i="22"/>
  <c r="F401" i="4"/>
  <c r="G401" i="22"/>
  <c r="G401" i="4"/>
  <c r="C402" i="22"/>
  <c r="C402" i="4"/>
  <c r="D402" i="22"/>
  <c r="D402" i="4"/>
  <c r="E402" i="22"/>
  <c r="E402" i="4"/>
  <c r="F402" i="22"/>
  <c r="F402" i="4"/>
  <c r="G402" i="22"/>
  <c r="G402" i="4"/>
  <c r="C403" i="22"/>
  <c r="C403" i="4"/>
  <c r="D403" i="22"/>
  <c r="D403" i="4"/>
  <c r="E403" i="22"/>
  <c r="E403" i="4"/>
  <c r="F403" i="22"/>
  <c r="F403" i="4"/>
  <c r="G403" i="22"/>
  <c r="G403" i="4"/>
  <c r="C404" i="22"/>
  <c r="C404" i="4"/>
  <c r="D404" i="22"/>
  <c r="D404" i="4"/>
  <c r="E404" i="22"/>
  <c r="E404" i="4"/>
  <c r="F404" i="22"/>
  <c r="F404" i="4"/>
  <c r="G404" i="22"/>
  <c r="G404" i="4"/>
  <c r="C405" i="22"/>
  <c r="C405" i="4"/>
  <c r="D405" i="22"/>
  <c r="D405" i="4"/>
  <c r="E405" i="22"/>
  <c r="E405" i="4"/>
  <c r="F405" i="22"/>
  <c r="F405" i="4"/>
  <c r="G405" i="22"/>
  <c r="G405" i="4"/>
  <c r="C406" i="22"/>
  <c r="C406" i="4"/>
  <c r="D406" i="22"/>
  <c r="D406" i="4"/>
  <c r="E406" i="22"/>
  <c r="E406" i="4"/>
  <c r="F406" i="22"/>
  <c r="F406" i="4"/>
  <c r="G406" i="22"/>
  <c r="G406" i="4"/>
  <c r="C407" i="22"/>
  <c r="C407" i="4"/>
  <c r="D407" i="22"/>
  <c r="D407" i="4"/>
  <c r="E407" i="22"/>
  <c r="E407" i="4"/>
  <c r="F407" i="22"/>
  <c r="F407" i="4"/>
  <c r="G407" i="22"/>
  <c r="G407" i="4"/>
  <c r="C408" i="22"/>
  <c r="C408" i="4"/>
  <c r="D408" i="22"/>
  <c r="D408" i="4"/>
  <c r="E408" i="22"/>
  <c r="E408" i="4"/>
  <c r="F408" i="22"/>
  <c r="F408" i="4"/>
  <c r="G408" i="22"/>
  <c r="G408" i="4"/>
  <c r="C409" i="22"/>
  <c r="C409" i="4"/>
  <c r="D409" i="22"/>
  <c r="D409" i="4"/>
  <c r="E409" i="22"/>
  <c r="E409" i="4"/>
  <c r="F409" i="22"/>
  <c r="F409" i="4"/>
  <c r="G409" i="22"/>
  <c r="G409" i="4"/>
  <c r="C410" i="22"/>
  <c r="C410" i="4"/>
  <c r="D410" i="22"/>
  <c r="D410" i="4"/>
  <c r="E410" i="22"/>
  <c r="E410" i="4"/>
  <c r="F410" i="22"/>
  <c r="F410" i="4"/>
  <c r="G410" i="22"/>
  <c r="G410" i="4"/>
  <c r="C411" i="22"/>
  <c r="C411" i="4"/>
  <c r="D411" i="22"/>
  <c r="D411" i="4"/>
  <c r="E411" i="22"/>
  <c r="E411" i="4"/>
  <c r="F411" i="22"/>
  <c r="F411" i="4"/>
  <c r="G411" i="22"/>
  <c r="G411" i="4"/>
  <c r="C412" i="22"/>
  <c r="C412" i="4"/>
  <c r="D412" i="22"/>
  <c r="D412" i="4"/>
  <c r="E412" i="22"/>
  <c r="E412" i="4"/>
  <c r="F412" i="22"/>
  <c r="F412" i="4"/>
  <c r="G412" i="22"/>
  <c r="G412" i="4"/>
  <c r="C413" i="22"/>
  <c r="C413" i="4"/>
  <c r="D413" i="22"/>
  <c r="D413" i="4"/>
  <c r="E413" i="22"/>
  <c r="E413" i="4"/>
  <c r="F413" i="22"/>
  <c r="F413" i="4"/>
  <c r="G413" i="22"/>
  <c r="G413" i="4"/>
  <c r="C414" i="22"/>
  <c r="C414" i="4"/>
  <c r="D414" i="22"/>
  <c r="D414" i="4"/>
  <c r="E414" i="22"/>
  <c r="E414" i="4"/>
  <c r="F414" i="22"/>
  <c r="F414" i="4"/>
  <c r="G414" i="22"/>
  <c r="G414" i="4"/>
  <c r="C415" i="22"/>
  <c r="C415" i="4"/>
  <c r="D415" i="22"/>
  <c r="D415" i="4"/>
  <c r="E415" i="22"/>
  <c r="E415" i="4"/>
  <c r="F415" i="22"/>
  <c r="F415" i="4"/>
  <c r="G415" i="22"/>
  <c r="G415" i="4"/>
  <c r="C416" i="22"/>
  <c r="C416" i="4"/>
  <c r="D416" i="22"/>
  <c r="D416" i="4"/>
  <c r="E416" i="22"/>
  <c r="E416" i="4"/>
  <c r="F416" i="22"/>
  <c r="F416" i="4"/>
  <c r="G416" i="22"/>
  <c r="G416" i="4"/>
  <c r="C417" i="22"/>
  <c r="C417" i="4"/>
  <c r="D417" i="22"/>
  <c r="D417" i="4"/>
  <c r="E417" i="22"/>
  <c r="E417" i="4"/>
  <c r="F417" i="22"/>
  <c r="F417" i="4"/>
  <c r="G417" i="22"/>
  <c r="G417" i="4"/>
  <c r="C418" i="22"/>
  <c r="C418" i="4"/>
  <c r="D418" i="22"/>
  <c r="D418" i="4"/>
  <c r="E418" i="22"/>
  <c r="E418" i="4"/>
  <c r="F418" i="22"/>
  <c r="F418" i="4"/>
  <c r="G418" i="22"/>
  <c r="G418" i="4"/>
  <c r="C419" i="22"/>
  <c r="C419" i="4"/>
  <c r="D419" i="22"/>
  <c r="D419" i="4"/>
  <c r="E419" i="22"/>
  <c r="E419" i="4"/>
  <c r="F419" i="22"/>
  <c r="F419" i="4"/>
  <c r="G419" i="22"/>
  <c r="G419" i="4"/>
  <c r="C420" i="22"/>
  <c r="C420" i="4"/>
  <c r="D420" i="22"/>
  <c r="D420" i="4"/>
  <c r="E420" i="22"/>
  <c r="E420" i="4"/>
  <c r="F420" i="22"/>
  <c r="F420" i="4"/>
  <c r="G420" i="22"/>
  <c r="G420" i="4"/>
  <c r="C421" i="22"/>
  <c r="C421" i="4"/>
  <c r="D421" i="22"/>
  <c r="D421" i="4"/>
  <c r="E421" i="22"/>
  <c r="E421" i="4"/>
  <c r="F421" i="22"/>
  <c r="F421" i="4"/>
  <c r="G421" i="22"/>
  <c r="G421" i="4"/>
  <c r="C422" i="22"/>
  <c r="C422" i="4"/>
  <c r="D422" i="22"/>
  <c r="D422" i="4"/>
  <c r="E422" i="22"/>
  <c r="E422" i="4"/>
  <c r="F422" i="22"/>
  <c r="F422" i="4"/>
  <c r="G422" i="22"/>
  <c r="G422" i="4"/>
  <c r="C423" i="22"/>
  <c r="C423" i="4"/>
  <c r="D423" i="22"/>
  <c r="D423" i="4"/>
  <c r="E423" i="22"/>
  <c r="E423" i="4"/>
  <c r="F423" i="22"/>
  <c r="F423" i="4"/>
  <c r="G423" i="22"/>
  <c r="G423" i="4"/>
  <c r="C424" i="22"/>
  <c r="C424" i="4"/>
  <c r="D424" i="22"/>
  <c r="D424" i="4"/>
  <c r="E424" i="22"/>
  <c r="E424" i="4"/>
  <c r="F424" i="22"/>
  <c r="F424" i="4"/>
  <c r="G424" i="22"/>
  <c r="G424" i="4"/>
  <c r="C425" i="22"/>
  <c r="C425" i="4"/>
  <c r="D425" i="22"/>
  <c r="D425" i="4"/>
  <c r="E425" i="22"/>
  <c r="E425" i="4"/>
  <c r="F425" i="22"/>
  <c r="F425" i="4"/>
  <c r="G425" i="22"/>
  <c r="G425" i="4"/>
  <c r="C426" i="22"/>
  <c r="C426" i="4"/>
  <c r="D426" i="22"/>
  <c r="D426" i="4"/>
  <c r="E426" i="22"/>
  <c r="E426" i="4"/>
  <c r="F426" i="22"/>
  <c r="F426" i="4"/>
  <c r="G426" i="22"/>
  <c r="G426" i="4"/>
  <c r="C427" i="22"/>
  <c r="C427" i="4"/>
  <c r="D427" i="22"/>
  <c r="D427" i="4"/>
  <c r="E427" i="22"/>
  <c r="E427" i="4"/>
  <c r="F427" i="22"/>
  <c r="F427" i="4"/>
  <c r="G427" i="22"/>
  <c r="G427" i="4"/>
  <c r="C428" i="22"/>
  <c r="C428" i="4"/>
  <c r="D428" i="22"/>
  <c r="D428" i="4"/>
  <c r="E428" i="22"/>
  <c r="E428" i="4"/>
  <c r="F428" i="22"/>
  <c r="F428" i="4"/>
  <c r="G428" i="22"/>
  <c r="G428" i="4"/>
  <c r="C429" i="22"/>
  <c r="C429" i="4"/>
  <c r="D429" i="22"/>
  <c r="D429" i="4"/>
  <c r="E429" i="22"/>
  <c r="E429" i="4"/>
  <c r="F429" i="22"/>
  <c r="F429" i="4"/>
  <c r="G429" i="22"/>
  <c r="G429" i="4"/>
  <c r="C430" i="22"/>
  <c r="C430" i="4"/>
  <c r="D430" i="22"/>
  <c r="D430" i="4"/>
  <c r="E430" i="22"/>
  <c r="E430" i="4"/>
  <c r="F430" i="22"/>
  <c r="F430" i="4"/>
  <c r="G430" i="22"/>
  <c r="G430" i="4"/>
  <c r="C431" i="22"/>
  <c r="C431" i="4"/>
  <c r="D431" i="22"/>
  <c r="D431" i="4"/>
  <c r="E431" i="22"/>
  <c r="E431" i="4"/>
  <c r="F431" i="22"/>
  <c r="F431" i="4"/>
  <c r="G431" i="22"/>
  <c r="G431" i="4"/>
  <c r="C432" i="22"/>
  <c r="C432" i="4"/>
  <c r="D432" i="22"/>
  <c r="D432" i="4"/>
  <c r="E432" i="22"/>
  <c r="E432" i="4"/>
  <c r="F432" i="22"/>
  <c r="F432" i="4"/>
  <c r="G432" i="22"/>
  <c r="G432" i="4"/>
  <c r="C433" i="22"/>
  <c r="C433" i="4"/>
  <c r="D433" i="22"/>
  <c r="D433" i="4"/>
  <c r="E433" i="22"/>
  <c r="E433" i="4"/>
  <c r="F433" i="22"/>
  <c r="F433" i="4"/>
  <c r="G433" i="22"/>
  <c r="G433" i="4"/>
  <c r="C434" i="22"/>
  <c r="C434" i="4"/>
  <c r="D434" i="22"/>
  <c r="D434" i="4"/>
  <c r="E434" i="22"/>
  <c r="E434" i="4"/>
  <c r="F434" i="22"/>
  <c r="F434" i="4"/>
  <c r="G434" i="22"/>
  <c r="G434" i="4"/>
  <c r="C435" i="22"/>
  <c r="C435" i="4"/>
  <c r="D435" i="22"/>
  <c r="D435" i="4"/>
  <c r="E435" i="22"/>
  <c r="E435" i="4"/>
  <c r="F435" i="22"/>
  <c r="F435" i="4"/>
  <c r="G435" i="22"/>
  <c r="G435" i="4"/>
  <c r="C436" i="22"/>
  <c r="C436" i="4"/>
  <c r="D436" i="22"/>
  <c r="D436" i="4"/>
  <c r="E436" i="22"/>
  <c r="E436" i="4"/>
  <c r="F436" i="22"/>
  <c r="F436" i="4"/>
  <c r="G436" i="22"/>
  <c r="G436" i="4"/>
  <c r="C437" i="22"/>
  <c r="C437" i="4"/>
  <c r="D437" i="22"/>
  <c r="D437" i="4"/>
  <c r="E437" i="22"/>
  <c r="E437" i="4"/>
  <c r="F437" i="22"/>
  <c r="F437" i="4"/>
  <c r="G437" i="22"/>
  <c r="G437" i="4"/>
  <c r="C438" i="22"/>
  <c r="C438" i="4"/>
  <c r="D438" i="22"/>
  <c r="D438" i="4"/>
  <c r="E438" i="22"/>
  <c r="E438" i="4"/>
  <c r="F438" i="22"/>
  <c r="F438" i="4"/>
  <c r="G438" i="22"/>
  <c r="G438" i="4"/>
  <c r="C439" i="22"/>
  <c r="C439" i="4"/>
  <c r="D439" i="22"/>
  <c r="D439" i="4"/>
  <c r="E439" i="22"/>
  <c r="E439" i="4"/>
  <c r="F439" i="22"/>
  <c r="F439" i="4"/>
  <c r="G439" i="22"/>
  <c r="G439" i="4"/>
  <c r="C440" i="22"/>
  <c r="C440" i="4"/>
  <c r="D440" i="22"/>
  <c r="D440" i="4"/>
  <c r="E440" i="22"/>
  <c r="E440" i="4"/>
  <c r="F440" i="22"/>
  <c r="F440" i="4"/>
  <c r="G440" i="22"/>
  <c r="G440" i="4"/>
  <c r="C441" i="22"/>
  <c r="C441" i="4"/>
  <c r="D441" i="22"/>
  <c r="D441" i="4"/>
  <c r="E441" i="22"/>
  <c r="E441" i="4"/>
  <c r="F441" i="22"/>
  <c r="F441" i="4"/>
  <c r="G441" i="22"/>
  <c r="G441" i="4"/>
  <c r="C442" i="22"/>
  <c r="C442" i="4"/>
  <c r="D442" i="22"/>
  <c r="D442" i="4"/>
  <c r="E442" i="22"/>
  <c r="E442" i="4"/>
  <c r="F442" i="22"/>
  <c r="F442" i="4"/>
  <c r="G442" i="22"/>
  <c r="G442" i="4"/>
  <c r="C443" i="22"/>
  <c r="C443" i="4"/>
  <c r="D443" i="22"/>
  <c r="D443" i="4"/>
  <c r="E443" i="22"/>
  <c r="E443" i="4"/>
  <c r="F443" i="22"/>
  <c r="F443" i="4"/>
  <c r="G443" i="22"/>
  <c r="G443" i="4"/>
  <c r="C444" i="22"/>
  <c r="C444" i="4"/>
  <c r="D444" i="22"/>
  <c r="D444" i="4"/>
  <c r="E444" i="22"/>
  <c r="E444" i="4"/>
  <c r="F444" i="22"/>
  <c r="F444" i="4"/>
  <c r="G444" i="22"/>
  <c r="G444" i="4"/>
  <c r="C445" i="22"/>
  <c r="C445" i="4"/>
  <c r="D445" i="22"/>
  <c r="D445" i="4"/>
  <c r="E445" i="22"/>
  <c r="E445" i="4"/>
  <c r="F445" i="22"/>
  <c r="F445" i="4"/>
  <c r="G445" i="22"/>
  <c r="G445" i="4"/>
  <c r="C446" i="22"/>
  <c r="C446" i="4"/>
  <c r="D446" i="22"/>
  <c r="D446" i="4"/>
  <c r="E446" i="22"/>
  <c r="E446" i="4"/>
  <c r="F446" i="22"/>
  <c r="F446" i="4"/>
  <c r="G446" i="22"/>
  <c r="G446" i="4"/>
  <c r="C447" i="22"/>
  <c r="C447" i="4"/>
  <c r="D447" i="22"/>
  <c r="D447" i="4"/>
  <c r="E447" i="22"/>
  <c r="E447" i="4"/>
  <c r="F447" i="22"/>
  <c r="F447" i="4"/>
  <c r="G447" i="22"/>
  <c r="G447" i="4"/>
  <c r="C448" i="22"/>
  <c r="C448" i="4"/>
  <c r="D448" i="22"/>
  <c r="D448" i="4"/>
  <c r="E448" i="22"/>
  <c r="E448" i="4"/>
  <c r="F448" i="22"/>
  <c r="F448" i="4"/>
  <c r="G448" i="22"/>
  <c r="G448" i="4"/>
  <c r="C449" i="4"/>
  <c r="D449" i="4"/>
  <c r="E449" i="4"/>
  <c r="F449" i="4"/>
  <c r="G449" i="4"/>
  <c r="C450" i="4"/>
  <c r="D450" i="4"/>
  <c r="E450" i="4"/>
  <c r="F450" i="4"/>
  <c r="G450" i="4"/>
  <c r="C451" i="4"/>
  <c r="D451" i="4"/>
  <c r="E451" i="4"/>
  <c r="F451" i="4"/>
  <c r="G451" i="4"/>
  <c r="C452" i="4"/>
  <c r="D452" i="4"/>
  <c r="E452" i="4"/>
  <c r="F452" i="4"/>
  <c r="G452" i="4"/>
  <c r="C453" i="4"/>
  <c r="D453" i="4"/>
  <c r="E453" i="4"/>
  <c r="F453" i="4"/>
  <c r="G453" i="4"/>
  <c r="C454" i="4"/>
  <c r="D454" i="4"/>
  <c r="E454" i="4"/>
  <c r="F454" i="4"/>
  <c r="G454" i="4"/>
  <c r="K4" i="22"/>
  <c r="C455" i="22"/>
  <c r="C455" i="4"/>
  <c r="D455" i="22"/>
  <c r="D455" i="4"/>
  <c r="E455" i="22"/>
  <c r="E455" i="4"/>
  <c r="F455" i="22"/>
  <c r="F455" i="4"/>
  <c r="G455" i="22"/>
  <c r="G455" i="4"/>
  <c r="C456" i="22"/>
  <c r="C456" i="4"/>
  <c r="D456" i="22"/>
  <c r="D456" i="4"/>
  <c r="E456" i="22"/>
  <c r="E456" i="4"/>
  <c r="F456" i="22"/>
  <c r="F456" i="4"/>
  <c r="G456" i="22"/>
  <c r="G456" i="4"/>
  <c r="C457" i="22"/>
  <c r="C457" i="4"/>
  <c r="D457" i="22"/>
  <c r="D457" i="4"/>
  <c r="E457" i="22"/>
  <c r="E457" i="4"/>
  <c r="F457" i="22"/>
  <c r="F457" i="4"/>
  <c r="G457" i="22"/>
  <c r="G457" i="4"/>
  <c r="C458" i="22"/>
  <c r="C458" i="4"/>
  <c r="D458" i="22"/>
  <c r="D458" i="4"/>
  <c r="E458" i="22"/>
  <c r="E458" i="4"/>
  <c r="F458" i="22"/>
  <c r="F458" i="4"/>
  <c r="G458" i="22"/>
  <c r="G458" i="4"/>
  <c r="C459" i="22"/>
  <c r="C459" i="4"/>
  <c r="D459" i="22"/>
  <c r="D459" i="4"/>
  <c r="E459" i="22"/>
  <c r="E459" i="4"/>
  <c r="F459" i="22"/>
  <c r="F459" i="4"/>
  <c r="G459" i="22"/>
  <c r="G459" i="4"/>
  <c r="C460" i="22"/>
  <c r="C460" i="4"/>
  <c r="D460" i="22"/>
  <c r="D460" i="4"/>
  <c r="E460" i="22"/>
  <c r="E460" i="4"/>
  <c r="F460" i="22"/>
  <c r="F460" i="4"/>
  <c r="G460" i="22"/>
  <c r="G460" i="4"/>
  <c r="C461" i="22"/>
  <c r="C461" i="4"/>
  <c r="D461" i="22"/>
  <c r="D461" i="4"/>
  <c r="E461" i="22"/>
  <c r="E461" i="4"/>
  <c r="F461" i="22"/>
  <c r="F461" i="4"/>
  <c r="G461" i="22"/>
  <c r="G461" i="4"/>
  <c r="C462" i="22"/>
  <c r="C462" i="4"/>
  <c r="D462" i="22"/>
  <c r="D462" i="4"/>
  <c r="E462" i="22"/>
  <c r="E462" i="4"/>
  <c r="F462" i="22"/>
  <c r="F462" i="4"/>
  <c r="G462" i="22"/>
  <c r="G462" i="4"/>
  <c r="C463" i="22"/>
  <c r="C463" i="4"/>
  <c r="D463" i="22"/>
  <c r="D463" i="4"/>
  <c r="E463" i="22"/>
  <c r="E463" i="4"/>
  <c r="F463" i="22"/>
  <c r="F463" i="4"/>
  <c r="G463" i="22"/>
  <c r="G463" i="4"/>
  <c r="C464" i="22"/>
  <c r="C464" i="4"/>
  <c r="D464" i="22"/>
  <c r="D464" i="4"/>
  <c r="E464" i="22"/>
  <c r="E464" i="4"/>
  <c r="F464" i="22"/>
  <c r="F464" i="4"/>
  <c r="G464" i="22"/>
  <c r="G464" i="4"/>
  <c r="C465" i="22"/>
  <c r="C465" i="4"/>
  <c r="D465" i="22"/>
  <c r="D465" i="4"/>
  <c r="E465" i="22"/>
  <c r="E465" i="4"/>
  <c r="F465" i="22"/>
  <c r="F465" i="4"/>
  <c r="G465" i="22"/>
  <c r="G465" i="4"/>
  <c r="C466" i="22"/>
  <c r="C466" i="4"/>
  <c r="D466" i="22"/>
  <c r="D466" i="4"/>
  <c r="E466" i="22"/>
  <c r="E466" i="4"/>
  <c r="F466" i="22"/>
  <c r="F466" i="4"/>
  <c r="G466" i="22"/>
  <c r="G466" i="4"/>
  <c r="C467" i="22"/>
  <c r="C467" i="4"/>
  <c r="D467" i="22"/>
  <c r="D467" i="4"/>
  <c r="E467" i="22"/>
  <c r="E467" i="4"/>
  <c r="F467" i="22"/>
  <c r="F467" i="4"/>
  <c r="G467" i="22"/>
  <c r="G467" i="4"/>
  <c r="C468" i="22"/>
  <c r="C468" i="4"/>
  <c r="D468" i="22"/>
  <c r="D468" i="4"/>
  <c r="E468" i="22"/>
  <c r="E468" i="4"/>
  <c r="F468" i="22"/>
  <c r="F468" i="4"/>
  <c r="G468" i="22"/>
  <c r="G468" i="4"/>
  <c r="C469" i="22"/>
  <c r="C469" i="4"/>
  <c r="D469" i="22"/>
  <c r="D469" i="4"/>
  <c r="E469" i="22"/>
  <c r="E469" i="4"/>
  <c r="F469" i="22"/>
  <c r="F469" i="4"/>
  <c r="G469" i="22"/>
  <c r="G469" i="4"/>
  <c r="C470" i="22"/>
  <c r="C470" i="4"/>
  <c r="D470" i="22"/>
  <c r="D470" i="4"/>
  <c r="E470" i="22"/>
  <c r="E470" i="4"/>
  <c r="F470" i="22"/>
  <c r="F470" i="4"/>
  <c r="G470" i="22"/>
  <c r="G470" i="4"/>
  <c r="C471" i="22"/>
  <c r="C471" i="4"/>
  <c r="D471" i="22"/>
  <c r="D471" i="4"/>
  <c r="E471" i="22"/>
  <c r="E471" i="4"/>
  <c r="F471" i="22"/>
  <c r="F471" i="4"/>
  <c r="G471" i="22"/>
  <c r="G471" i="4"/>
  <c r="C472" i="22"/>
  <c r="C472" i="4"/>
  <c r="D472" i="22"/>
  <c r="D472" i="4"/>
  <c r="E472" i="22"/>
  <c r="E472" i="4"/>
  <c r="F472" i="22"/>
  <c r="F472" i="4"/>
  <c r="G472" i="22"/>
  <c r="G472" i="4"/>
  <c r="C473" i="22"/>
  <c r="C473" i="4"/>
  <c r="D473" i="22"/>
  <c r="D473" i="4"/>
  <c r="E473" i="22"/>
  <c r="E473" i="4"/>
  <c r="F473" i="22"/>
  <c r="F473" i="4"/>
  <c r="G473" i="22"/>
  <c r="G473" i="4"/>
  <c r="C474" i="22"/>
  <c r="C474" i="4"/>
  <c r="D474" i="22"/>
  <c r="D474" i="4"/>
  <c r="E474" i="22"/>
  <c r="E474" i="4"/>
  <c r="F474" i="22"/>
  <c r="F474" i="4"/>
  <c r="G474" i="22"/>
  <c r="G474" i="4"/>
  <c r="C475" i="22"/>
  <c r="C475" i="4"/>
  <c r="D475" i="22"/>
  <c r="D475" i="4"/>
  <c r="E475" i="22"/>
  <c r="E475" i="4"/>
  <c r="F475" i="22"/>
  <c r="F475" i="4"/>
  <c r="G475" i="22"/>
  <c r="G475" i="4"/>
  <c r="C476" i="22"/>
  <c r="C476" i="4"/>
  <c r="D476" i="22"/>
  <c r="D476" i="4"/>
  <c r="E476" i="22"/>
  <c r="E476" i="4"/>
  <c r="F476" i="22"/>
  <c r="F476" i="4"/>
  <c r="G476" i="22"/>
  <c r="G476" i="4"/>
  <c r="C477" i="22"/>
  <c r="C477" i="4"/>
  <c r="D477" i="22"/>
  <c r="D477" i="4"/>
  <c r="E477" i="22"/>
  <c r="E477" i="4"/>
  <c r="F477" i="22"/>
  <c r="F477" i="4"/>
  <c r="G477" i="22"/>
  <c r="G477" i="4"/>
  <c r="C478" i="22"/>
  <c r="C478" i="4"/>
  <c r="D478" i="22"/>
  <c r="D478" i="4"/>
  <c r="E478" i="22"/>
  <c r="E478" i="4"/>
  <c r="F478" i="22"/>
  <c r="F478" i="4"/>
  <c r="G478" i="22"/>
  <c r="G478" i="4"/>
  <c r="C479" i="22"/>
  <c r="C479" i="4"/>
  <c r="D479" i="22"/>
  <c r="D479" i="4"/>
  <c r="E479" i="22"/>
  <c r="E479" i="4"/>
  <c r="F479" i="22"/>
  <c r="F479" i="4"/>
  <c r="G479" i="22"/>
  <c r="G479" i="4"/>
  <c r="C480" i="22"/>
  <c r="C480" i="4"/>
  <c r="D480" i="22"/>
  <c r="D480" i="4"/>
  <c r="E480" i="22"/>
  <c r="E480" i="4"/>
  <c r="F480" i="22"/>
  <c r="F480" i="4"/>
  <c r="G480" i="22"/>
  <c r="G480" i="4"/>
  <c r="C481" i="22"/>
  <c r="C481" i="4"/>
  <c r="D481" i="22"/>
  <c r="D481" i="4"/>
  <c r="E481" i="22"/>
  <c r="E481" i="4"/>
  <c r="F481" i="22"/>
  <c r="F481" i="4"/>
  <c r="G481" i="22"/>
  <c r="G481" i="4"/>
  <c r="C482" i="22"/>
  <c r="C482" i="4"/>
  <c r="D482" i="22"/>
  <c r="D482" i="4"/>
  <c r="E482" i="22"/>
  <c r="E482" i="4"/>
  <c r="F482" i="22"/>
  <c r="F482" i="4"/>
  <c r="G482" i="22"/>
  <c r="G482" i="4"/>
  <c r="C483" i="22"/>
  <c r="C483" i="4"/>
  <c r="D483" i="22"/>
  <c r="D483" i="4"/>
  <c r="E483" i="22"/>
  <c r="E483" i="4"/>
  <c r="F483" i="22"/>
  <c r="F483" i="4"/>
  <c r="G483" i="22"/>
  <c r="G483" i="4"/>
  <c r="C484" i="22"/>
  <c r="C484" i="4"/>
  <c r="D484" i="22"/>
  <c r="D484" i="4"/>
  <c r="E484" i="22"/>
  <c r="E484" i="4"/>
  <c r="F484" i="22"/>
  <c r="F484" i="4"/>
  <c r="G484" i="22"/>
  <c r="G484" i="4"/>
  <c r="C485" i="22"/>
  <c r="C485" i="4"/>
  <c r="D485" i="22"/>
  <c r="D485" i="4"/>
  <c r="E485" i="22"/>
  <c r="E485" i="4"/>
  <c r="F485" i="22"/>
  <c r="F485" i="4"/>
  <c r="G485" i="22"/>
  <c r="G485" i="4"/>
  <c r="C486" i="22"/>
  <c r="C486" i="4"/>
  <c r="D486" i="22"/>
  <c r="D486" i="4"/>
  <c r="E486" i="22"/>
  <c r="E486" i="4"/>
  <c r="F486" i="22"/>
  <c r="F486" i="4"/>
  <c r="G486" i="22"/>
  <c r="G486" i="4"/>
  <c r="C487" i="22"/>
  <c r="C487" i="4"/>
  <c r="D487" i="22"/>
  <c r="D487" i="4"/>
  <c r="E487" i="22"/>
  <c r="E487" i="4"/>
  <c r="F487" i="22"/>
  <c r="F487" i="4"/>
  <c r="G487" i="22"/>
  <c r="G487" i="4"/>
  <c r="C488" i="22"/>
  <c r="C488" i="4"/>
  <c r="D488" i="22"/>
  <c r="D488" i="4"/>
  <c r="E488" i="22"/>
  <c r="E488" i="4"/>
  <c r="F488" i="22"/>
  <c r="F488" i="4"/>
  <c r="G488" i="22"/>
  <c r="G488" i="4"/>
  <c r="C489" i="22"/>
  <c r="C489" i="4"/>
  <c r="D489" i="22"/>
  <c r="D489" i="4"/>
  <c r="E489" i="22"/>
  <c r="E489" i="4"/>
  <c r="F489" i="22"/>
  <c r="F489" i="4"/>
  <c r="G489" i="22"/>
  <c r="G489" i="4"/>
  <c r="C490" i="22"/>
  <c r="C490" i="4"/>
  <c r="D490" i="22"/>
  <c r="D490" i="4"/>
  <c r="E490" i="22"/>
  <c r="E490" i="4"/>
  <c r="F490" i="22"/>
  <c r="F490" i="4"/>
  <c r="G490" i="22"/>
  <c r="G490" i="4"/>
  <c r="C491" i="22"/>
  <c r="C491" i="4"/>
  <c r="D491" i="22"/>
  <c r="D491" i="4"/>
  <c r="E491" i="22"/>
  <c r="E491" i="4"/>
  <c r="F491" i="22"/>
  <c r="F491" i="4"/>
  <c r="G491" i="22"/>
  <c r="G491" i="4"/>
  <c r="C492" i="22"/>
  <c r="C492" i="4"/>
  <c r="D492" i="22"/>
  <c r="D492" i="4"/>
  <c r="E492" i="22"/>
  <c r="E492" i="4"/>
  <c r="F492" i="22"/>
  <c r="F492" i="4"/>
  <c r="G492" i="22"/>
  <c r="G492" i="4"/>
  <c r="C493" i="22"/>
  <c r="C493" i="4"/>
  <c r="D493" i="22"/>
  <c r="D493" i="4"/>
  <c r="E493" i="22"/>
  <c r="E493" i="4"/>
  <c r="F493" i="22"/>
  <c r="F493" i="4"/>
  <c r="G493" i="22"/>
  <c r="G493" i="4"/>
  <c r="C494" i="22"/>
  <c r="C494" i="4"/>
  <c r="D494" i="22"/>
  <c r="D494" i="4"/>
  <c r="E494" i="22"/>
  <c r="E494" i="4"/>
  <c r="F494" i="22"/>
  <c r="F494" i="4"/>
  <c r="G494" i="22"/>
  <c r="G494" i="4"/>
  <c r="C495" i="22"/>
  <c r="C495" i="4"/>
  <c r="D495" i="22"/>
  <c r="D495" i="4"/>
  <c r="E495" i="22"/>
  <c r="E495" i="4"/>
  <c r="F495" i="22"/>
  <c r="F495" i="4"/>
  <c r="G495" i="22"/>
  <c r="G495" i="4"/>
  <c r="C496" i="22"/>
  <c r="C496" i="4"/>
  <c r="D496" i="22"/>
  <c r="D496" i="4"/>
  <c r="E496" i="22"/>
  <c r="E496" i="4"/>
  <c r="F496" i="22"/>
  <c r="F496" i="4"/>
  <c r="G496" i="22"/>
  <c r="G496" i="4"/>
  <c r="C497" i="22"/>
  <c r="C497" i="4"/>
  <c r="D497" i="22"/>
  <c r="D497" i="4"/>
  <c r="E497" i="22"/>
  <c r="E497" i="4"/>
  <c r="F497" i="22"/>
  <c r="F497" i="4"/>
  <c r="G497" i="22"/>
  <c r="G497" i="4"/>
  <c r="C498" i="22"/>
  <c r="C498" i="4"/>
  <c r="D498" i="22"/>
  <c r="D498" i="4"/>
  <c r="E498" i="22"/>
  <c r="E498" i="4"/>
  <c r="F498" i="22"/>
  <c r="F498" i="4"/>
  <c r="G498" i="22"/>
  <c r="G498" i="4"/>
  <c r="C499" i="22"/>
  <c r="C499" i="4"/>
  <c r="D499" i="22"/>
  <c r="D499" i="4"/>
  <c r="E499" i="22"/>
  <c r="E499" i="4"/>
  <c r="F499" i="22"/>
  <c r="F499" i="4"/>
  <c r="G499" i="22"/>
  <c r="G499" i="4"/>
  <c r="C500" i="22"/>
  <c r="C500" i="4"/>
  <c r="D500" i="22"/>
  <c r="D500" i="4"/>
  <c r="E500" i="22"/>
  <c r="E500" i="4"/>
  <c r="F500" i="22"/>
  <c r="F500" i="4"/>
  <c r="G500" i="22"/>
  <c r="G500" i="4"/>
  <c r="C501" i="22"/>
  <c r="C501" i="4"/>
  <c r="D501" i="22"/>
  <c r="D501" i="4"/>
  <c r="E501" i="22"/>
  <c r="E501" i="4"/>
  <c r="F501" i="22"/>
  <c r="F501" i="4"/>
  <c r="G501" i="22"/>
  <c r="G501" i="4"/>
  <c r="C502" i="22"/>
  <c r="C502" i="4"/>
  <c r="D502" i="22"/>
  <c r="D502" i="4"/>
  <c r="E502" i="22"/>
  <c r="E502" i="4"/>
  <c r="F502" i="22"/>
  <c r="F502" i="4"/>
  <c r="G502" i="22"/>
  <c r="G502" i="4"/>
  <c r="C503" i="22"/>
  <c r="C503" i="4"/>
  <c r="D503" i="22"/>
  <c r="D503" i="4"/>
  <c r="E503" i="22"/>
  <c r="E503" i="4"/>
  <c r="F503" i="22"/>
  <c r="F503" i="4"/>
  <c r="G503" i="22"/>
  <c r="G503" i="4"/>
  <c r="C504" i="22"/>
  <c r="C504" i="4"/>
  <c r="D504" i="22"/>
  <c r="D504" i="4"/>
  <c r="E504" i="22"/>
  <c r="E504" i="4"/>
  <c r="F504" i="22"/>
  <c r="F504" i="4"/>
  <c r="G504" i="22"/>
  <c r="G504" i="4"/>
  <c r="C505" i="22"/>
  <c r="C505" i="4"/>
  <c r="D505" i="22"/>
  <c r="D505" i="4"/>
  <c r="E505" i="22"/>
  <c r="E505" i="4"/>
  <c r="F505" i="22"/>
  <c r="F505" i="4"/>
  <c r="G505" i="22"/>
  <c r="G505" i="4"/>
  <c r="C506" i="22"/>
  <c r="C506" i="4"/>
  <c r="D506" i="22"/>
  <c r="D506" i="4"/>
  <c r="E506" i="22"/>
  <c r="E506" i="4"/>
  <c r="F506" i="22"/>
  <c r="F506" i="4"/>
  <c r="G506" i="22"/>
  <c r="G506" i="4"/>
  <c r="C507" i="22"/>
  <c r="C507" i="4"/>
  <c r="D507" i="22"/>
  <c r="D507" i="4"/>
  <c r="E507" i="22"/>
  <c r="E507" i="4"/>
  <c r="F507" i="22"/>
  <c r="F507" i="4"/>
  <c r="G507" i="22"/>
  <c r="G507" i="4"/>
  <c r="C508" i="22"/>
  <c r="C508" i="4"/>
  <c r="D508" i="22"/>
  <c r="D508" i="4"/>
  <c r="E508" i="22"/>
  <c r="E508" i="4"/>
  <c r="F508" i="22"/>
  <c r="F508" i="4"/>
  <c r="G508" i="22"/>
  <c r="G508" i="4"/>
  <c r="C509" i="22"/>
  <c r="C509" i="4"/>
  <c r="D509" i="22"/>
  <c r="D509" i="4"/>
  <c r="E509" i="22"/>
  <c r="E509" i="4"/>
  <c r="F509" i="22"/>
  <c r="F509" i="4"/>
  <c r="G509" i="22"/>
  <c r="G509" i="4"/>
  <c r="C510" i="22"/>
  <c r="C510" i="4"/>
  <c r="D510" i="22"/>
  <c r="D510" i="4"/>
  <c r="E510" i="22"/>
  <c r="E510" i="4"/>
  <c r="F510" i="22"/>
  <c r="F510" i="4"/>
  <c r="G510" i="22"/>
  <c r="G510" i="4"/>
  <c r="C511" i="22"/>
  <c r="C511" i="4"/>
  <c r="D511" i="22"/>
  <c r="D511" i="4"/>
  <c r="E511" i="22"/>
  <c r="E511" i="4"/>
  <c r="F511" i="22"/>
  <c r="F511" i="4"/>
  <c r="G511" i="22"/>
  <c r="G511" i="4"/>
  <c r="C512" i="22"/>
  <c r="C512" i="4"/>
  <c r="D512" i="22"/>
  <c r="D512" i="4"/>
  <c r="E512" i="22"/>
  <c r="E512" i="4"/>
  <c r="F512" i="22"/>
  <c r="F512" i="4"/>
  <c r="G512" i="22"/>
  <c r="G512" i="4"/>
  <c r="C513" i="22"/>
  <c r="C513" i="4"/>
  <c r="D513" i="22"/>
  <c r="D513" i="4"/>
  <c r="E513" i="22"/>
  <c r="E513" i="4"/>
  <c r="F513" i="22"/>
  <c r="F513" i="4"/>
  <c r="G513" i="22"/>
  <c r="G513" i="4"/>
  <c r="C514" i="22"/>
  <c r="C514" i="4"/>
  <c r="D514" i="22"/>
  <c r="D514" i="4"/>
  <c r="E514" i="22"/>
  <c r="E514" i="4"/>
  <c r="F514" i="22"/>
  <c r="F514" i="4"/>
  <c r="G514" i="22"/>
  <c r="G514" i="4"/>
  <c r="C515" i="22"/>
  <c r="C515" i="4"/>
  <c r="D515" i="22"/>
  <c r="D515" i="4"/>
  <c r="E515" i="22"/>
  <c r="E515" i="4"/>
  <c r="F515" i="22"/>
  <c r="F515" i="4"/>
  <c r="G515" i="22"/>
  <c r="G515" i="4"/>
  <c r="C516" i="22"/>
  <c r="C516" i="4"/>
  <c r="D516" i="22"/>
  <c r="D516" i="4"/>
  <c r="E516" i="22"/>
  <c r="E516" i="4"/>
  <c r="F516" i="22"/>
  <c r="F516" i="4"/>
  <c r="G516" i="22"/>
  <c r="G516" i="4"/>
  <c r="C517" i="22"/>
  <c r="C517" i="4"/>
  <c r="D517" i="22"/>
  <c r="D517" i="4"/>
  <c r="E517" i="22"/>
  <c r="E517" i="4"/>
  <c r="F517" i="22"/>
  <c r="F517" i="4"/>
  <c r="G517" i="22"/>
  <c r="G517" i="4"/>
  <c r="C518" i="22"/>
  <c r="C518" i="4"/>
  <c r="D518" i="22"/>
  <c r="D518" i="4"/>
  <c r="E518" i="22"/>
  <c r="E518" i="4"/>
  <c r="F518" i="22"/>
  <c r="F518" i="4"/>
  <c r="G518" i="22"/>
  <c r="G518" i="4"/>
  <c r="C519" i="22"/>
  <c r="C519" i="4"/>
  <c r="D519" i="22"/>
  <c r="D519" i="4"/>
  <c r="E519" i="22"/>
  <c r="E519" i="4"/>
  <c r="F519" i="22"/>
  <c r="F519" i="4"/>
  <c r="G519" i="22"/>
  <c r="G519" i="4"/>
  <c r="C520" i="22"/>
  <c r="C520" i="4"/>
  <c r="D520" i="22"/>
  <c r="D520" i="4"/>
  <c r="E520" i="22"/>
  <c r="E520" i="4"/>
  <c r="F520" i="22"/>
  <c r="F520" i="4"/>
  <c r="G520" i="22"/>
  <c r="G520" i="4"/>
  <c r="C521" i="22"/>
  <c r="C521" i="4"/>
  <c r="D521" i="22"/>
  <c r="D521" i="4"/>
  <c r="E521" i="22"/>
  <c r="E521" i="4"/>
  <c r="F521" i="22"/>
  <c r="F521" i="4"/>
  <c r="G521" i="22"/>
  <c r="G521" i="4"/>
  <c r="C522" i="22"/>
  <c r="C522" i="4"/>
  <c r="D522" i="22"/>
  <c r="D522" i="4"/>
  <c r="E522" i="22"/>
  <c r="E522" i="4"/>
  <c r="F522" i="22"/>
  <c r="F522" i="4"/>
  <c r="G522" i="22"/>
  <c r="G522" i="4"/>
  <c r="C523" i="22"/>
  <c r="C523" i="4"/>
  <c r="D523" i="22"/>
  <c r="D523" i="4"/>
  <c r="E523" i="22"/>
  <c r="E523" i="4"/>
  <c r="F523" i="22"/>
  <c r="F523" i="4"/>
  <c r="G523" i="22"/>
  <c r="G523" i="4"/>
  <c r="C524" i="22"/>
  <c r="C524" i="4"/>
  <c r="D524" i="22"/>
  <c r="D524" i="4"/>
  <c r="E524" i="22"/>
  <c r="E524" i="4"/>
  <c r="F524" i="22"/>
  <c r="F524" i="4"/>
  <c r="G524" i="22"/>
  <c r="G524" i="4"/>
  <c r="C525" i="4"/>
  <c r="D525" i="4"/>
  <c r="E525" i="4"/>
  <c r="F525" i="4"/>
  <c r="G525" i="4"/>
  <c r="C526" i="4"/>
  <c r="D526" i="4"/>
  <c r="E526" i="4"/>
  <c r="F526" i="4"/>
  <c r="G526" i="4"/>
  <c r="C527" i="4"/>
  <c r="D527" i="4"/>
  <c r="E527" i="4"/>
  <c r="F527" i="4"/>
  <c r="G527" i="4"/>
  <c r="C528" i="4"/>
  <c r="D528" i="4"/>
  <c r="E528" i="4"/>
  <c r="F528" i="4"/>
  <c r="G528" i="4"/>
  <c r="C529" i="4"/>
  <c r="D529" i="4"/>
  <c r="E529" i="4"/>
  <c r="F529" i="4"/>
  <c r="G529" i="4"/>
  <c r="C530" i="22"/>
  <c r="C530" i="4"/>
  <c r="D530" i="22"/>
  <c r="D530" i="4"/>
  <c r="E530" i="22"/>
  <c r="E530" i="4"/>
  <c r="F530" i="22"/>
  <c r="F530" i="4"/>
  <c r="G530" i="22"/>
  <c r="G530" i="4"/>
  <c r="C531" i="22"/>
  <c r="C531" i="4"/>
  <c r="D531" i="22"/>
  <c r="D531" i="4"/>
  <c r="E531" i="22"/>
  <c r="E531" i="4"/>
  <c r="F531" i="22"/>
  <c r="F531" i="4"/>
  <c r="G531" i="22"/>
  <c r="G531" i="4"/>
  <c r="C532" i="22"/>
  <c r="C532" i="4"/>
  <c r="D532" i="22"/>
  <c r="D532" i="4"/>
  <c r="E532" i="22"/>
  <c r="E532" i="4"/>
  <c r="F532" i="22"/>
  <c r="F532" i="4"/>
  <c r="G532" i="22"/>
  <c r="G532" i="4"/>
  <c r="C533" i="22"/>
  <c r="C533" i="4"/>
  <c r="D533" i="22"/>
  <c r="D533" i="4"/>
  <c r="E533" i="22"/>
  <c r="E533" i="4"/>
  <c r="F533" i="22"/>
  <c r="F533" i="4"/>
  <c r="G533" i="22"/>
  <c r="G533" i="4"/>
  <c r="C534" i="22"/>
  <c r="C534" i="4"/>
  <c r="D534" i="22"/>
  <c r="D534" i="4"/>
  <c r="E534" i="22"/>
  <c r="E534" i="4"/>
  <c r="F534" i="22"/>
  <c r="F534" i="4"/>
  <c r="G534" i="22"/>
  <c r="G534" i="4"/>
  <c r="C535" i="22"/>
  <c r="C535" i="4"/>
  <c r="D535" i="22"/>
  <c r="D535" i="4"/>
  <c r="E535" i="22"/>
  <c r="E535" i="4"/>
  <c r="F535" i="22"/>
  <c r="F535" i="4"/>
  <c r="G535" i="22"/>
  <c r="G535" i="4"/>
  <c r="C536" i="22"/>
  <c r="C536" i="4"/>
  <c r="D536" i="22"/>
  <c r="D536" i="4"/>
  <c r="E536" i="22"/>
  <c r="E536" i="4"/>
  <c r="F536" i="22"/>
  <c r="F536" i="4"/>
  <c r="G536" i="22"/>
  <c r="G536" i="4"/>
  <c r="C537" i="22"/>
  <c r="C537" i="4"/>
  <c r="D537" i="22"/>
  <c r="D537" i="4"/>
  <c r="E537" i="22"/>
  <c r="E537" i="4"/>
  <c r="F537" i="22"/>
  <c r="F537" i="4"/>
  <c r="G537" i="22"/>
  <c r="G537" i="4"/>
  <c r="C538" i="22"/>
  <c r="C538" i="4"/>
  <c r="D538" i="22"/>
  <c r="D538" i="4"/>
  <c r="E538" i="22"/>
  <c r="E538" i="4"/>
  <c r="F538" i="22"/>
  <c r="F538" i="4"/>
  <c r="G538" i="22"/>
  <c r="G538" i="4"/>
  <c r="C539" i="22"/>
  <c r="C539" i="4"/>
  <c r="D539" i="22"/>
  <c r="D539" i="4"/>
  <c r="E539" i="22"/>
  <c r="E539" i="4"/>
  <c r="F539" i="22"/>
  <c r="F539" i="4"/>
  <c r="G539" i="22"/>
  <c r="G539" i="4"/>
  <c r="C540" i="22"/>
  <c r="C540" i="4"/>
  <c r="D540" i="22"/>
  <c r="D540" i="4"/>
  <c r="E540" i="22"/>
  <c r="E540" i="4"/>
  <c r="F540" i="22"/>
  <c r="F540" i="4"/>
  <c r="G540" i="22"/>
  <c r="G540" i="4"/>
  <c r="C541" i="22"/>
  <c r="C541" i="4"/>
  <c r="D541" i="22"/>
  <c r="D541" i="4"/>
  <c r="E541" i="22"/>
  <c r="E541" i="4"/>
  <c r="F541" i="22"/>
  <c r="F541" i="4"/>
  <c r="G541" i="22"/>
  <c r="G541" i="4"/>
  <c r="C542" i="22"/>
  <c r="C542" i="4"/>
  <c r="D542" i="22"/>
  <c r="D542" i="4"/>
  <c r="E542" i="22"/>
  <c r="E542" i="4"/>
  <c r="F542" i="22"/>
  <c r="F542" i="4"/>
  <c r="G542" i="22"/>
  <c r="G542" i="4"/>
  <c r="C543" i="22"/>
  <c r="C543" i="4"/>
  <c r="D543" i="22"/>
  <c r="D543" i="4"/>
  <c r="E543" i="22"/>
  <c r="E543" i="4"/>
  <c r="F543" i="22"/>
  <c r="F543" i="4"/>
  <c r="G543" i="22"/>
  <c r="G543" i="4"/>
  <c r="C544" i="22"/>
  <c r="C544" i="4"/>
  <c r="D544" i="22"/>
  <c r="D544" i="4"/>
  <c r="E544" i="22"/>
  <c r="E544" i="4"/>
  <c r="F544" i="22"/>
  <c r="F544" i="4"/>
  <c r="G544" i="22"/>
  <c r="G544" i="4"/>
  <c r="C545" i="22"/>
  <c r="C545" i="4"/>
  <c r="D545" i="22"/>
  <c r="D545" i="4"/>
  <c r="E545" i="22"/>
  <c r="E545" i="4"/>
  <c r="F545" i="22"/>
  <c r="F545" i="4"/>
  <c r="G545" i="22"/>
  <c r="G545" i="4"/>
  <c r="C546" i="22"/>
  <c r="C546" i="4"/>
  <c r="D546" i="22"/>
  <c r="D546" i="4"/>
  <c r="E546" i="22"/>
  <c r="E546" i="4"/>
  <c r="F546" i="22"/>
  <c r="F546" i="4"/>
  <c r="G546" i="22"/>
  <c r="G546" i="4"/>
  <c r="C547" i="22"/>
  <c r="C547" i="4"/>
  <c r="D547" i="22"/>
  <c r="D547" i="4"/>
  <c r="E547" i="22"/>
  <c r="E547" i="4"/>
  <c r="F547" i="22"/>
  <c r="F547" i="4"/>
  <c r="G547" i="22"/>
  <c r="G547" i="4"/>
  <c r="C548" i="22"/>
  <c r="C548" i="4"/>
  <c r="D548" i="22"/>
  <c r="D548" i="4"/>
  <c r="E548" i="22"/>
  <c r="E548" i="4"/>
  <c r="F548" i="22"/>
  <c r="F548" i="4"/>
  <c r="G548" i="22"/>
  <c r="G548" i="4"/>
  <c r="C549" i="22"/>
  <c r="C549" i="4"/>
  <c r="D549" i="22"/>
  <c r="D549" i="4"/>
  <c r="E549" i="22"/>
  <c r="E549" i="4"/>
  <c r="F549" i="22"/>
  <c r="F549" i="4"/>
  <c r="G549" i="22"/>
  <c r="G549" i="4"/>
  <c r="C550" i="22"/>
  <c r="C550" i="4"/>
  <c r="D550" i="22"/>
  <c r="D550" i="4"/>
  <c r="E550" i="22"/>
  <c r="E550" i="4"/>
  <c r="F550" i="22"/>
  <c r="F550" i="4"/>
  <c r="G550" i="22"/>
  <c r="G550" i="4"/>
  <c r="C551" i="22"/>
  <c r="C551" i="4"/>
  <c r="D551" i="22"/>
  <c r="D551" i="4"/>
  <c r="E551" i="22"/>
  <c r="E551" i="4"/>
  <c r="F551" i="22"/>
  <c r="F551" i="4"/>
  <c r="G551" i="22"/>
  <c r="G551" i="4"/>
  <c r="C552" i="22"/>
  <c r="C552" i="4"/>
  <c r="D552" i="22"/>
  <c r="D552" i="4"/>
  <c r="E552" i="22"/>
  <c r="E552" i="4"/>
  <c r="F552" i="22"/>
  <c r="F552" i="4"/>
  <c r="G552" i="22"/>
  <c r="G552" i="4"/>
  <c r="C553" i="22"/>
  <c r="C553" i="4"/>
  <c r="D553" i="22"/>
  <c r="D553" i="4"/>
  <c r="E553" i="22"/>
  <c r="E553" i="4"/>
  <c r="F553" i="22"/>
  <c r="F553" i="4"/>
  <c r="G553" i="22"/>
  <c r="G553" i="4"/>
  <c r="C554" i="22"/>
  <c r="C554" i="4"/>
  <c r="D554" i="22"/>
  <c r="D554" i="4"/>
  <c r="E554" i="22"/>
  <c r="E554" i="4"/>
  <c r="F554" i="22"/>
  <c r="F554" i="4"/>
  <c r="G554" i="22"/>
  <c r="G554" i="4"/>
  <c r="C555" i="22"/>
  <c r="C555" i="4"/>
  <c r="D555" i="22"/>
  <c r="D555" i="4"/>
  <c r="E555" i="22"/>
  <c r="E555" i="4"/>
  <c r="F555" i="22"/>
  <c r="F555" i="4"/>
  <c r="G555" i="22"/>
  <c r="G555" i="4"/>
  <c r="C556" i="22"/>
  <c r="C556" i="4"/>
  <c r="D556" i="22"/>
  <c r="D556" i="4"/>
  <c r="E556" i="22"/>
  <c r="E556" i="4"/>
  <c r="F556" i="22"/>
  <c r="F556" i="4"/>
  <c r="G556" i="22"/>
  <c r="G556" i="4"/>
  <c r="C557" i="22"/>
  <c r="C557" i="4"/>
  <c r="D557" i="22"/>
  <c r="D557" i="4"/>
  <c r="E557" i="22"/>
  <c r="E557" i="4"/>
  <c r="F557" i="22"/>
  <c r="F557" i="4"/>
  <c r="G557" i="22"/>
  <c r="G557" i="4"/>
  <c r="C558" i="22"/>
  <c r="C558" i="4"/>
  <c r="D558" i="22"/>
  <c r="D558" i="4"/>
  <c r="E558" i="22"/>
  <c r="E558" i="4"/>
  <c r="F558" i="22"/>
  <c r="F558" i="4"/>
  <c r="G558" i="22"/>
  <c r="G558" i="4"/>
  <c r="C559" i="22"/>
  <c r="C559" i="4"/>
  <c r="D559" i="22"/>
  <c r="D559" i="4"/>
  <c r="E559" i="22"/>
  <c r="E559" i="4"/>
  <c r="F559" i="22"/>
  <c r="F559" i="4"/>
  <c r="G559" i="22"/>
  <c r="G559" i="4"/>
  <c r="C560" i="22"/>
  <c r="C560" i="4"/>
  <c r="D560" i="22"/>
  <c r="D560" i="4"/>
  <c r="E560" i="22"/>
  <c r="E560" i="4"/>
  <c r="F560" i="22"/>
  <c r="F560" i="4"/>
  <c r="G560" i="22"/>
  <c r="G560" i="4"/>
  <c r="C561" i="22"/>
  <c r="C561" i="4"/>
  <c r="D561" i="22"/>
  <c r="D561" i="4"/>
  <c r="E561" i="22"/>
  <c r="E561" i="4"/>
  <c r="F561" i="22"/>
  <c r="F561" i="4"/>
  <c r="G561" i="22"/>
  <c r="G561" i="4"/>
  <c r="C562" i="22"/>
  <c r="C562" i="4"/>
  <c r="D562" i="22"/>
  <c r="D562" i="4"/>
  <c r="E562" i="22"/>
  <c r="E562" i="4"/>
  <c r="F562" i="22"/>
  <c r="F562" i="4"/>
  <c r="G562" i="22"/>
  <c r="G562" i="4"/>
  <c r="C563" i="22"/>
  <c r="C563" i="4"/>
  <c r="D563" i="22"/>
  <c r="D563" i="4"/>
  <c r="E563" i="22"/>
  <c r="E563" i="4"/>
  <c r="F563" i="22"/>
  <c r="F563" i="4"/>
  <c r="G563" i="22"/>
  <c r="G563" i="4"/>
  <c r="C564" i="22"/>
  <c r="C564" i="4"/>
  <c r="D564" i="22"/>
  <c r="D564" i="4"/>
  <c r="E564" i="22"/>
  <c r="E564" i="4"/>
  <c r="F564" i="22"/>
  <c r="F564" i="4"/>
  <c r="G564" i="22"/>
  <c r="G564" i="4"/>
  <c r="C565" i="22"/>
  <c r="C565" i="4"/>
  <c r="D565" i="22"/>
  <c r="D565" i="4"/>
  <c r="E565" i="22"/>
  <c r="E565" i="4"/>
  <c r="F565" i="22"/>
  <c r="F565" i="4"/>
  <c r="G565" i="22"/>
  <c r="G565" i="4"/>
  <c r="C566" i="22"/>
  <c r="C566" i="4"/>
  <c r="D566" i="22"/>
  <c r="D566" i="4"/>
  <c r="E566" i="22"/>
  <c r="E566" i="4"/>
  <c r="F566" i="22"/>
  <c r="F566" i="4"/>
  <c r="G566" i="22"/>
  <c r="G566" i="4"/>
  <c r="C567" i="22"/>
  <c r="C567" i="4"/>
  <c r="D567" i="22"/>
  <c r="D567" i="4"/>
  <c r="E567" i="22"/>
  <c r="E567" i="4"/>
  <c r="F567" i="22"/>
  <c r="F567" i="4"/>
  <c r="G567" i="22"/>
  <c r="G567" i="4"/>
  <c r="C568" i="22"/>
  <c r="C568" i="4"/>
  <c r="D568" i="22"/>
  <c r="D568" i="4"/>
  <c r="E568" i="22"/>
  <c r="E568" i="4"/>
  <c r="F568" i="22"/>
  <c r="F568" i="4"/>
  <c r="G568" i="22"/>
  <c r="G568" i="4"/>
  <c r="C569" i="22"/>
  <c r="C569" i="4"/>
  <c r="D569" i="22"/>
  <c r="D569" i="4"/>
  <c r="E569" i="22"/>
  <c r="E569" i="4"/>
  <c r="F569" i="22"/>
  <c r="F569" i="4"/>
  <c r="G569" i="22"/>
  <c r="G569" i="4"/>
  <c r="C570" i="22"/>
  <c r="C570" i="4"/>
  <c r="D570" i="22"/>
  <c r="D570" i="4"/>
  <c r="E570" i="22"/>
  <c r="E570" i="4"/>
  <c r="F570" i="22"/>
  <c r="F570" i="4"/>
  <c r="G570" i="22"/>
  <c r="G570" i="4"/>
  <c r="C571" i="22"/>
  <c r="C571" i="4"/>
  <c r="D571" i="22"/>
  <c r="D571" i="4"/>
  <c r="E571" i="22"/>
  <c r="E571" i="4"/>
  <c r="F571" i="22"/>
  <c r="F571" i="4"/>
  <c r="G571" i="22"/>
  <c r="G571" i="4"/>
  <c r="C572" i="22"/>
  <c r="C572" i="4"/>
  <c r="D572" i="22"/>
  <c r="D572" i="4"/>
  <c r="E572" i="22"/>
  <c r="E572" i="4"/>
  <c r="F572" i="22"/>
  <c r="F572" i="4"/>
  <c r="G572" i="22"/>
  <c r="G572" i="4"/>
  <c r="C573" i="22"/>
  <c r="C573" i="4"/>
  <c r="D573" i="22"/>
  <c r="D573" i="4"/>
  <c r="E573" i="22"/>
  <c r="E573" i="4"/>
  <c r="F573" i="22"/>
  <c r="F573" i="4"/>
  <c r="G573" i="22"/>
  <c r="G573" i="4"/>
  <c r="C574" i="22"/>
  <c r="C574" i="4"/>
  <c r="D574" i="22"/>
  <c r="D574" i="4"/>
  <c r="E574" i="22"/>
  <c r="E574" i="4"/>
  <c r="F574" i="22"/>
  <c r="F574" i="4"/>
  <c r="G574" i="22"/>
  <c r="G574" i="4"/>
  <c r="C575" i="22"/>
  <c r="C575" i="4"/>
  <c r="D575" i="22"/>
  <c r="D575" i="4"/>
  <c r="E575" i="22"/>
  <c r="E575" i="4"/>
  <c r="F575" i="22"/>
  <c r="F575" i="4"/>
  <c r="G575" i="22"/>
  <c r="G575" i="4"/>
  <c r="C576" i="22"/>
  <c r="C576" i="4"/>
  <c r="D576" i="22"/>
  <c r="D576" i="4"/>
  <c r="E576" i="22"/>
  <c r="E576" i="4"/>
  <c r="F576" i="22"/>
  <c r="F576" i="4"/>
  <c r="G576" i="22"/>
  <c r="G576" i="4"/>
  <c r="C577" i="22"/>
  <c r="C577" i="4"/>
  <c r="D577" i="22"/>
  <c r="D577" i="4"/>
  <c r="E577" i="22"/>
  <c r="E577" i="4"/>
  <c r="F577" i="22"/>
  <c r="F577" i="4"/>
  <c r="G577" i="22"/>
  <c r="G577" i="4"/>
  <c r="C578" i="22"/>
  <c r="C578" i="4"/>
  <c r="D578" i="22"/>
  <c r="D578" i="4"/>
  <c r="E578" i="22"/>
  <c r="E578" i="4"/>
  <c r="F578" i="22"/>
  <c r="F578" i="4"/>
  <c r="G578" i="22"/>
  <c r="G578" i="4"/>
  <c r="C579" i="22"/>
  <c r="C579" i="4"/>
  <c r="D579" i="22"/>
  <c r="D579" i="4"/>
  <c r="E579" i="22"/>
  <c r="E579" i="4"/>
  <c r="F579" i="22"/>
  <c r="F579" i="4"/>
  <c r="G579" i="22"/>
  <c r="G579" i="4"/>
  <c r="C580" i="22"/>
  <c r="C580" i="4"/>
  <c r="D580" i="22"/>
  <c r="D580" i="4"/>
  <c r="E580" i="22"/>
  <c r="E580" i="4"/>
  <c r="F580" i="22"/>
  <c r="F580" i="4"/>
  <c r="G580" i="22"/>
  <c r="G580" i="4"/>
  <c r="C581" i="22"/>
  <c r="C581" i="4"/>
  <c r="D581" i="22"/>
  <c r="D581" i="4"/>
  <c r="E581" i="22"/>
  <c r="E581" i="4"/>
  <c r="F581" i="22"/>
  <c r="F581" i="4"/>
  <c r="G581" i="22"/>
  <c r="G581" i="4"/>
  <c r="C582" i="22"/>
  <c r="C582" i="4"/>
  <c r="D582" i="22"/>
  <c r="D582" i="4"/>
  <c r="E582" i="22"/>
  <c r="E582" i="4"/>
  <c r="F582" i="22"/>
  <c r="F582" i="4"/>
  <c r="G582" i="22"/>
  <c r="G582" i="4"/>
  <c r="C583" i="22"/>
  <c r="C583" i="4"/>
  <c r="D583" i="22"/>
  <c r="D583" i="4"/>
  <c r="E583" i="22"/>
  <c r="E583" i="4"/>
  <c r="F583" i="22"/>
  <c r="F583" i="4"/>
  <c r="G583" i="22"/>
  <c r="G583" i="4"/>
  <c r="C584" i="22"/>
  <c r="C584" i="4"/>
  <c r="D584" i="22"/>
  <c r="D584" i="4"/>
  <c r="E584" i="22"/>
  <c r="E584" i="4"/>
  <c r="F584" i="22"/>
  <c r="F584" i="4"/>
  <c r="G584" i="22"/>
  <c r="G584" i="4"/>
  <c r="C585" i="22"/>
  <c r="C585" i="4"/>
  <c r="D585" i="22"/>
  <c r="D585" i="4"/>
  <c r="E585" i="22"/>
  <c r="E585" i="4"/>
  <c r="F585" i="22"/>
  <c r="F585" i="4"/>
  <c r="G585" i="22"/>
  <c r="G585" i="4"/>
  <c r="C586" i="22"/>
  <c r="C586" i="4"/>
  <c r="D586" i="22"/>
  <c r="D586" i="4"/>
  <c r="E586" i="22"/>
  <c r="E586" i="4"/>
  <c r="F586" i="22"/>
  <c r="F586" i="4"/>
  <c r="G586" i="22"/>
  <c r="G586" i="4"/>
  <c r="C587" i="22"/>
  <c r="C587" i="4"/>
  <c r="D587" i="22"/>
  <c r="D587" i="4"/>
  <c r="E587" i="22"/>
  <c r="E587" i="4"/>
  <c r="F587" i="22"/>
  <c r="F587" i="4"/>
  <c r="G587" i="22"/>
  <c r="G587" i="4"/>
  <c r="C588" i="22"/>
  <c r="C588" i="4"/>
  <c r="D588" i="22"/>
  <c r="D588" i="4"/>
  <c r="E588" i="22"/>
  <c r="E588" i="4"/>
  <c r="F588" i="22"/>
  <c r="F588" i="4"/>
  <c r="G588" i="22"/>
  <c r="G588" i="4"/>
  <c r="C589" i="22"/>
  <c r="C589" i="4"/>
  <c r="D589" i="22"/>
  <c r="D589" i="4"/>
  <c r="E589" i="22"/>
  <c r="E589" i="4"/>
  <c r="F589" i="22"/>
  <c r="F589" i="4"/>
  <c r="G589" i="22"/>
  <c r="G589" i="4"/>
  <c r="C590" i="22"/>
  <c r="C590" i="4"/>
  <c r="D590" i="22"/>
  <c r="D590" i="4"/>
  <c r="E590" i="22"/>
  <c r="E590" i="4"/>
  <c r="F590" i="22"/>
  <c r="F590" i="4"/>
  <c r="G590" i="22"/>
  <c r="G590" i="4"/>
  <c r="C591" i="22"/>
  <c r="C591" i="4"/>
  <c r="D591" i="22"/>
  <c r="D591" i="4"/>
  <c r="E591" i="22"/>
  <c r="E591" i="4"/>
  <c r="F591" i="22"/>
  <c r="F591" i="4"/>
  <c r="G591" i="22"/>
  <c r="G591" i="4"/>
  <c r="C592" i="22"/>
  <c r="C592" i="4"/>
  <c r="D592" i="22"/>
  <c r="D592" i="4"/>
  <c r="E592" i="22"/>
  <c r="E592" i="4"/>
  <c r="F592" i="22"/>
  <c r="F592" i="4"/>
  <c r="G592" i="22"/>
  <c r="G592" i="4"/>
  <c r="C593" i="22"/>
  <c r="C593" i="4"/>
  <c r="D593" i="22"/>
  <c r="D593" i="4"/>
  <c r="E593" i="22"/>
  <c r="E593" i="4"/>
  <c r="F593" i="22"/>
  <c r="F593" i="4"/>
  <c r="G593" i="22"/>
  <c r="G593" i="4"/>
  <c r="C594" i="22"/>
  <c r="C594" i="4"/>
  <c r="D594" i="22"/>
  <c r="D594" i="4"/>
  <c r="E594" i="22"/>
  <c r="E594" i="4"/>
  <c r="F594" i="22"/>
  <c r="F594" i="4"/>
  <c r="G594" i="22"/>
  <c r="G594" i="4"/>
  <c r="C595" i="22"/>
  <c r="C595" i="4"/>
  <c r="D595" i="22"/>
  <c r="D595" i="4"/>
  <c r="E595" i="22"/>
  <c r="E595" i="4"/>
  <c r="F595" i="22"/>
  <c r="F595" i="4"/>
  <c r="G595" i="22"/>
  <c r="G595" i="4"/>
  <c r="C596" i="22"/>
  <c r="C596" i="4"/>
  <c r="D596" i="22"/>
  <c r="D596" i="4"/>
  <c r="E596" i="22"/>
  <c r="E596" i="4"/>
  <c r="F596" i="22"/>
  <c r="F596" i="4"/>
  <c r="G596" i="22"/>
  <c r="G596" i="4"/>
  <c r="C597" i="22"/>
  <c r="C597" i="4"/>
  <c r="D597" i="22"/>
  <c r="D597" i="4"/>
  <c r="E597" i="22"/>
  <c r="E597" i="4"/>
  <c r="F597" i="22"/>
  <c r="F597" i="4"/>
  <c r="G597" i="22"/>
  <c r="G597" i="4"/>
  <c r="C598" i="22"/>
  <c r="C598" i="4"/>
  <c r="D598" i="22"/>
  <c r="D598" i="4"/>
  <c r="E598" i="22"/>
  <c r="E598" i="4"/>
  <c r="F598" i="22"/>
  <c r="F598" i="4"/>
  <c r="G598" i="22"/>
  <c r="G598" i="4"/>
  <c r="C599" i="22"/>
  <c r="C599" i="4"/>
  <c r="D599" i="22"/>
  <c r="D599" i="4"/>
  <c r="E599" i="22"/>
  <c r="E599" i="4"/>
  <c r="F599" i="22"/>
  <c r="F599" i="4"/>
  <c r="G599" i="22"/>
  <c r="G599" i="4"/>
  <c r="C600" i="4"/>
  <c r="D600" i="4"/>
  <c r="E600" i="4"/>
  <c r="F600" i="4"/>
  <c r="G600" i="4"/>
  <c r="C601" i="4"/>
  <c r="D601" i="4"/>
  <c r="E601" i="4"/>
  <c r="F601" i="4"/>
  <c r="G601" i="4"/>
  <c r="C602" i="4"/>
  <c r="D602" i="4"/>
  <c r="E602" i="4"/>
  <c r="F602" i="4"/>
  <c r="G602" i="4"/>
  <c r="C603" i="4"/>
  <c r="D603" i="4"/>
  <c r="E603" i="4"/>
  <c r="F603" i="4"/>
  <c r="G603" i="4"/>
  <c r="C604" i="4"/>
  <c r="D604" i="4"/>
  <c r="E604" i="4"/>
  <c r="F604" i="4"/>
  <c r="G604" i="4"/>
  <c r="C605" i="22"/>
  <c r="C605" i="4"/>
  <c r="D605" i="22"/>
  <c r="D605" i="4"/>
  <c r="E605" i="22"/>
  <c r="E605" i="4"/>
  <c r="F605" i="22"/>
  <c r="F605" i="4"/>
  <c r="G605" i="22"/>
  <c r="G605" i="4"/>
  <c r="C606" i="22"/>
  <c r="C606" i="4"/>
  <c r="D606" i="22"/>
  <c r="D606" i="4"/>
  <c r="E606" i="22"/>
  <c r="E606" i="4"/>
  <c r="F606" i="22"/>
  <c r="F606" i="4"/>
  <c r="G606" i="22"/>
  <c r="G606" i="4"/>
  <c r="C607" i="22"/>
  <c r="C607" i="4"/>
  <c r="D607" i="22"/>
  <c r="D607" i="4"/>
  <c r="E607" i="22"/>
  <c r="E607" i="4"/>
  <c r="F607" i="22"/>
  <c r="F607" i="4"/>
  <c r="G607" i="22"/>
  <c r="G607" i="4"/>
  <c r="C608" i="22"/>
  <c r="C608" i="4"/>
  <c r="D608" i="22"/>
  <c r="D608" i="4"/>
  <c r="E608" i="22"/>
  <c r="E608" i="4"/>
  <c r="F608" i="22"/>
  <c r="F608" i="4"/>
  <c r="G608" i="22"/>
  <c r="G608" i="4"/>
  <c r="C609" i="22"/>
  <c r="C609" i="4"/>
  <c r="D609" i="22"/>
  <c r="D609" i="4"/>
  <c r="E609" i="22"/>
  <c r="E609" i="4"/>
  <c r="F609" i="22"/>
  <c r="F609" i="4"/>
  <c r="G609" i="22"/>
  <c r="G609" i="4"/>
  <c r="C610" i="22"/>
  <c r="C610" i="4"/>
  <c r="D610" i="22"/>
  <c r="D610" i="4"/>
  <c r="E610" i="22"/>
  <c r="E610" i="4"/>
  <c r="F610" i="22"/>
  <c r="F610" i="4"/>
  <c r="G610" i="22"/>
  <c r="G610" i="4"/>
  <c r="C611" i="22"/>
  <c r="C611" i="4"/>
  <c r="D611" i="22"/>
  <c r="D611" i="4"/>
  <c r="E611" i="22"/>
  <c r="E611" i="4"/>
  <c r="F611" i="22"/>
  <c r="F611" i="4"/>
  <c r="G611" i="22"/>
  <c r="G611" i="4"/>
  <c r="C612" i="22"/>
  <c r="C612" i="4"/>
  <c r="D612" i="22"/>
  <c r="D612" i="4"/>
  <c r="E612" i="22"/>
  <c r="E612" i="4"/>
  <c r="F612" i="22"/>
  <c r="F612" i="4"/>
  <c r="G612" i="22"/>
  <c r="G612" i="4"/>
  <c r="C613" i="22"/>
  <c r="C613" i="4"/>
  <c r="D613" i="22"/>
  <c r="D613" i="4"/>
  <c r="E613" i="22"/>
  <c r="E613" i="4"/>
  <c r="F613" i="22"/>
  <c r="F613" i="4"/>
  <c r="G613" i="22"/>
  <c r="G613" i="4"/>
  <c r="C614" i="22"/>
  <c r="C614" i="4"/>
  <c r="D614" i="22"/>
  <c r="D614" i="4"/>
  <c r="E614" i="22"/>
  <c r="E614" i="4"/>
  <c r="F614" i="22"/>
  <c r="F614" i="4"/>
  <c r="G614" i="22"/>
  <c r="G614" i="4"/>
  <c r="C615" i="22"/>
  <c r="C615" i="4"/>
  <c r="D615" i="22"/>
  <c r="D615" i="4"/>
  <c r="E615" i="22"/>
  <c r="E615" i="4"/>
  <c r="F615" i="22"/>
  <c r="F615" i="4"/>
  <c r="G615" i="22"/>
  <c r="G615" i="4"/>
  <c r="C616" i="22"/>
  <c r="C616" i="4"/>
  <c r="D616" i="22"/>
  <c r="D616" i="4"/>
  <c r="E616" i="22"/>
  <c r="E616" i="4"/>
  <c r="F616" i="22"/>
  <c r="F616" i="4"/>
  <c r="G616" i="22"/>
  <c r="G616" i="4"/>
  <c r="C617" i="22"/>
  <c r="C617" i="4"/>
  <c r="D617" i="22"/>
  <c r="D617" i="4"/>
  <c r="E617" i="22"/>
  <c r="E617" i="4"/>
  <c r="F617" i="22"/>
  <c r="F617" i="4"/>
  <c r="G617" i="22"/>
  <c r="G617" i="4"/>
  <c r="C618" i="22"/>
  <c r="C618" i="4"/>
  <c r="D618" i="22"/>
  <c r="D618" i="4"/>
  <c r="E618" i="22"/>
  <c r="E618" i="4"/>
  <c r="F618" i="22"/>
  <c r="F618" i="4"/>
  <c r="G618" i="22"/>
  <c r="G618" i="4"/>
  <c r="C619" i="22"/>
  <c r="C619" i="4"/>
  <c r="D619" i="22"/>
  <c r="D619" i="4"/>
  <c r="E619" i="22"/>
  <c r="E619" i="4"/>
  <c r="F619" i="22"/>
  <c r="F619" i="4"/>
  <c r="G619" i="22"/>
  <c r="G619" i="4"/>
  <c r="C620" i="22"/>
  <c r="C620" i="4"/>
  <c r="D620" i="22"/>
  <c r="D620" i="4"/>
  <c r="E620" i="22"/>
  <c r="E620" i="4"/>
  <c r="F620" i="22"/>
  <c r="F620" i="4"/>
  <c r="G620" i="22"/>
  <c r="G620" i="4"/>
  <c r="C621" i="22"/>
  <c r="C621" i="4"/>
  <c r="D621" i="22"/>
  <c r="D621" i="4"/>
  <c r="E621" i="22"/>
  <c r="E621" i="4"/>
  <c r="F621" i="22"/>
  <c r="F621" i="4"/>
  <c r="G621" i="22"/>
  <c r="G621" i="4"/>
  <c r="C622" i="22"/>
  <c r="C622" i="4"/>
  <c r="D622" i="22"/>
  <c r="D622" i="4"/>
  <c r="E622" i="22"/>
  <c r="E622" i="4"/>
  <c r="F622" i="22"/>
  <c r="F622" i="4"/>
  <c r="G622" i="22"/>
  <c r="G622" i="4"/>
  <c r="C623" i="22"/>
  <c r="C623" i="4"/>
  <c r="D623" i="22"/>
  <c r="D623" i="4"/>
  <c r="E623" i="22"/>
  <c r="E623" i="4"/>
  <c r="F623" i="22"/>
  <c r="F623" i="4"/>
  <c r="G623" i="22"/>
  <c r="G623" i="4"/>
  <c r="C624" i="22"/>
  <c r="C624" i="4"/>
  <c r="D624" i="22"/>
  <c r="D624" i="4"/>
  <c r="E624" i="22"/>
  <c r="E624" i="4"/>
  <c r="F624" i="22"/>
  <c r="F624" i="4"/>
  <c r="G624" i="22"/>
  <c r="G624" i="4"/>
  <c r="C625" i="22"/>
  <c r="C625" i="4"/>
  <c r="D625" i="22"/>
  <c r="D625" i="4"/>
  <c r="E625" i="22"/>
  <c r="E625" i="4"/>
  <c r="F625" i="22"/>
  <c r="F625" i="4"/>
  <c r="G625" i="22"/>
  <c r="G625" i="4"/>
  <c r="C626" i="22"/>
  <c r="C626" i="4"/>
  <c r="D626" i="22"/>
  <c r="D626" i="4"/>
  <c r="E626" i="22"/>
  <c r="E626" i="4"/>
  <c r="F626" i="22"/>
  <c r="F626" i="4"/>
  <c r="G626" i="22"/>
  <c r="G626" i="4"/>
  <c r="C627" i="22"/>
  <c r="C627" i="4"/>
  <c r="D627" i="22"/>
  <c r="D627" i="4"/>
  <c r="E627" i="22"/>
  <c r="E627" i="4"/>
  <c r="F627" i="22"/>
  <c r="F627" i="4"/>
  <c r="G627" i="22"/>
  <c r="G627" i="4"/>
  <c r="C628" i="22"/>
  <c r="C628" i="4"/>
  <c r="D628" i="22"/>
  <c r="D628" i="4"/>
  <c r="E628" i="22"/>
  <c r="E628" i="4"/>
  <c r="F628" i="22"/>
  <c r="F628" i="4"/>
  <c r="G628" i="22"/>
  <c r="G628" i="4"/>
  <c r="C629" i="22"/>
  <c r="C629" i="4"/>
  <c r="D629" i="22"/>
  <c r="D629" i="4"/>
  <c r="E629" i="22"/>
  <c r="E629" i="4"/>
  <c r="F629" i="22"/>
  <c r="F629" i="4"/>
  <c r="G629" i="22"/>
  <c r="G629" i="4"/>
  <c r="C630" i="22"/>
  <c r="C630" i="4"/>
  <c r="D630" i="22"/>
  <c r="D630" i="4"/>
  <c r="E630" i="22"/>
  <c r="E630" i="4"/>
  <c r="F630" i="22"/>
  <c r="F630" i="4"/>
  <c r="G630" i="22"/>
  <c r="G630" i="4"/>
  <c r="C631" i="22"/>
  <c r="C631" i="4"/>
  <c r="D631" i="22"/>
  <c r="D631" i="4"/>
  <c r="E631" i="22"/>
  <c r="E631" i="4"/>
  <c r="F631" i="22"/>
  <c r="F631" i="4"/>
  <c r="G631" i="22"/>
  <c r="G631" i="4"/>
  <c r="C632" i="22"/>
  <c r="C632" i="4"/>
  <c r="D632" i="22"/>
  <c r="D632" i="4"/>
  <c r="E632" i="22"/>
  <c r="E632" i="4"/>
  <c r="F632" i="22"/>
  <c r="F632" i="4"/>
  <c r="G632" i="22"/>
  <c r="G632" i="4"/>
  <c r="C633" i="22"/>
  <c r="C633" i="4"/>
  <c r="D633" i="22"/>
  <c r="D633" i="4"/>
  <c r="E633" i="22"/>
  <c r="E633" i="4"/>
  <c r="F633" i="22"/>
  <c r="F633" i="4"/>
  <c r="G633" i="22"/>
  <c r="G633" i="4"/>
  <c r="C634" i="22"/>
  <c r="C634" i="4"/>
  <c r="D634" i="22"/>
  <c r="D634" i="4"/>
  <c r="E634" i="22"/>
  <c r="E634" i="4"/>
  <c r="F634" i="22"/>
  <c r="F634" i="4"/>
  <c r="G634" i="22"/>
  <c r="G634" i="4"/>
  <c r="C635" i="22"/>
  <c r="C635" i="4"/>
  <c r="D635" i="22"/>
  <c r="D635" i="4"/>
  <c r="E635" i="22"/>
  <c r="E635" i="4"/>
  <c r="F635" i="22"/>
  <c r="F635" i="4"/>
  <c r="G635" i="22"/>
  <c r="G635" i="4"/>
  <c r="C636" i="22"/>
  <c r="C636" i="4"/>
  <c r="D636" i="22"/>
  <c r="D636" i="4"/>
  <c r="E636" i="22"/>
  <c r="E636" i="4"/>
  <c r="F636" i="22"/>
  <c r="F636" i="4"/>
  <c r="G636" i="22"/>
  <c r="G636" i="4"/>
  <c r="C637" i="22"/>
  <c r="C637" i="4"/>
  <c r="D637" i="22"/>
  <c r="D637" i="4"/>
  <c r="E637" i="22"/>
  <c r="E637" i="4"/>
  <c r="F637" i="22"/>
  <c r="F637" i="4"/>
  <c r="G637" i="22"/>
  <c r="G637" i="4"/>
  <c r="C638" i="22"/>
  <c r="C638" i="4"/>
  <c r="D638" i="22"/>
  <c r="D638" i="4"/>
  <c r="E638" i="22"/>
  <c r="E638" i="4"/>
  <c r="F638" i="22"/>
  <c r="F638" i="4"/>
  <c r="G638" i="22"/>
  <c r="G638" i="4"/>
  <c r="C639" i="22"/>
  <c r="C639" i="4"/>
  <c r="D639" i="22"/>
  <c r="D639" i="4"/>
  <c r="E639" i="22"/>
  <c r="E639" i="4"/>
  <c r="F639" i="22"/>
  <c r="F639" i="4"/>
  <c r="G639" i="22"/>
  <c r="G639" i="4"/>
  <c r="C640" i="22"/>
  <c r="C640" i="4"/>
  <c r="D640" i="22"/>
  <c r="D640" i="4"/>
  <c r="E640" i="22"/>
  <c r="E640" i="4"/>
  <c r="F640" i="22"/>
  <c r="F640" i="4"/>
  <c r="G640" i="22"/>
  <c r="G640" i="4"/>
  <c r="C641" i="22"/>
  <c r="C641" i="4"/>
  <c r="D641" i="22"/>
  <c r="D641" i="4"/>
  <c r="E641" i="22"/>
  <c r="E641" i="4"/>
  <c r="F641" i="22"/>
  <c r="F641" i="4"/>
  <c r="G641" i="22"/>
  <c r="G641" i="4"/>
  <c r="C642" i="22"/>
  <c r="C642" i="4"/>
  <c r="D642" i="22"/>
  <c r="D642" i="4"/>
  <c r="E642" i="22"/>
  <c r="E642" i="4"/>
  <c r="F642" i="22"/>
  <c r="F642" i="4"/>
  <c r="G642" i="22"/>
  <c r="G642" i="4"/>
  <c r="C643" i="22"/>
  <c r="C643" i="4"/>
  <c r="D643" i="22"/>
  <c r="D643" i="4"/>
  <c r="E643" i="22"/>
  <c r="E643" i="4"/>
  <c r="F643" i="22"/>
  <c r="F643" i="4"/>
  <c r="G643" i="22"/>
  <c r="G643" i="4"/>
  <c r="C644" i="22"/>
  <c r="C644" i="4"/>
  <c r="D644" i="22"/>
  <c r="D644" i="4"/>
  <c r="E644" i="22"/>
  <c r="E644" i="4"/>
  <c r="F644" i="22"/>
  <c r="F644" i="4"/>
  <c r="G644" i="22"/>
  <c r="G644" i="4"/>
  <c r="C645" i="22"/>
  <c r="C645" i="4"/>
  <c r="D645" i="22"/>
  <c r="D645" i="4"/>
  <c r="E645" i="22"/>
  <c r="E645" i="4"/>
  <c r="F645" i="22"/>
  <c r="F645" i="4"/>
  <c r="G645" i="22"/>
  <c r="G645" i="4"/>
  <c r="C646" i="22"/>
  <c r="C646" i="4"/>
  <c r="D646" i="22"/>
  <c r="D646" i="4"/>
  <c r="E646" i="22"/>
  <c r="E646" i="4"/>
  <c r="F646" i="22"/>
  <c r="F646" i="4"/>
  <c r="G646" i="22"/>
  <c r="G646" i="4"/>
  <c r="C647" i="22"/>
  <c r="C647" i="4"/>
  <c r="D647" i="22"/>
  <c r="D647" i="4"/>
  <c r="E647" i="22"/>
  <c r="E647" i="4"/>
  <c r="F647" i="22"/>
  <c r="F647" i="4"/>
  <c r="G647" i="22"/>
  <c r="G647" i="4"/>
  <c r="C648" i="22"/>
  <c r="C648" i="4"/>
  <c r="D648" i="22"/>
  <c r="D648" i="4"/>
  <c r="E648" i="22"/>
  <c r="E648" i="4"/>
  <c r="F648" i="22"/>
  <c r="F648" i="4"/>
  <c r="G648" i="22"/>
  <c r="G648" i="4"/>
  <c r="C649" i="22"/>
  <c r="C649" i="4"/>
  <c r="D649" i="22"/>
  <c r="D649" i="4"/>
  <c r="E649" i="22"/>
  <c r="E649" i="4"/>
  <c r="F649" i="22"/>
  <c r="F649" i="4"/>
  <c r="G649" i="22"/>
  <c r="G649" i="4"/>
  <c r="C650" i="22"/>
  <c r="C650" i="4"/>
  <c r="D650" i="22"/>
  <c r="D650" i="4"/>
  <c r="E650" i="22"/>
  <c r="E650" i="4"/>
  <c r="F650" i="22"/>
  <c r="F650" i="4"/>
  <c r="G650" i="22"/>
  <c r="G650" i="4"/>
  <c r="C651" i="22"/>
  <c r="C651" i="4"/>
  <c r="D651" i="22"/>
  <c r="D651" i="4"/>
  <c r="E651" i="22"/>
  <c r="E651" i="4"/>
  <c r="F651" i="22"/>
  <c r="F651" i="4"/>
  <c r="G651" i="22"/>
  <c r="G651" i="4"/>
  <c r="C652" i="22"/>
  <c r="C652" i="4"/>
  <c r="D652" i="22"/>
  <c r="D652" i="4"/>
  <c r="E652" i="22"/>
  <c r="E652" i="4"/>
  <c r="F652" i="22"/>
  <c r="F652" i="4"/>
  <c r="G652" i="22"/>
  <c r="G652" i="4"/>
  <c r="C653" i="22"/>
  <c r="C653" i="4"/>
  <c r="D653" i="22"/>
  <c r="D653" i="4"/>
  <c r="E653" i="22"/>
  <c r="E653" i="4"/>
  <c r="F653" i="22"/>
  <c r="F653" i="4"/>
  <c r="G653" i="22"/>
  <c r="G653" i="4"/>
  <c r="C654" i="22"/>
  <c r="C654" i="4"/>
  <c r="D654" i="22"/>
  <c r="D654" i="4"/>
  <c r="E654" i="22"/>
  <c r="E654" i="4"/>
  <c r="F654" i="22"/>
  <c r="F654" i="4"/>
  <c r="G654" i="22"/>
  <c r="G654" i="4"/>
  <c r="C655" i="22"/>
  <c r="C655" i="4"/>
  <c r="D655" i="22"/>
  <c r="D655" i="4"/>
  <c r="E655" i="22"/>
  <c r="E655" i="4"/>
  <c r="F655" i="22"/>
  <c r="F655" i="4"/>
  <c r="G655" i="22"/>
  <c r="G655" i="4"/>
  <c r="C656" i="22"/>
  <c r="C656" i="4"/>
  <c r="D656" i="22"/>
  <c r="D656" i="4"/>
  <c r="E656" i="22"/>
  <c r="E656" i="4"/>
  <c r="F656" i="22"/>
  <c r="F656" i="4"/>
  <c r="G656" i="22"/>
  <c r="G656" i="4"/>
  <c r="C657" i="22"/>
  <c r="C657" i="4"/>
  <c r="D657" i="22"/>
  <c r="D657" i="4"/>
  <c r="E657" i="22"/>
  <c r="E657" i="4"/>
  <c r="F657" i="22"/>
  <c r="F657" i="4"/>
  <c r="G657" i="22"/>
  <c r="G657" i="4"/>
  <c r="C658" i="22"/>
  <c r="C658" i="4"/>
  <c r="D658" i="22"/>
  <c r="D658" i="4"/>
  <c r="E658" i="22"/>
  <c r="E658" i="4"/>
  <c r="F658" i="22"/>
  <c r="F658" i="4"/>
  <c r="G658" i="22"/>
  <c r="G658" i="4"/>
  <c r="C659" i="22"/>
  <c r="C659" i="4"/>
  <c r="D659" i="22"/>
  <c r="D659" i="4"/>
  <c r="E659" i="22"/>
  <c r="E659" i="4"/>
  <c r="F659" i="22"/>
  <c r="F659" i="4"/>
  <c r="G659" i="22"/>
  <c r="G659" i="4"/>
  <c r="C660" i="22"/>
  <c r="C660" i="4"/>
  <c r="D660" i="22"/>
  <c r="D660" i="4"/>
  <c r="E660" i="22"/>
  <c r="E660" i="4"/>
  <c r="F660" i="22"/>
  <c r="F660" i="4"/>
  <c r="G660" i="22"/>
  <c r="G660" i="4"/>
  <c r="C661" i="22"/>
  <c r="C661" i="4"/>
  <c r="D661" i="22"/>
  <c r="D661" i="4"/>
  <c r="E661" i="22"/>
  <c r="E661" i="4"/>
  <c r="F661" i="22"/>
  <c r="F661" i="4"/>
  <c r="G661" i="22"/>
  <c r="G661" i="4"/>
  <c r="C662" i="22"/>
  <c r="C662" i="4"/>
  <c r="D662" i="22"/>
  <c r="D662" i="4"/>
  <c r="E662" i="22"/>
  <c r="E662" i="4"/>
  <c r="F662" i="22"/>
  <c r="F662" i="4"/>
  <c r="G662" i="22"/>
  <c r="G662" i="4"/>
  <c r="C663" i="22"/>
  <c r="C663" i="4"/>
  <c r="D663" i="22"/>
  <c r="D663" i="4"/>
  <c r="E663" i="22"/>
  <c r="E663" i="4"/>
  <c r="F663" i="22"/>
  <c r="F663" i="4"/>
  <c r="G663" i="22"/>
  <c r="G663" i="4"/>
  <c r="C664" i="22"/>
  <c r="C664" i="4"/>
  <c r="D664" i="22"/>
  <c r="D664" i="4"/>
  <c r="E664" i="22"/>
  <c r="E664" i="4"/>
  <c r="F664" i="22"/>
  <c r="F664" i="4"/>
  <c r="G664" i="22"/>
  <c r="G664" i="4"/>
  <c r="C665" i="22"/>
  <c r="C665" i="4"/>
  <c r="D665" i="22"/>
  <c r="D665" i="4"/>
  <c r="E665" i="22"/>
  <c r="E665" i="4"/>
  <c r="F665" i="22"/>
  <c r="F665" i="4"/>
  <c r="G665" i="22"/>
  <c r="G665" i="4"/>
  <c r="C666" i="22"/>
  <c r="C666" i="4"/>
  <c r="D666" i="22"/>
  <c r="D666" i="4"/>
  <c r="E666" i="22"/>
  <c r="E666" i="4"/>
  <c r="F666" i="22"/>
  <c r="F666" i="4"/>
  <c r="G666" i="22"/>
  <c r="G666" i="4"/>
  <c r="C667" i="22"/>
  <c r="C667" i="4"/>
  <c r="D667" i="22"/>
  <c r="D667" i="4"/>
  <c r="E667" i="22"/>
  <c r="E667" i="4"/>
  <c r="F667" i="22"/>
  <c r="F667" i="4"/>
  <c r="G667" i="22"/>
  <c r="G667" i="4"/>
  <c r="C668" i="22"/>
  <c r="C668" i="4"/>
  <c r="D668" i="22"/>
  <c r="D668" i="4"/>
  <c r="E668" i="22"/>
  <c r="E668" i="4"/>
  <c r="F668" i="22"/>
  <c r="F668" i="4"/>
  <c r="G668" i="22"/>
  <c r="G668" i="4"/>
  <c r="C669" i="22"/>
  <c r="C669" i="4"/>
  <c r="D669" i="22"/>
  <c r="D669" i="4"/>
  <c r="E669" i="22"/>
  <c r="E669" i="4"/>
  <c r="F669" i="22"/>
  <c r="F669" i="4"/>
  <c r="G669" i="22"/>
  <c r="G669" i="4"/>
  <c r="C670" i="22"/>
  <c r="C670" i="4"/>
  <c r="D670" i="22"/>
  <c r="D670" i="4"/>
  <c r="E670" i="22"/>
  <c r="E670" i="4"/>
  <c r="F670" i="22"/>
  <c r="F670" i="4"/>
  <c r="G670" i="22"/>
  <c r="G670" i="4"/>
  <c r="C671" i="22"/>
  <c r="C671" i="4"/>
  <c r="D671" i="22"/>
  <c r="D671" i="4"/>
  <c r="E671" i="22"/>
  <c r="E671" i="4"/>
  <c r="F671" i="22"/>
  <c r="F671" i="4"/>
  <c r="G671" i="22"/>
  <c r="G671" i="4"/>
  <c r="C672" i="22"/>
  <c r="C672" i="4"/>
  <c r="D672" i="22"/>
  <c r="D672" i="4"/>
  <c r="E672" i="22"/>
  <c r="E672" i="4"/>
  <c r="F672" i="22"/>
  <c r="F672" i="4"/>
  <c r="G672" i="22"/>
  <c r="G672" i="4"/>
  <c r="C673" i="22"/>
  <c r="C673" i="4"/>
  <c r="D673" i="22"/>
  <c r="D673" i="4"/>
  <c r="E673" i="22"/>
  <c r="E673" i="4"/>
  <c r="F673" i="22"/>
  <c r="F673" i="4"/>
  <c r="G673" i="22"/>
  <c r="G673" i="4"/>
  <c r="C674" i="22"/>
  <c r="C674" i="4"/>
  <c r="D674" i="22"/>
  <c r="D674" i="4"/>
  <c r="E674" i="22"/>
  <c r="E674" i="4"/>
  <c r="F674" i="22"/>
  <c r="F674" i="4"/>
  <c r="G674" i="22"/>
  <c r="G674" i="4"/>
  <c r="C675" i="4"/>
  <c r="D675" i="4"/>
  <c r="E675" i="4"/>
  <c r="F675" i="4"/>
  <c r="G675" i="4"/>
  <c r="C676" i="4"/>
  <c r="D676" i="4"/>
  <c r="E676" i="4"/>
  <c r="F676" i="4"/>
  <c r="G676" i="4"/>
  <c r="C677" i="4"/>
  <c r="D677" i="4"/>
  <c r="E677" i="4"/>
  <c r="F677" i="4"/>
  <c r="G677" i="4"/>
  <c r="C678" i="4"/>
  <c r="D678" i="4"/>
  <c r="E678" i="4"/>
  <c r="F678" i="4"/>
  <c r="G678" i="4"/>
  <c r="C679" i="4"/>
  <c r="D679" i="4"/>
  <c r="E679" i="4"/>
  <c r="F679" i="4"/>
  <c r="G679" i="4"/>
  <c r="K3" i="22"/>
  <c r="C680" i="22"/>
  <c r="C680" i="4"/>
  <c r="D680" i="22"/>
  <c r="D680" i="4"/>
  <c r="E680" i="22"/>
  <c r="E680" i="4"/>
  <c r="F680" i="22"/>
  <c r="F680" i="4"/>
  <c r="G680" i="22"/>
  <c r="G680" i="4"/>
  <c r="C681" i="22"/>
  <c r="C681" i="4"/>
  <c r="D681" i="22"/>
  <c r="D681" i="4"/>
  <c r="E681" i="22"/>
  <c r="E681" i="4"/>
  <c r="F681" i="22"/>
  <c r="F681" i="4"/>
  <c r="G681" i="22"/>
  <c r="G681" i="4"/>
  <c r="C682" i="22"/>
  <c r="C682" i="4"/>
  <c r="D682" i="22"/>
  <c r="D682" i="4"/>
  <c r="E682" i="22"/>
  <c r="E682" i="4"/>
  <c r="F682" i="22"/>
  <c r="F682" i="4"/>
  <c r="G682" i="22"/>
  <c r="G682" i="4"/>
  <c r="C683" i="22"/>
  <c r="C683" i="4"/>
  <c r="D683" i="22"/>
  <c r="D683" i="4"/>
  <c r="E683" i="22"/>
  <c r="E683" i="4"/>
  <c r="F683" i="22"/>
  <c r="F683" i="4"/>
  <c r="G683" i="22"/>
  <c r="G683" i="4"/>
  <c r="C684" i="22"/>
  <c r="C684" i="4"/>
  <c r="D684" i="22"/>
  <c r="D684" i="4"/>
  <c r="E684" i="22"/>
  <c r="E684" i="4"/>
  <c r="F684" i="22"/>
  <c r="F684" i="4"/>
  <c r="G684" i="22"/>
  <c r="G684" i="4"/>
  <c r="C685" i="22"/>
  <c r="C685" i="4"/>
  <c r="D685" i="22"/>
  <c r="D685" i="4"/>
  <c r="E685" i="22"/>
  <c r="E685" i="4"/>
  <c r="F685" i="22"/>
  <c r="F685" i="4"/>
  <c r="G685" i="22"/>
  <c r="G685" i="4"/>
  <c r="C686" i="22"/>
  <c r="C686" i="4"/>
  <c r="D686" i="22"/>
  <c r="D686" i="4"/>
  <c r="E686" i="22"/>
  <c r="E686" i="4"/>
  <c r="F686" i="22"/>
  <c r="F686" i="4"/>
  <c r="G686" i="22"/>
  <c r="G686" i="4"/>
  <c r="C687" i="22"/>
  <c r="C687" i="4"/>
  <c r="D687" i="22"/>
  <c r="D687" i="4"/>
  <c r="E687" i="22"/>
  <c r="E687" i="4"/>
  <c r="F687" i="22"/>
  <c r="F687" i="4"/>
  <c r="G687" i="22"/>
  <c r="G687" i="4"/>
  <c r="C688" i="22"/>
  <c r="C688" i="4"/>
  <c r="D688" i="22"/>
  <c r="D688" i="4"/>
  <c r="E688" i="22"/>
  <c r="E688" i="4"/>
  <c r="F688" i="22"/>
  <c r="F688" i="4"/>
  <c r="G688" i="22"/>
  <c r="G688" i="4"/>
  <c r="C689" i="22"/>
  <c r="C689" i="4"/>
  <c r="D689" i="22"/>
  <c r="D689" i="4"/>
  <c r="E689" i="22"/>
  <c r="E689" i="4"/>
  <c r="F689" i="22"/>
  <c r="F689" i="4"/>
  <c r="G689" i="22"/>
  <c r="G689" i="4"/>
  <c r="C690" i="22"/>
  <c r="C690" i="4"/>
  <c r="D690" i="22"/>
  <c r="D690" i="4"/>
  <c r="E690" i="22"/>
  <c r="E690" i="4"/>
  <c r="F690" i="22"/>
  <c r="F690" i="4"/>
  <c r="G690" i="22"/>
  <c r="G690" i="4"/>
  <c r="C691" i="22"/>
  <c r="C691" i="4"/>
  <c r="D691" i="22"/>
  <c r="D691" i="4"/>
  <c r="E691" i="22"/>
  <c r="E691" i="4"/>
  <c r="F691" i="22"/>
  <c r="F691" i="4"/>
  <c r="G691" i="22"/>
  <c r="G691" i="4"/>
  <c r="C692" i="22"/>
  <c r="C692" i="4"/>
  <c r="D692" i="22"/>
  <c r="D692" i="4"/>
  <c r="E692" i="22"/>
  <c r="E692" i="4"/>
  <c r="F692" i="22"/>
  <c r="F692" i="4"/>
  <c r="G692" i="22"/>
  <c r="G692" i="4"/>
  <c r="C693" i="22"/>
  <c r="C693" i="4"/>
  <c r="D693" i="22"/>
  <c r="D693" i="4"/>
  <c r="E693" i="22"/>
  <c r="E693" i="4"/>
  <c r="F693" i="22"/>
  <c r="F693" i="4"/>
  <c r="G693" i="22"/>
  <c r="G693" i="4"/>
  <c r="C694" i="22"/>
  <c r="C694" i="4"/>
  <c r="D694" i="22"/>
  <c r="D694" i="4"/>
  <c r="E694" i="22"/>
  <c r="E694" i="4"/>
  <c r="F694" i="22"/>
  <c r="F694" i="4"/>
  <c r="G694" i="22"/>
  <c r="G694" i="4"/>
  <c r="C695" i="22"/>
  <c r="C695" i="4"/>
  <c r="D695" i="22"/>
  <c r="D695" i="4"/>
  <c r="E695" i="22"/>
  <c r="E695" i="4"/>
  <c r="F695" i="22"/>
  <c r="F695" i="4"/>
  <c r="G695" i="22"/>
  <c r="G695" i="4"/>
  <c r="C696" i="22"/>
  <c r="C696" i="4"/>
  <c r="D696" i="22"/>
  <c r="D696" i="4"/>
  <c r="E696" i="22"/>
  <c r="E696" i="4"/>
  <c r="F696" i="22"/>
  <c r="F696" i="4"/>
  <c r="G696" i="22"/>
  <c r="G696" i="4"/>
  <c r="C697" i="22"/>
  <c r="C697" i="4"/>
  <c r="D697" i="22"/>
  <c r="D697" i="4"/>
  <c r="E697" i="22"/>
  <c r="E697" i="4"/>
  <c r="F697" i="22"/>
  <c r="F697" i="4"/>
  <c r="G697" i="22"/>
  <c r="G697" i="4"/>
  <c r="C698" i="22"/>
  <c r="C698" i="4"/>
  <c r="D698" i="22"/>
  <c r="D698" i="4"/>
  <c r="E698" i="22"/>
  <c r="E698" i="4"/>
  <c r="F698" i="22"/>
  <c r="F698" i="4"/>
  <c r="G698" i="22"/>
  <c r="G698" i="4"/>
  <c r="C699" i="22"/>
  <c r="C699" i="4"/>
  <c r="D699" i="22"/>
  <c r="D699" i="4"/>
  <c r="E699" i="22"/>
  <c r="E699" i="4"/>
  <c r="F699" i="22"/>
  <c r="F699" i="4"/>
  <c r="G699" i="22"/>
  <c r="G699" i="4"/>
  <c r="C700" i="22"/>
  <c r="C700" i="4"/>
  <c r="D700" i="22"/>
  <c r="D700" i="4"/>
  <c r="E700" i="22"/>
  <c r="E700" i="4"/>
  <c r="F700" i="22"/>
  <c r="F700" i="4"/>
  <c r="G700" i="22"/>
  <c r="G700" i="4"/>
  <c r="C701" i="22"/>
  <c r="C701" i="4"/>
  <c r="D701" i="22"/>
  <c r="D701" i="4"/>
  <c r="E701" i="22"/>
  <c r="E701" i="4"/>
  <c r="F701" i="22"/>
  <c r="F701" i="4"/>
  <c r="G701" i="22"/>
  <c r="G701" i="4"/>
  <c r="C702" i="22"/>
  <c r="C702" i="4"/>
  <c r="D702" i="22"/>
  <c r="D702" i="4"/>
  <c r="E702" i="22"/>
  <c r="E702" i="4"/>
  <c r="F702" i="22"/>
  <c r="F702" i="4"/>
  <c r="G702" i="22"/>
  <c r="G702" i="4"/>
  <c r="C703" i="22"/>
  <c r="C703" i="4"/>
  <c r="D703" i="22"/>
  <c r="D703" i="4"/>
  <c r="E703" i="22"/>
  <c r="E703" i="4"/>
  <c r="F703" i="22"/>
  <c r="F703" i="4"/>
  <c r="G703" i="22"/>
  <c r="G703" i="4"/>
  <c r="C704" i="22"/>
  <c r="C704" i="4"/>
  <c r="D704" i="22"/>
  <c r="D704" i="4"/>
  <c r="E704" i="22"/>
  <c r="E704" i="4"/>
  <c r="F704" i="22"/>
  <c r="F704" i="4"/>
  <c r="G704" i="22"/>
  <c r="G704" i="4"/>
  <c r="C705" i="22"/>
  <c r="C705" i="4"/>
  <c r="D705" i="22"/>
  <c r="D705" i="4"/>
  <c r="E705" i="22"/>
  <c r="E705" i="4"/>
  <c r="F705" i="22"/>
  <c r="F705" i="4"/>
  <c r="G705" i="22"/>
  <c r="G705" i="4"/>
  <c r="C706" i="22"/>
  <c r="C706" i="4"/>
  <c r="D706" i="22"/>
  <c r="D706" i="4"/>
  <c r="E706" i="22"/>
  <c r="E706" i="4"/>
  <c r="F706" i="22"/>
  <c r="F706" i="4"/>
  <c r="G706" i="22"/>
  <c r="G706" i="4"/>
  <c r="C707" i="22"/>
  <c r="C707" i="4"/>
  <c r="D707" i="22"/>
  <c r="D707" i="4"/>
  <c r="E707" i="22"/>
  <c r="E707" i="4"/>
  <c r="F707" i="22"/>
  <c r="F707" i="4"/>
  <c r="G707" i="22"/>
  <c r="G707" i="4"/>
  <c r="C708" i="22"/>
  <c r="C708" i="4"/>
  <c r="D708" i="22"/>
  <c r="D708" i="4"/>
  <c r="E708" i="22"/>
  <c r="E708" i="4"/>
  <c r="F708" i="22"/>
  <c r="F708" i="4"/>
  <c r="G708" i="22"/>
  <c r="G708" i="4"/>
  <c r="C709" i="22"/>
  <c r="C709" i="4"/>
  <c r="D709" i="22"/>
  <c r="D709" i="4"/>
  <c r="E709" i="22"/>
  <c r="E709" i="4"/>
  <c r="F709" i="22"/>
  <c r="F709" i="4"/>
  <c r="G709" i="22"/>
  <c r="G709" i="4"/>
  <c r="C710" i="22"/>
  <c r="C710" i="4"/>
  <c r="D710" i="22"/>
  <c r="D710" i="4"/>
  <c r="E710" i="22"/>
  <c r="E710" i="4"/>
  <c r="F710" i="22"/>
  <c r="F710" i="4"/>
  <c r="G710" i="22"/>
  <c r="G710" i="4"/>
  <c r="C711" i="22"/>
  <c r="C711" i="4"/>
  <c r="D711" i="22"/>
  <c r="D711" i="4"/>
  <c r="E711" i="22"/>
  <c r="E711" i="4"/>
  <c r="F711" i="22"/>
  <c r="F711" i="4"/>
  <c r="G711" i="22"/>
  <c r="G711" i="4"/>
  <c r="C712" i="22"/>
  <c r="C712" i="4"/>
  <c r="D712" i="22"/>
  <c r="D712" i="4"/>
  <c r="E712" i="22"/>
  <c r="E712" i="4"/>
  <c r="F712" i="22"/>
  <c r="F712" i="4"/>
  <c r="G712" i="22"/>
  <c r="G712" i="4"/>
  <c r="C713" i="22"/>
  <c r="C713" i="4"/>
  <c r="D713" i="22"/>
  <c r="D713" i="4"/>
  <c r="E713" i="22"/>
  <c r="E713" i="4"/>
  <c r="F713" i="22"/>
  <c r="F713" i="4"/>
  <c r="G713" i="22"/>
  <c r="G713" i="4"/>
  <c r="C714" i="22"/>
  <c r="C714" i="4"/>
  <c r="D714" i="22"/>
  <c r="D714" i="4"/>
  <c r="E714" i="22"/>
  <c r="E714" i="4"/>
  <c r="F714" i="22"/>
  <c r="F714" i="4"/>
  <c r="G714" i="22"/>
  <c r="G714" i="4"/>
  <c r="C715" i="22"/>
  <c r="C715" i="4"/>
  <c r="D715" i="22"/>
  <c r="D715" i="4"/>
  <c r="E715" i="22"/>
  <c r="E715" i="4"/>
  <c r="F715" i="22"/>
  <c r="F715" i="4"/>
  <c r="G715" i="22"/>
  <c r="G715" i="4"/>
  <c r="C716" i="22"/>
  <c r="C716" i="4"/>
  <c r="D716" i="22"/>
  <c r="D716" i="4"/>
  <c r="E716" i="22"/>
  <c r="E716" i="4"/>
  <c r="F716" i="22"/>
  <c r="F716" i="4"/>
  <c r="G716" i="22"/>
  <c r="G716" i="4"/>
  <c r="C717" i="22"/>
  <c r="C717" i="4"/>
  <c r="D717" i="22"/>
  <c r="D717" i="4"/>
  <c r="E717" i="22"/>
  <c r="E717" i="4"/>
  <c r="F717" i="22"/>
  <c r="F717" i="4"/>
  <c r="G717" i="22"/>
  <c r="G717" i="4"/>
  <c r="C718" i="22"/>
  <c r="C718" i="4"/>
  <c r="D718" i="22"/>
  <c r="D718" i="4"/>
  <c r="E718" i="22"/>
  <c r="E718" i="4"/>
  <c r="F718" i="22"/>
  <c r="F718" i="4"/>
  <c r="G718" i="22"/>
  <c r="G718" i="4"/>
  <c r="C719" i="22"/>
  <c r="C719" i="4"/>
  <c r="D719" i="22"/>
  <c r="D719" i="4"/>
  <c r="E719" i="22"/>
  <c r="E719" i="4"/>
  <c r="F719" i="22"/>
  <c r="F719" i="4"/>
  <c r="G719" i="22"/>
  <c r="G719" i="4"/>
  <c r="C720" i="22"/>
  <c r="C720" i="4"/>
  <c r="D720" i="22"/>
  <c r="D720" i="4"/>
  <c r="E720" i="22"/>
  <c r="E720" i="4"/>
  <c r="F720" i="22"/>
  <c r="F720" i="4"/>
  <c r="G720" i="22"/>
  <c r="G720" i="4"/>
  <c r="C721" i="22"/>
  <c r="C721" i="4"/>
  <c r="D721" i="22"/>
  <c r="D721" i="4"/>
  <c r="E721" i="22"/>
  <c r="E721" i="4"/>
  <c r="F721" i="22"/>
  <c r="F721" i="4"/>
  <c r="G721" i="22"/>
  <c r="G721" i="4"/>
  <c r="C722" i="22"/>
  <c r="C722" i="4"/>
  <c r="D722" i="22"/>
  <c r="D722" i="4"/>
  <c r="E722" i="22"/>
  <c r="E722" i="4"/>
  <c r="F722" i="22"/>
  <c r="F722" i="4"/>
  <c r="G722" i="22"/>
  <c r="G722" i="4"/>
  <c r="C723" i="22"/>
  <c r="C723" i="4"/>
  <c r="D723" i="22"/>
  <c r="D723" i="4"/>
  <c r="E723" i="22"/>
  <c r="E723" i="4"/>
  <c r="F723" i="22"/>
  <c r="F723" i="4"/>
  <c r="G723" i="22"/>
  <c r="G723" i="4"/>
  <c r="C724" i="22"/>
  <c r="C724" i="4"/>
  <c r="D724" i="22"/>
  <c r="D724" i="4"/>
  <c r="E724" i="22"/>
  <c r="E724" i="4"/>
  <c r="F724" i="22"/>
  <c r="F724" i="4"/>
  <c r="G724" i="22"/>
  <c r="G724" i="4"/>
  <c r="C725" i="22"/>
  <c r="C725" i="4"/>
  <c r="D725" i="22"/>
  <c r="D725" i="4"/>
  <c r="E725" i="22"/>
  <c r="E725" i="4"/>
  <c r="F725" i="22"/>
  <c r="F725" i="4"/>
  <c r="G725" i="22"/>
  <c r="G725" i="4"/>
  <c r="C726" i="22"/>
  <c r="C726" i="4"/>
  <c r="D726" i="22"/>
  <c r="D726" i="4"/>
  <c r="E726" i="22"/>
  <c r="E726" i="4"/>
  <c r="F726" i="22"/>
  <c r="F726" i="4"/>
  <c r="G726" i="22"/>
  <c r="G726" i="4"/>
  <c r="C727" i="22"/>
  <c r="C727" i="4"/>
  <c r="D727" i="22"/>
  <c r="D727" i="4"/>
  <c r="E727" i="22"/>
  <c r="E727" i="4"/>
  <c r="F727" i="22"/>
  <c r="F727" i="4"/>
  <c r="G727" i="22"/>
  <c r="G727" i="4"/>
  <c r="C728" i="22"/>
  <c r="C728" i="4"/>
  <c r="D728" i="22"/>
  <c r="D728" i="4"/>
  <c r="E728" i="22"/>
  <c r="E728" i="4"/>
  <c r="F728" i="22"/>
  <c r="F728" i="4"/>
  <c r="G728" i="22"/>
  <c r="G728" i="4"/>
  <c r="C729" i="22"/>
  <c r="C729" i="4"/>
  <c r="D729" i="22"/>
  <c r="D729" i="4"/>
  <c r="E729" i="22"/>
  <c r="E729" i="4"/>
  <c r="F729" i="22"/>
  <c r="F729" i="4"/>
  <c r="G729" i="22"/>
  <c r="G729" i="4"/>
  <c r="C730" i="22"/>
  <c r="C730" i="4"/>
  <c r="D730" i="22"/>
  <c r="D730" i="4"/>
  <c r="E730" i="22"/>
  <c r="E730" i="4"/>
  <c r="F730" i="22"/>
  <c r="F730" i="4"/>
  <c r="G730" i="22"/>
  <c r="G730" i="4"/>
  <c r="C731" i="22"/>
  <c r="C731" i="4"/>
  <c r="D731" i="22"/>
  <c r="D731" i="4"/>
  <c r="E731" i="22"/>
  <c r="E731" i="4"/>
  <c r="F731" i="22"/>
  <c r="F731" i="4"/>
  <c r="G731" i="22"/>
  <c r="G731" i="4"/>
  <c r="C732" i="22"/>
  <c r="C732" i="4"/>
  <c r="D732" i="22"/>
  <c r="D732" i="4"/>
  <c r="E732" i="22"/>
  <c r="E732" i="4"/>
  <c r="F732" i="22"/>
  <c r="F732" i="4"/>
  <c r="G732" i="22"/>
  <c r="G732" i="4"/>
  <c r="C733" i="22"/>
  <c r="C733" i="4"/>
  <c r="D733" i="22"/>
  <c r="D733" i="4"/>
  <c r="E733" i="22"/>
  <c r="E733" i="4"/>
  <c r="F733" i="22"/>
  <c r="F733" i="4"/>
  <c r="G733" i="22"/>
  <c r="G733" i="4"/>
  <c r="C734" i="22"/>
  <c r="C734" i="4"/>
  <c r="D734" i="22"/>
  <c r="D734" i="4"/>
  <c r="E734" i="22"/>
  <c r="E734" i="4"/>
  <c r="F734" i="22"/>
  <c r="F734" i="4"/>
  <c r="G734" i="22"/>
  <c r="G734" i="4"/>
  <c r="C735" i="22"/>
  <c r="C735" i="4"/>
  <c r="D735" i="22"/>
  <c r="D735" i="4"/>
  <c r="E735" i="22"/>
  <c r="E735" i="4"/>
  <c r="F735" i="22"/>
  <c r="F735" i="4"/>
  <c r="G735" i="22"/>
  <c r="G735" i="4"/>
  <c r="C736" i="22"/>
  <c r="C736" i="4"/>
  <c r="D736" i="22"/>
  <c r="D736" i="4"/>
  <c r="E736" i="22"/>
  <c r="E736" i="4"/>
  <c r="F736" i="22"/>
  <c r="F736" i="4"/>
  <c r="G736" i="22"/>
  <c r="G736" i="4"/>
  <c r="C737" i="22"/>
  <c r="C737" i="4"/>
  <c r="D737" i="22"/>
  <c r="D737" i="4"/>
  <c r="E737" i="22"/>
  <c r="E737" i="4"/>
  <c r="F737" i="22"/>
  <c r="F737" i="4"/>
  <c r="G737" i="22"/>
  <c r="G737" i="4"/>
  <c r="C738" i="22"/>
  <c r="C738" i="4"/>
  <c r="D738" i="22"/>
  <c r="D738" i="4"/>
  <c r="E738" i="22"/>
  <c r="E738" i="4"/>
  <c r="F738" i="22"/>
  <c r="F738" i="4"/>
  <c r="G738" i="22"/>
  <c r="G738" i="4"/>
  <c r="C739" i="22"/>
  <c r="C739" i="4"/>
  <c r="D739" i="22"/>
  <c r="D739" i="4"/>
  <c r="E739" i="22"/>
  <c r="E739" i="4"/>
  <c r="F739" i="22"/>
  <c r="F739" i="4"/>
  <c r="G739" i="22"/>
  <c r="G739" i="4"/>
  <c r="C740" i="22"/>
  <c r="C740" i="4"/>
  <c r="D740" i="22"/>
  <c r="D740" i="4"/>
  <c r="E740" i="22"/>
  <c r="E740" i="4"/>
  <c r="F740" i="22"/>
  <c r="F740" i="4"/>
  <c r="G740" i="22"/>
  <c r="G740" i="4"/>
  <c r="C741" i="22"/>
  <c r="C741" i="4"/>
  <c r="D741" i="22"/>
  <c r="D741" i="4"/>
  <c r="E741" i="22"/>
  <c r="E741" i="4"/>
  <c r="F741" i="22"/>
  <c r="F741" i="4"/>
  <c r="G741" i="22"/>
  <c r="G741" i="4"/>
  <c r="C742" i="22"/>
  <c r="C742" i="4"/>
  <c r="D742" i="22"/>
  <c r="D742" i="4"/>
  <c r="E742" i="22"/>
  <c r="E742" i="4"/>
  <c r="F742" i="22"/>
  <c r="F742" i="4"/>
  <c r="G742" i="22"/>
  <c r="G742" i="4"/>
  <c r="C743" i="22"/>
  <c r="C743" i="4"/>
  <c r="D743" i="22"/>
  <c r="D743" i="4"/>
  <c r="E743" i="22"/>
  <c r="E743" i="4"/>
  <c r="F743" i="22"/>
  <c r="F743" i="4"/>
  <c r="G743" i="22"/>
  <c r="G743" i="4"/>
  <c r="C744" i="22"/>
  <c r="C744" i="4"/>
  <c r="D744" i="22"/>
  <c r="D744" i="4"/>
  <c r="E744" i="22"/>
  <c r="E744" i="4"/>
  <c r="F744" i="22"/>
  <c r="F744" i="4"/>
  <c r="G744" i="22"/>
  <c r="G744" i="4"/>
  <c r="C745" i="22"/>
  <c r="C745" i="4"/>
  <c r="D745" i="22"/>
  <c r="D745" i="4"/>
  <c r="E745" i="22"/>
  <c r="E745" i="4"/>
  <c r="F745" i="22"/>
  <c r="F745" i="4"/>
  <c r="G745" i="22"/>
  <c r="G745" i="4"/>
  <c r="C746" i="22"/>
  <c r="C746" i="4"/>
  <c r="D746" i="22"/>
  <c r="D746" i="4"/>
  <c r="E746" i="22"/>
  <c r="E746" i="4"/>
  <c r="F746" i="22"/>
  <c r="F746" i="4"/>
  <c r="G746" i="22"/>
  <c r="G746" i="4"/>
  <c r="C747" i="22"/>
  <c r="C747" i="4"/>
  <c r="D747" i="22"/>
  <c r="D747" i="4"/>
  <c r="E747" i="22"/>
  <c r="E747" i="4"/>
  <c r="F747" i="22"/>
  <c r="F747" i="4"/>
  <c r="G747" i="22"/>
  <c r="G747" i="4"/>
  <c r="C748" i="22"/>
  <c r="C748" i="4"/>
  <c r="D748" i="22"/>
  <c r="D748" i="4"/>
  <c r="E748" i="22"/>
  <c r="E748" i="4"/>
  <c r="F748" i="22"/>
  <c r="F748" i="4"/>
  <c r="G748" i="22"/>
  <c r="G748" i="4"/>
  <c r="C749" i="22"/>
  <c r="C749" i="4"/>
  <c r="D749" i="22"/>
  <c r="D749" i="4"/>
  <c r="E749" i="22"/>
  <c r="E749" i="4"/>
  <c r="F749" i="22"/>
  <c r="F749" i="4"/>
  <c r="G749" i="22"/>
  <c r="G749" i="4"/>
  <c r="C750" i="4"/>
  <c r="D750" i="4"/>
  <c r="E750" i="4"/>
  <c r="F750" i="4"/>
  <c r="G750" i="4"/>
  <c r="C751" i="4"/>
  <c r="D751" i="4"/>
  <c r="E751" i="4"/>
  <c r="F751" i="4"/>
  <c r="G751" i="4"/>
  <c r="C752" i="4"/>
  <c r="D752" i="4"/>
  <c r="E752" i="4"/>
  <c r="F752" i="4"/>
  <c r="G752" i="4"/>
  <c r="C753" i="4"/>
  <c r="D753" i="4"/>
  <c r="E753" i="4"/>
  <c r="F753" i="4"/>
  <c r="G753" i="4"/>
  <c r="C754" i="4"/>
  <c r="D754" i="4"/>
  <c r="E754" i="4"/>
  <c r="F754" i="4"/>
  <c r="G754" i="4"/>
  <c r="C755" i="22"/>
  <c r="C755" i="4"/>
  <c r="D755" i="22"/>
  <c r="D755" i="4"/>
  <c r="E755" i="22"/>
  <c r="E755" i="4"/>
  <c r="F755" i="22"/>
  <c r="F755" i="4"/>
  <c r="G755" i="22"/>
  <c r="G755" i="4"/>
  <c r="C756" i="22"/>
  <c r="C756" i="4"/>
  <c r="D756" i="22"/>
  <c r="D756" i="4"/>
  <c r="E756" i="22"/>
  <c r="E756" i="4"/>
  <c r="F756" i="22"/>
  <c r="F756" i="4"/>
  <c r="G756" i="22"/>
  <c r="G756" i="4"/>
  <c r="C757" i="22"/>
  <c r="C757" i="4"/>
  <c r="D757" i="22"/>
  <c r="D757" i="4"/>
  <c r="E757" i="22"/>
  <c r="E757" i="4"/>
  <c r="F757" i="22"/>
  <c r="F757" i="4"/>
  <c r="G757" i="22"/>
  <c r="G757" i="4"/>
  <c r="C758" i="22"/>
  <c r="C758" i="4"/>
  <c r="D758" i="22"/>
  <c r="D758" i="4"/>
  <c r="E758" i="22"/>
  <c r="E758" i="4"/>
  <c r="F758" i="22"/>
  <c r="F758" i="4"/>
  <c r="G758" i="22"/>
  <c r="G758" i="4"/>
  <c r="C759" i="22"/>
  <c r="C759" i="4"/>
  <c r="D759" i="22"/>
  <c r="D759" i="4"/>
  <c r="E759" i="22"/>
  <c r="E759" i="4"/>
  <c r="F759" i="22"/>
  <c r="F759" i="4"/>
  <c r="G759" i="22"/>
  <c r="G759" i="4"/>
  <c r="C760" i="22"/>
  <c r="C760" i="4"/>
  <c r="D760" i="22"/>
  <c r="D760" i="4"/>
  <c r="E760" i="22"/>
  <c r="E760" i="4"/>
  <c r="F760" i="22"/>
  <c r="F760" i="4"/>
  <c r="G760" i="22"/>
  <c r="G760" i="4"/>
  <c r="C761" i="22"/>
  <c r="C761" i="4"/>
  <c r="D761" i="22"/>
  <c r="D761" i="4"/>
  <c r="E761" i="22"/>
  <c r="E761" i="4"/>
  <c r="F761" i="22"/>
  <c r="F761" i="4"/>
  <c r="G761" i="22"/>
  <c r="G761" i="4"/>
  <c r="C762" i="22"/>
  <c r="C762" i="4"/>
  <c r="D762" i="22"/>
  <c r="D762" i="4"/>
  <c r="E762" i="22"/>
  <c r="E762" i="4"/>
  <c r="F762" i="22"/>
  <c r="F762" i="4"/>
  <c r="G762" i="22"/>
  <c r="G762" i="4"/>
  <c r="C763" i="22"/>
  <c r="C763" i="4"/>
  <c r="D763" i="22"/>
  <c r="D763" i="4"/>
  <c r="E763" i="22"/>
  <c r="E763" i="4"/>
  <c r="F763" i="22"/>
  <c r="F763" i="4"/>
  <c r="G763" i="22"/>
  <c r="G763" i="4"/>
  <c r="C764" i="22"/>
  <c r="C764" i="4"/>
  <c r="D764" i="22"/>
  <c r="D764" i="4"/>
  <c r="E764" i="22"/>
  <c r="E764" i="4"/>
  <c r="F764" i="22"/>
  <c r="F764" i="4"/>
  <c r="G764" i="22"/>
  <c r="G764" i="4"/>
  <c r="C765" i="22"/>
  <c r="C765" i="4"/>
  <c r="D765" i="22"/>
  <c r="D765" i="4"/>
  <c r="E765" i="22"/>
  <c r="E765" i="4"/>
  <c r="F765" i="22"/>
  <c r="F765" i="4"/>
  <c r="G765" i="22"/>
  <c r="G765" i="4"/>
  <c r="C766" i="22"/>
  <c r="C766" i="4"/>
  <c r="D766" i="22"/>
  <c r="D766" i="4"/>
  <c r="E766" i="22"/>
  <c r="E766" i="4"/>
  <c r="F766" i="22"/>
  <c r="F766" i="4"/>
  <c r="G766" i="22"/>
  <c r="G766" i="4"/>
  <c r="C767" i="22"/>
  <c r="C767" i="4"/>
  <c r="D767" i="22"/>
  <c r="D767" i="4"/>
  <c r="E767" i="22"/>
  <c r="E767" i="4"/>
  <c r="F767" i="22"/>
  <c r="F767" i="4"/>
  <c r="G767" i="22"/>
  <c r="G767" i="4"/>
  <c r="C768" i="22"/>
  <c r="C768" i="4"/>
  <c r="D768" i="22"/>
  <c r="D768" i="4"/>
  <c r="E768" i="22"/>
  <c r="E768" i="4"/>
  <c r="F768" i="22"/>
  <c r="F768" i="4"/>
  <c r="G768" i="22"/>
  <c r="G768" i="4"/>
  <c r="C769" i="22"/>
  <c r="C769" i="4"/>
  <c r="D769" i="22"/>
  <c r="D769" i="4"/>
  <c r="E769" i="22"/>
  <c r="E769" i="4"/>
  <c r="F769" i="22"/>
  <c r="F769" i="4"/>
  <c r="G769" i="22"/>
  <c r="G769" i="4"/>
  <c r="C770" i="22"/>
  <c r="C770" i="4"/>
  <c r="D770" i="22"/>
  <c r="D770" i="4"/>
  <c r="E770" i="22"/>
  <c r="E770" i="4"/>
  <c r="F770" i="22"/>
  <c r="F770" i="4"/>
  <c r="G770" i="22"/>
  <c r="G770" i="4"/>
  <c r="C771" i="22"/>
  <c r="C771" i="4"/>
  <c r="D771" i="22"/>
  <c r="D771" i="4"/>
  <c r="E771" i="22"/>
  <c r="E771" i="4"/>
  <c r="F771" i="22"/>
  <c r="F771" i="4"/>
  <c r="G771" i="22"/>
  <c r="G771" i="4"/>
  <c r="C772" i="22"/>
  <c r="C772" i="4"/>
  <c r="D772" i="22"/>
  <c r="D772" i="4"/>
  <c r="E772" i="22"/>
  <c r="E772" i="4"/>
  <c r="F772" i="22"/>
  <c r="F772" i="4"/>
  <c r="G772" i="22"/>
  <c r="G772" i="4"/>
  <c r="C773" i="22"/>
  <c r="C773" i="4"/>
  <c r="D773" i="22"/>
  <c r="D773" i="4"/>
  <c r="E773" i="22"/>
  <c r="E773" i="4"/>
  <c r="F773" i="22"/>
  <c r="F773" i="4"/>
  <c r="G773" i="22"/>
  <c r="G773" i="4"/>
  <c r="C774" i="22"/>
  <c r="C774" i="4"/>
  <c r="D774" i="22"/>
  <c r="D774" i="4"/>
  <c r="E774" i="22"/>
  <c r="E774" i="4"/>
  <c r="F774" i="22"/>
  <c r="F774" i="4"/>
  <c r="G774" i="22"/>
  <c r="G774" i="4"/>
  <c r="C775" i="22"/>
  <c r="C775" i="4"/>
  <c r="D775" i="22"/>
  <c r="D775" i="4"/>
  <c r="E775" i="22"/>
  <c r="E775" i="4"/>
  <c r="F775" i="22"/>
  <c r="F775" i="4"/>
  <c r="G775" i="22"/>
  <c r="G775" i="4"/>
  <c r="C776" i="22"/>
  <c r="C776" i="4"/>
  <c r="D776" i="22"/>
  <c r="D776" i="4"/>
  <c r="E776" i="22"/>
  <c r="E776" i="4"/>
  <c r="F776" i="22"/>
  <c r="F776" i="4"/>
  <c r="G776" i="22"/>
  <c r="G776" i="4"/>
  <c r="C777" i="22"/>
  <c r="C777" i="4"/>
  <c r="D777" i="22"/>
  <c r="D777" i="4"/>
  <c r="E777" i="22"/>
  <c r="E777" i="4"/>
  <c r="F777" i="22"/>
  <c r="F777" i="4"/>
  <c r="G777" i="22"/>
  <c r="G777" i="4"/>
  <c r="C778" i="22"/>
  <c r="C778" i="4"/>
  <c r="D778" i="22"/>
  <c r="D778" i="4"/>
  <c r="E778" i="22"/>
  <c r="E778" i="4"/>
  <c r="F778" i="22"/>
  <c r="F778" i="4"/>
  <c r="G778" i="22"/>
  <c r="G778" i="4"/>
  <c r="C779" i="22"/>
  <c r="C779" i="4"/>
  <c r="D779" i="22"/>
  <c r="D779" i="4"/>
  <c r="E779" i="22"/>
  <c r="E779" i="4"/>
  <c r="F779" i="22"/>
  <c r="F779" i="4"/>
  <c r="G779" i="22"/>
  <c r="G779" i="4"/>
  <c r="C780" i="22"/>
  <c r="C780" i="4"/>
  <c r="D780" i="22"/>
  <c r="D780" i="4"/>
  <c r="E780" i="22"/>
  <c r="E780" i="4"/>
  <c r="F780" i="22"/>
  <c r="F780" i="4"/>
  <c r="G780" i="22"/>
  <c r="G780" i="4"/>
  <c r="C781" i="22"/>
  <c r="C781" i="4"/>
  <c r="D781" i="22"/>
  <c r="D781" i="4"/>
  <c r="E781" i="22"/>
  <c r="E781" i="4"/>
  <c r="F781" i="22"/>
  <c r="F781" i="4"/>
  <c r="G781" i="22"/>
  <c r="G781" i="4"/>
  <c r="C782" i="22"/>
  <c r="C782" i="4"/>
  <c r="D782" i="22"/>
  <c r="D782" i="4"/>
  <c r="E782" i="22"/>
  <c r="E782" i="4"/>
  <c r="F782" i="22"/>
  <c r="F782" i="4"/>
  <c r="G782" i="22"/>
  <c r="G782" i="4"/>
  <c r="C783" i="22"/>
  <c r="C783" i="4"/>
  <c r="D783" i="22"/>
  <c r="D783" i="4"/>
  <c r="E783" i="22"/>
  <c r="E783" i="4"/>
  <c r="F783" i="22"/>
  <c r="F783" i="4"/>
  <c r="G783" i="22"/>
  <c r="G783" i="4"/>
  <c r="C784" i="22"/>
  <c r="C784" i="4"/>
  <c r="D784" i="22"/>
  <c r="D784" i="4"/>
  <c r="E784" i="22"/>
  <c r="E784" i="4"/>
  <c r="F784" i="22"/>
  <c r="F784" i="4"/>
  <c r="G784" i="22"/>
  <c r="G784" i="4"/>
  <c r="C785" i="22"/>
  <c r="C785" i="4"/>
  <c r="D785" i="22"/>
  <c r="D785" i="4"/>
  <c r="E785" i="22"/>
  <c r="E785" i="4"/>
  <c r="F785" i="22"/>
  <c r="F785" i="4"/>
  <c r="G785" i="22"/>
  <c r="G785" i="4"/>
  <c r="C786" i="22"/>
  <c r="C786" i="4"/>
  <c r="D786" i="22"/>
  <c r="D786" i="4"/>
  <c r="E786" i="22"/>
  <c r="E786" i="4"/>
  <c r="F786" i="22"/>
  <c r="F786" i="4"/>
  <c r="G786" i="22"/>
  <c r="G786" i="4"/>
  <c r="C787" i="22"/>
  <c r="C787" i="4"/>
  <c r="D787" i="22"/>
  <c r="D787" i="4"/>
  <c r="E787" i="22"/>
  <c r="E787" i="4"/>
  <c r="F787" i="22"/>
  <c r="F787" i="4"/>
  <c r="G787" i="22"/>
  <c r="G787" i="4"/>
  <c r="C788" i="22"/>
  <c r="C788" i="4"/>
  <c r="D788" i="22"/>
  <c r="D788" i="4"/>
  <c r="E788" i="22"/>
  <c r="E788" i="4"/>
  <c r="F788" i="22"/>
  <c r="F788" i="4"/>
  <c r="G788" i="22"/>
  <c r="G788" i="4"/>
  <c r="C789" i="22"/>
  <c r="C789" i="4"/>
  <c r="D789" i="22"/>
  <c r="D789" i="4"/>
  <c r="E789" i="22"/>
  <c r="E789" i="4"/>
  <c r="F789" i="22"/>
  <c r="F789" i="4"/>
  <c r="G789" i="22"/>
  <c r="G789" i="4"/>
  <c r="C790" i="22"/>
  <c r="C790" i="4"/>
  <c r="D790" i="22"/>
  <c r="D790" i="4"/>
  <c r="E790" i="22"/>
  <c r="E790" i="4"/>
  <c r="F790" i="22"/>
  <c r="F790" i="4"/>
  <c r="G790" i="22"/>
  <c r="G790" i="4"/>
  <c r="C791" i="22"/>
  <c r="C791" i="4"/>
  <c r="D791" i="22"/>
  <c r="D791" i="4"/>
  <c r="E791" i="22"/>
  <c r="E791" i="4"/>
  <c r="F791" i="22"/>
  <c r="F791" i="4"/>
  <c r="G791" i="22"/>
  <c r="G791" i="4"/>
  <c r="C792" i="22"/>
  <c r="C792" i="4"/>
  <c r="D792" i="22"/>
  <c r="D792" i="4"/>
  <c r="E792" i="22"/>
  <c r="E792" i="4"/>
  <c r="F792" i="22"/>
  <c r="F792" i="4"/>
  <c r="G792" i="22"/>
  <c r="G792" i="4"/>
  <c r="C793" i="22"/>
  <c r="C793" i="4"/>
  <c r="D793" i="22"/>
  <c r="D793" i="4"/>
  <c r="E793" i="22"/>
  <c r="E793" i="4"/>
  <c r="F793" i="22"/>
  <c r="F793" i="4"/>
  <c r="G793" i="22"/>
  <c r="G793" i="4"/>
  <c r="C794" i="22"/>
  <c r="C794" i="4"/>
  <c r="D794" i="22"/>
  <c r="D794" i="4"/>
  <c r="E794" i="22"/>
  <c r="E794" i="4"/>
  <c r="F794" i="22"/>
  <c r="F794" i="4"/>
  <c r="G794" i="22"/>
  <c r="G794" i="4"/>
  <c r="C795" i="22"/>
  <c r="C795" i="4"/>
  <c r="D795" i="22"/>
  <c r="D795" i="4"/>
  <c r="E795" i="22"/>
  <c r="E795" i="4"/>
  <c r="F795" i="22"/>
  <c r="F795" i="4"/>
  <c r="G795" i="22"/>
  <c r="G795" i="4"/>
  <c r="C796" i="22"/>
  <c r="C796" i="4"/>
  <c r="D796" i="22"/>
  <c r="D796" i="4"/>
  <c r="E796" i="22"/>
  <c r="E796" i="4"/>
  <c r="F796" i="22"/>
  <c r="F796" i="4"/>
  <c r="G796" i="22"/>
  <c r="G796" i="4"/>
  <c r="C797" i="22"/>
  <c r="C797" i="4"/>
  <c r="D797" i="22"/>
  <c r="D797" i="4"/>
  <c r="E797" i="22"/>
  <c r="E797" i="4"/>
  <c r="F797" i="22"/>
  <c r="F797" i="4"/>
  <c r="G797" i="22"/>
  <c r="G797" i="4"/>
  <c r="C798" i="22"/>
  <c r="C798" i="4"/>
  <c r="D798" i="22"/>
  <c r="D798" i="4"/>
  <c r="E798" i="22"/>
  <c r="E798" i="4"/>
  <c r="F798" i="22"/>
  <c r="F798" i="4"/>
  <c r="G798" i="22"/>
  <c r="G798" i="4"/>
  <c r="C799" i="22"/>
  <c r="C799" i="4"/>
  <c r="D799" i="22"/>
  <c r="D799" i="4"/>
  <c r="E799" i="22"/>
  <c r="E799" i="4"/>
  <c r="F799" i="22"/>
  <c r="F799" i="4"/>
  <c r="G799" i="22"/>
  <c r="G799" i="4"/>
  <c r="C800" i="22"/>
  <c r="C800" i="4"/>
  <c r="D800" i="22"/>
  <c r="D800" i="4"/>
  <c r="E800" i="22"/>
  <c r="E800" i="4"/>
  <c r="F800" i="22"/>
  <c r="F800" i="4"/>
  <c r="G800" i="22"/>
  <c r="G800" i="4"/>
  <c r="C801" i="22"/>
  <c r="C801" i="4"/>
  <c r="D801" i="22"/>
  <c r="D801" i="4"/>
  <c r="E801" i="22"/>
  <c r="E801" i="4"/>
  <c r="F801" i="22"/>
  <c r="F801" i="4"/>
  <c r="G801" i="22"/>
  <c r="G801" i="4"/>
  <c r="C802" i="22"/>
  <c r="C802" i="4"/>
  <c r="D802" i="22"/>
  <c r="D802" i="4"/>
  <c r="E802" i="22"/>
  <c r="E802" i="4"/>
  <c r="F802" i="22"/>
  <c r="F802" i="4"/>
  <c r="G802" i="22"/>
  <c r="G802" i="4"/>
  <c r="C803" i="22"/>
  <c r="C803" i="4"/>
  <c r="D803" i="22"/>
  <c r="D803" i="4"/>
  <c r="E803" i="22"/>
  <c r="E803" i="4"/>
  <c r="F803" i="22"/>
  <c r="F803" i="4"/>
  <c r="G803" i="22"/>
  <c r="G803" i="4"/>
  <c r="C804" i="22"/>
  <c r="C804" i="4"/>
  <c r="D804" i="22"/>
  <c r="D804" i="4"/>
  <c r="E804" i="22"/>
  <c r="E804" i="4"/>
  <c r="F804" i="22"/>
  <c r="F804" i="4"/>
  <c r="G804" i="22"/>
  <c r="G804" i="4"/>
  <c r="C805" i="22"/>
  <c r="C805" i="4"/>
  <c r="D805" i="22"/>
  <c r="D805" i="4"/>
  <c r="E805" i="22"/>
  <c r="E805" i="4"/>
  <c r="F805" i="22"/>
  <c r="F805" i="4"/>
  <c r="G805" i="22"/>
  <c r="G805" i="4"/>
  <c r="C806" i="22"/>
  <c r="C806" i="4"/>
  <c r="D806" i="22"/>
  <c r="D806" i="4"/>
  <c r="E806" i="22"/>
  <c r="E806" i="4"/>
  <c r="F806" i="22"/>
  <c r="F806" i="4"/>
  <c r="G806" i="22"/>
  <c r="G806" i="4"/>
  <c r="C807" i="22"/>
  <c r="C807" i="4"/>
  <c r="D807" i="22"/>
  <c r="D807" i="4"/>
  <c r="E807" i="22"/>
  <c r="E807" i="4"/>
  <c r="F807" i="22"/>
  <c r="F807" i="4"/>
  <c r="G807" i="22"/>
  <c r="G807" i="4"/>
  <c r="C808" i="22"/>
  <c r="C808" i="4"/>
  <c r="D808" i="22"/>
  <c r="D808" i="4"/>
  <c r="E808" i="22"/>
  <c r="E808" i="4"/>
  <c r="F808" i="22"/>
  <c r="F808" i="4"/>
  <c r="G808" i="22"/>
  <c r="G808" i="4"/>
  <c r="C809" i="22"/>
  <c r="C809" i="4"/>
  <c r="D809" i="22"/>
  <c r="D809" i="4"/>
  <c r="E809" i="22"/>
  <c r="E809" i="4"/>
  <c r="F809" i="22"/>
  <c r="F809" i="4"/>
  <c r="G809" i="22"/>
  <c r="G809" i="4"/>
  <c r="C810" i="22"/>
  <c r="C810" i="4"/>
  <c r="D810" i="22"/>
  <c r="D810" i="4"/>
  <c r="E810" i="22"/>
  <c r="E810" i="4"/>
  <c r="F810" i="22"/>
  <c r="F810" i="4"/>
  <c r="G810" i="22"/>
  <c r="G810" i="4"/>
  <c r="C811" i="22"/>
  <c r="C811" i="4"/>
  <c r="D811" i="22"/>
  <c r="D811" i="4"/>
  <c r="E811" i="22"/>
  <c r="E811" i="4"/>
  <c r="F811" i="22"/>
  <c r="F811" i="4"/>
  <c r="G811" i="22"/>
  <c r="G811" i="4"/>
  <c r="C812" i="22"/>
  <c r="C812" i="4"/>
  <c r="D812" i="22"/>
  <c r="D812" i="4"/>
  <c r="E812" i="22"/>
  <c r="E812" i="4"/>
  <c r="F812" i="22"/>
  <c r="F812" i="4"/>
  <c r="G812" i="22"/>
  <c r="G812" i="4"/>
  <c r="C813" i="22"/>
  <c r="C813" i="4"/>
  <c r="D813" i="22"/>
  <c r="D813" i="4"/>
  <c r="E813" i="22"/>
  <c r="E813" i="4"/>
  <c r="F813" i="22"/>
  <c r="F813" i="4"/>
  <c r="G813" i="22"/>
  <c r="G813" i="4"/>
  <c r="C814" i="22"/>
  <c r="C814" i="4"/>
  <c r="D814" i="22"/>
  <c r="D814" i="4"/>
  <c r="E814" i="22"/>
  <c r="E814" i="4"/>
  <c r="F814" i="22"/>
  <c r="F814" i="4"/>
  <c r="G814" i="22"/>
  <c r="G814" i="4"/>
  <c r="C815" i="22"/>
  <c r="C815" i="4"/>
  <c r="D815" i="22"/>
  <c r="D815" i="4"/>
  <c r="E815" i="22"/>
  <c r="E815" i="4"/>
  <c r="F815" i="22"/>
  <c r="F815" i="4"/>
  <c r="G815" i="22"/>
  <c r="G815" i="4"/>
  <c r="C816" i="22"/>
  <c r="C816" i="4"/>
  <c r="D816" i="22"/>
  <c r="D816" i="4"/>
  <c r="E816" i="22"/>
  <c r="E816" i="4"/>
  <c r="F816" i="22"/>
  <c r="F816" i="4"/>
  <c r="G816" i="22"/>
  <c r="G816" i="4"/>
  <c r="C817" i="22"/>
  <c r="C817" i="4"/>
  <c r="D817" i="22"/>
  <c r="D817" i="4"/>
  <c r="E817" i="22"/>
  <c r="E817" i="4"/>
  <c r="F817" i="22"/>
  <c r="F817" i="4"/>
  <c r="G817" i="22"/>
  <c r="G817" i="4"/>
  <c r="C818" i="22"/>
  <c r="C818" i="4"/>
  <c r="D818" i="22"/>
  <c r="D818" i="4"/>
  <c r="E818" i="22"/>
  <c r="E818" i="4"/>
  <c r="F818" i="22"/>
  <c r="F818" i="4"/>
  <c r="G818" i="22"/>
  <c r="G818" i="4"/>
  <c r="C819" i="22"/>
  <c r="C819" i="4"/>
  <c r="D819" i="22"/>
  <c r="D819" i="4"/>
  <c r="E819" i="22"/>
  <c r="E819" i="4"/>
  <c r="F819" i="22"/>
  <c r="F819" i="4"/>
  <c r="G819" i="22"/>
  <c r="G819" i="4"/>
  <c r="C820" i="22"/>
  <c r="C820" i="4"/>
  <c r="D820" i="22"/>
  <c r="D820" i="4"/>
  <c r="E820" i="22"/>
  <c r="E820" i="4"/>
  <c r="F820" i="22"/>
  <c r="F820" i="4"/>
  <c r="G820" i="22"/>
  <c r="G820" i="4"/>
  <c r="C821" i="22"/>
  <c r="C821" i="4"/>
  <c r="D821" i="22"/>
  <c r="D821" i="4"/>
  <c r="E821" i="22"/>
  <c r="E821" i="4"/>
  <c r="F821" i="22"/>
  <c r="F821" i="4"/>
  <c r="G821" i="22"/>
  <c r="G821" i="4"/>
  <c r="C822" i="22"/>
  <c r="C822" i="4"/>
  <c r="D822" i="22"/>
  <c r="D822" i="4"/>
  <c r="E822" i="22"/>
  <c r="E822" i="4"/>
  <c r="F822" i="22"/>
  <c r="F822" i="4"/>
  <c r="G822" i="22"/>
  <c r="G822" i="4"/>
  <c r="C823" i="22"/>
  <c r="C823" i="4"/>
  <c r="D823" i="22"/>
  <c r="D823" i="4"/>
  <c r="E823" i="22"/>
  <c r="E823" i="4"/>
  <c r="F823" i="22"/>
  <c r="F823" i="4"/>
  <c r="G823" i="22"/>
  <c r="G823" i="4"/>
  <c r="C824" i="22"/>
  <c r="C824" i="4"/>
  <c r="D824" i="22"/>
  <c r="D824" i="4"/>
  <c r="E824" i="22"/>
  <c r="E824" i="4"/>
  <c r="F824" i="22"/>
  <c r="F824" i="4"/>
  <c r="G824" i="22"/>
  <c r="G824" i="4"/>
  <c r="C825" i="4"/>
  <c r="D825" i="4"/>
  <c r="E825" i="4"/>
  <c r="F825" i="4"/>
  <c r="G825" i="4"/>
  <c r="C826" i="4"/>
  <c r="D826" i="4"/>
  <c r="E826" i="4"/>
  <c r="F826" i="4"/>
  <c r="G826" i="4"/>
  <c r="C827" i="4"/>
  <c r="D827" i="4"/>
  <c r="E827" i="4"/>
  <c r="F827" i="4"/>
  <c r="G827" i="4"/>
  <c r="C828" i="4"/>
  <c r="D828" i="4"/>
  <c r="E828" i="4"/>
  <c r="F828" i="4"/>
  <c r="G828" i="4"/>
  <c r="C829" i="4"/>
  <c r="D829" i="4"/>
  <c r="E829" i="4"/>
  <c r="F829" i="4"/>
  <c r="G829" i="4"/>
  <c r="C830" i="22"/>
  <c r="C830" i="4"/>
  <c r="D830" i="22"/>
  <c r="D830" i="4"/>
  <c r="E830" i="22"/>
  <c r="E830" i="4"/>
  <c r="F830" i="22"/>
  <c r="F830" i="4"/>
  <c r="G830" i="22"/>
  <c r="G830" i="4"/>
  <c r="C831" i="22"/>
  <c r="C831" i="4"/>
  <c r="D831" i="22"/>
  <c r="D831" i="4"/>
  <c r="E831" i="22"/>
  <c r="E831" i="4"/>
  <c r="F831" i="22"/>
  <c r="F831" i="4"/>
  <c r="G831" i="22"/>
  <c r="G831" i="4"/>
  <c r="C832" i="22"/>
  <c r="C832" i="4"/>
  <c r="D832" i="22"/>
  <c r="D832" i="4"/>
  <c r="E832" i="22"/>
  <c r="E832" i="4"/>
  <c r="F832" i="22"/>
  <c r="F832" i="4"/>
  <c r="G832" i="22"/>
  <c r="G832" i="4"/>
  <c r="C833" i="22"/>
  <c r="C833" i="4"/>
  <c r="D833" i="22"/>
  <c r="D833" i="4"/>
  <c r="E833" i="22"/>
  <c r="E833" i="4"/>
  <c r="F833" i="22"/>
  <c r="F833" i="4"/>
  <c r="G833" i="22"/>
  <c r="G833" i="4"/>
  <c r="C834" i="22"/>
  <c r="C834" i="4"/>
  <c r="D834" i="22"/>
  <c r="D834" i="4"/>
  <c r="E834" i="22"/>
  <c r="E834" i="4"/>
  <c r="F834" i="22"/>
  <c r="F834" i="4"/>
  <c r="G834" i="22"/>
  <c r="G834" i="4"/>
  <c r="C835" i="22"/>
  <c r="C835" i="4"/>
  <c r="D835" i="22"/>
  <c r="D835" i="4"/>
  <c r="E835" i="22"/>
  <c r="E835" i="4"/>
  <c r="F835" i="22"/>
  <c r="F835" i="4"/>
  <c r="G835" i="22"/>
  <c r="G835" i="4"/>
  <c r="C836" i="22"/>
  <c r="C836" i="4"/>
  <c r="D836" i="22"/>
  <c r="D836" i="4"/>
  <c r="E836" i="22"/>
  <c r="E836" i="4"/>
  <c r="F836" i="22"/>
  <c r="F836" i="4"/>
  <c r="G836" i="22"/>
  <c r="G836" i="4"/>
  <c r="C837" i="22"/>
  <c r="C837" i="4"/>
  <c r="D837" i="22"/>
  <c r="D837" i="4"/>
  <c r="E837" i="22"/>
  <c r="E837" i="4"/>
  <c r="F837" i="22"/>
  <c r="F837" i="4"/>
  <c r="G837" i="22"/>
  <c r="G837" i="4"/>
  <c r="C838" i="22"/>
  <c r="C838" i="4"/>
  <c r="D838" i="22"/>
  <c r="D838" i="4"/>
  <c r="E838" i="22"/>
  <c r="E838" i="4"/>
  <c r="F838" i="22"/>
  <c r="F838" i="4"/>
  <c r="G838" i="22"/>
  <c r="G838" i="4"/>
  <c r="C839" i="22"/>
  <c r="C839" i="4"/>
  <c r="D839" i="22"/>
  <c r="D839" i="4"/>
  <c r="E839" i="22"/>
  <c r="E839" i="4"/>
  <c r="F839" i="22"/>
  <c r="F839" i="4"/>
  <c r="G839" i="22"/>
  <c r="G839" i="4"/>
  <c r="C840" i="22"/>
  <c r="C840" i="4"/>
  <c r="D840" i="22"/>
  <c r="D840" i="4"/>
  <c r="E840" i="22"/>
  <c r="E840" i="4"/>
  <c r="F840" i="22"/>
  <c r="F840" i="4"/>
  <c r="G840" i="22"/>
  <c r="G840" i="4"/>
  <c r="C841" i="22"/>
  <c r="C841" i="4"/>
  <c r="D841" i="22"/>
  <c r="D841" i="4"/>
  <c r="E841" i="22"/>
  <c r="E841" i="4"/>
  <c r="F841" i="22"/>
  <c r="F841" i="4"/>
  <c r="G841" i="22"/>
  <c r="G841" i="4"/>
  <c r="C842" i="22"/>
  <c r="C842" i="4"/>
  <c r="D842" i="22"/>
  <c r="D842" i="4"/>
  <c r="E842" i="22"/>
  <c r="E842" i="4"/>
  <c r="F842" i="22"/>
  <c r="F842" i="4"/>
  <c r="G842" i="22"/>
  <c r="G842" i="4"/>
  <c r="C843" i="22"/>
  <c r="C843" i="4"/>
  <c r="D843" i="22"/>
  <c r="D843" i="4"/>
  <c r="E843" i="22"/>
  <c r="E843" i="4"/>
  <c r="F843" i="22"/>
  <c r="F843" i="4"/>
  <c r="G843" i="22"/>
  <c r="G843" i="4"/>
  <c r="C844" i="22"/>
  <c r="C844" i="4"/>
  <c r="D844" i="22"/>
  <c r="D844" i="4"/>
  <c r="E844" i="22"/>
  <c r="E844" i="4"/>
  <c r="F844" i="22"/>
  <c r="F844" i="4"/>
  <c r="G844" i="22"/>
  <c r="G844" i="4"/>
  <c r="C845" i="22"/>
  <c r="C845" i="4"/>
  <c r="D845" i="22"/>
  <c r="D845" i="4"/>
  <c r="E845" i="22"/>
  <c r="E845" i="4"/>
  <c r="F845" i="22"/>
  <c r="F845" i="4"/>
  <c r="G845" i="22"/>
  <c r="G845" i="4"/>
  <c r="C846" i="22"/>
  <c r="C846" i="4"/>
  <c r="D846" i="22"/>
  <c r="D846" i="4"/>
  <c r="E846" i="22"/>
  <c r="E846" i="4"/>
  <c r="F846" i="22"/>
  <c r="F846" i="4"/>
  <c r="G846" i="22"/>
  <c r="G846" i="4"/>
  <c r="C847" i="22"/>
  <c r="C847" i="4"/>
  <c r="D847" i="22"/>
  <c r="D847" i="4"/>
  <c r="E847" i="22"/>
  <c r="E847" i="4"/>
  <c r="F847" i="22"/>
  <c r="F847" i="4"/>
  <c r="G847" i="22"/>
  <c r="G847" i="4"/>
  <c r="C848" i="22"/>
  <c r="C848" i="4"/>
  <c r="D848" i="22"/>
  <c r="D848" i="4"/>
  <c r="E848" i="22"/>
  <c r="E848" i="4"/>
  <c r="F848" i="22"/>
  <c r="F848" i="4"/>
  <c r="G848" i="22"/>
  <c r="G848" i="4"/>
  <c r="C849" i="22"/>
  <c r="C849" i="4"/>
  <c r="D849" i="22"/>
  <c r="D849" i="4"/>
  <c r="E849" i="22"/>
  <c r="E849" i="4"/>
  <c r="F849" i="22"/>
  <c r="F849" i="4"/>
  <c r="G849" i="22"/>
  <c r="G849" i="4"/>
  <c r="C850" i="22"/>
  <c r="C850" i="4"/>
  <c r="D850" i="22"/>
  <c r="D850" i="4"/>
  <c r="E850" i="22"/>
  <c r="E850" i="4"/>
  <c r="F850" i="22"/>
  <c r="F850" i="4"/>
  <c r="G850" i="22"/>
  <c r="G850" i="4"/>
  <c r="C851" i="22"/>
  <c r="C851" i="4"/>
  <c r="D851" i="22"/>
  <c r="D851" i="4"/>
  <c r="E851" i="22"/>
  <c r="E851" i="4"/>
  <c r="F851" i="22"/>
  <c r="F851" i="4"/>
  <c r="G851" i="22"/>
  <c r="G851" i="4"/>
  <c r="C852" i="22"/>
  <c r="C852" i="4"/>
  <c r="D852" i="22"/>
  <c r="D852" i="4"/>
  <c r="E852" i="22"/>
  <c r="E852" i="4"/>
  <c r="F852" i="22"/>
  <c r="F852" i="4"/>
  <c r="G852" i="22"/>
  <c r="G852" i="4"/>
  <c r="C853" i="22"/>
  <c r="C853" i="4"/>
  <c r="D853" i="22"/>
  <c r="D853" i="4"/>
  <c r="E853" i="22"/>
  <c r="E853" i="4"/>
  <c r="F853" i="22"/>
  <c r="F853" i="4"/>
  <c r="G853" i="22"/>
  <c r="G853" i="4"/>
  <c r="C854" i="22"/>
  <c r="C854" i="4"/>
  <c r="D854" i="22"/>
  <c r="D854" i="4"/>
  <c r="E854" i="22"/>
  <c r="E854" i="4"/>
  <c r="F854" i="22"/>
  <c r="F854" i="4"/>
  <c r="G854" i="22"/>
  <c r="G854" i="4"/>
  <c r="C855" i="22"/>
  <c r="C855" i="4"/>
  <c r="D855" i="22"/>
  <c r="D855" i="4"/>
  <c r="E855" i="22"/>
  <c r="E855" i="4"/>
  <c r="F855" i="22"/>
  <c r="F855" i="4"/>
  <c r="G855" i="22"/>
  <c r="G855" i="4"/>
  <c r="C856" i="22"/>
  <c r="C856" i="4"/>
  <c r="D856" i="22"/>
  <c r="D856" i="4"/>
  <c r="E856" i="22"/>
  <c r="E856" i="4"/>
  <c r="F856" i="22"/>
  <c r="F856" i="4"/>
  <c r="G856" i="22"/>
  <c r="G856" i="4"/>
  <c r="C857" i="22"/>
  <c r="C857" i="4"/>
  <c r="D857" i="22"/>
  <c r="D857" i="4"/>
  <c r="E857" i="22"/>
  <c r="E857" i="4"/>
  <c r="F857" i="22"/>
  <c r="F857" i="4"/>
  <c r="G857" i="22"/>
  <c r="G857" i="4"/>
  <c r="C858" i="22"/>
  <c r="C858" i="4"/>
  <c r="D858" i="22"/>
  <c r="D858" i="4"/>
  <c r="E858" i="22"/>
  <c r="E858" i="4"/>
  <c r="F858" i="22"/>
  <c r="F858" i="4"/>
  <c r="G858" i="22"/>
  <c r="G858" i="4"/>
  <c r="C859" i="22"/>
  <c r="C859" i="4"/>
  <c r="D859" i="22"/>
  <c r="D859" i="4"/>
  <c r="E859" i="22"/>
  <c r="E859" i="4"/>
  <c r="F859" i="22"/>
  <c r="F859" i="4"/>
  <c r="G859" i="22"/>
  <c r="G859" i="4"/>
  <c r="C860" i="22"/>
  <c r="C860" i="4"/>
  <c r="D860" i="22"/>
  <c r="D860" i="4"/>
  <c r="E860" i="22"/>
  <c r="E860" i="4"/>
  <c r="F860" i="22"/>
  <c r="F860" i="4"/>
  <c r="G860" i="22"/>
  <c r="G860" i="4"/>
  <c r="C861" i="22"/>
  <c r="C861" i="4"/>
  <c r="D861" i="22"/>
  <c r="D861" i="4"/>
  <c r="E861" i="22"/>
  <c r="E861" i="4"/>
  <c r="F861" i="22"/>
  <c r="F861" i="4"/>
  <c r="G861" i="22"/>
  <c r="G861" i="4"/>
  <c r="C862" i="22"/>
  <c r="C862" i="4"/>
  <c r="D862" i="22"/>
  <c r="D862" i="4"/>
  <c r="E862" i="22"/>
  <c r="E862" i="4"/>
  <c r="F862" i="22"/>
  <c r="F862" i="4"/>
  <c r="G862" i="22"/>
  <c r="G862" i="4"/>
  <c r="C863" i="22"/>
  <c r="C863" i="4"/>
  <c r="D863" i="22"/>
  <c r="D863" i="4"/>
  <c r="E863" i="22"/>
  <c r="E863" i="4"/>
  <c r="F863" i="22"/>
  <c r="F863" i="4"/>
  <c r="G863" i="22"/>
  <c r="G863" i="4"/>
  <c r="C864" i="22"/>
  <c r="C864" i="4"/>
  <c r="D864" i="22"/>
  <c r="D864" i="4"/>
  <c r="E864" i="22"/>
  <c r="E864" i="4"/>
  <c r="F864" i="22"/>
  <c r="F864" i="4"/>
  <c r="G864" i="22"/>
  <c r="G864" i="4"/>
  <c r="C865" i="22"/>
  <c r="C865" i="4"/>
  <c r="D865" i="22"/>
  <c r="D865" i="4"/>
  <c r="E865" i="22"/>
  <c r="E865" i="4"/>
  <c r="F865" i="22"/>
  <c r="F865" i="4"/>
  <c r="G865" i="22"/>
  <c r="G865" i="4"/>
  <c r="C866" i="22"/>
  <c r="C866" i="4"/>
  <c r="D866" i="22"/>
  <c r="D866" i="4"/>
  <c r="E866" i="22"/>
  <c r="E866" i="4"/>
  <c r="F866" i="22"/>
  <c r="F866" i="4"/>
  <c r="G866" i="22"/>
  <c r="G866" i="4"/>
  <c r="C867" i="22"/>
  <c r="C867" i="4"/>
  <c r="D867" i="22"/>
  <c r="D867" i="4"/>
  <c r="E867" i="22"/>
  <c r="E867" i="4"/>
  <c r="F867" i="22"/>
  <c r="F867" i="4"/>
  <c r="G867" i="22"/>
  <c r="G867" i="4"/>
  <c r="C868" i="22"/>
  <c r="C868" i="4"/>
  <c r="D868" i="22"/>
  <c r="D868" i="4"/>
  <c r="E868" i="22"/>
  <c r="E868" i="4"/>
  <c r="F868" i="22"/>
  <c r="F868" i="4"/>
  <c r="G868" i="22"/>
  <c r="G868" i="4"/>
  <c r="C869" i="22"/>
  <c r="C869" i="4"/>
  <c r="D869" i="22"/>
  <c r="D869" i="4"/>
  <c r="E869" i="22"/>
  <c r="E869" i="4"/>
  <c r="F869" i="22"/>
  <c r="F869" i="4"/>
  <c r="G869" i="22"/>
  <c r="G869" i="4"/>
  <c r="C870" i="22"/>
  <c r="C870" i="4"/>
  <c r="D870" i="22"/>
  <c r="D870" i="4"/>
  <c r="E870" i="22"/>
  <c r="E870" i="4"/>
  <c r="F870" i="22"/>
  <c r="F870" i="4"/>
  <c r="G870" i="22"/>
  <c r="G870" i="4"/>
  <c r="C871" i="22"/>
  <c r="C871" i="4"/>
  <c r="D871" i="22"/>
  <c r="D871" i="4"/>
  <c r="E871" i="22"/>
  <c r="E871" i="4"/>
  <c r="F871" i="22"/>
  <c r="F871" i="4"/>
  <c r="G871" i="22"/>
  <c r="G871" i="4"/>
  <c r="C872" i="22"/>
  <c r="C872" i="4"/>
  <c r="D872" i="22"/>
  <c r="D872" i="4"/>
  <c r="E872" i="22"/>
  <c r="E872" i="4"/>
  <c r="F872" i="22"/>
  <c r="F872" i="4"/>
  <c r="G872" i="22"/>
  <c r="G872" i="4"/>
  <c r="C873" i="22"/>
  <c r="C873" i="4"/>
  <c r="D873" i="22"/>
  <c r="D873" i="4"/>
  <c r="E873" i="22"/>
  <c r="E873" i="4"/>
  <c r="F873" i="22"/>
  <c r="F873" i="4"/>
  <c r="G873" i="22"/>
  <c r="G873" i="4"/>
  <c r="C874" i="22"/>
  <c r="C874" i="4"/>
  <c r="D874" i="22"/>
  <c r="D874" i="4"/>
  <c r="E874" i="22"/>
  <c r="E874" i="4"/>
  <c r="F874" i="22"/>
  <c r="F874" i="4"/>
  <c r="G874" i="22"/>
  <c r="G874" i="4"/>
  <c r="C875" i="22"/>
  <c r="C875" i="4"/>
  <c r="D875" i="22"/>
  <c r="D875" i="4"/>
  <c r="E875" i="22"/>
  <c r="E875" i="4"/>
  <c r="F875" i="22"/>
  <c r="F875" i="4"/>
  <c r="G875" i="22"/>
  <c r="G875" i="4"/>
  <c r="C876" i="22"/>
  <c r="C876" i="4"/>
  <c r="D876" i="22"/>
  <c r="D876" i="4"/>
  <c r="E876" i="22"/>
  <c r="E876" i="4"/>
  <c r="F876" i="22"/>
  <c r="F876" i="4"/>
  <c r="G876" i="22"/>
  <c r="G876" i="4"/>
  <c r="C877" i="22"/>
  <c r="C877" i="4"/>
  <c r="D877" i="22"/>
  <c r="D877" i="4"/>
  <c r="E877" i="22"/>
  <c r="E877" i="4"/>
  <c r="F877" i="22"/>
  <c r="F877" i="4"/>
  <c r="G877" i="22"/>
  <c r="G877" i="4"/>
  <c r="C878" i="22"/>
  <c r="C878" i="4"/>
  <c r="D878" i="22"/>
  <c r="D878" i="4"/>
  <c r="E878" i="22"/>
  <c r="E878" i="4"/>
  <c r="F878" i="22"/>
  <c r="F878" i="4"/>
  <c r="G878" i="22"/>
  <c r="G878" i="4"/>
  <c r="C879" i="22"/>
  <c r="C879" i="4"/>
  <c r="D879" i="22"/>
  <c r="D879" i="4"/>
  <c r="E879" i="22"/>
  <c r="E879" i="4"/>
  <c r="F879" i="22"/>
  <c r="F879" i="4"/>
  <c r="G879" i="22"/>
  <c r="G879" i="4"/>
  <c r="C880" i="22"/>
  <c r="C880" i="4"/>
  <c r="D880" i="22"/>
  <c r="D880" i="4"/>
  <c r="E880" i="22"/>
  <c r="E880" i="4"/>
  <c r="F880" i="22"/>
  <c r="F880" i="4"/>
  <c r="G880" i="22"/>
  <c r="G880" i="4"/>
  <c r="C881" i="22"/>
  <c r="C881" i="4"/>
  <c r="D881" i="22"/>
  <c r="D881" i="4"/>
  <c r="E881" i="22"/>
  <c r="E881" i="4"/>
  <c r="F881" i="22"/>
  <c r="F881" i="4"/>
  <c r="G881" i="22"/>
  <c r="G881" i="4"/>
  <c r="C882" i="22"/>
  <c r="C882" i="4"/>
  <c r="D882" i="22"/>
  <c r="D882" i="4"/>
  <c r="E882" i="22"/>
  <c r="E882" i="4"/>
  <c r="F882" i="22"/>
  <c r="F882" i="4"/>
  <c r="G882" i="22"/>
  <c r="G882" i="4"/>
  <c r="C883" i="22"/>
  <c r="C883" i="4"/>
  <c r="D883" i="22"/>
  <c r="D883" i="4"/>
  <c r="E883" i="22"/>
  <c r="E883" i="4"/>
  <c r="F883" i="22"/>
  <c r="F883" i="4"/>
  <c r="G883" i="22"/>
  <c r="G883" i="4"/>
  <c r="C884" i="22"/>
  <c r="C884" i="4"/>
  <c r="D884" i="22"/>
  <c r="D884" i="4"/>
  <c r="E884" i="22"/>
  <c r="E884" i="4"/>
  <c r="F884" i="22"/>
  <c r="F884" i="4"/>
  <c r="G884" i="22"/>
  <c r="G884" i="4"/>
  <c r="C885" i="22"/>
  <c r="C885" i="4"/>
  <c r="D885" i="22"/>
  <c r="D885" i="4"/>
  <c r="E885" i="22"/>
  <c r="E885" i="4"/>
  <c r="F885" i="22"/>
  <c r="F885" i="4"/>
  <c r="G885" i="22"/>
  <c r="G885" i="4"/>
  <c r="C886" i="22"/>
  <c r="C886" i="4"/>
  <c r="D886" i="22"/>
  <c r="D886" i="4"/>
  <c r="E886" i="22"/>
  <c r="E886" i="4"/>
  <c r="F886" i="22"/>
  <c r="F886" i="4"/>
  <c r="G886" i="22"/>
  <c r="G886" i="4"/>
  <c r="C887" i="22"/>
  <c r="C887" i="4"/>
  <c r="D887" i="22"/>
  <c r="D887" i="4"/>
  <c r="E887" i="22"/>
  <c r="E887" i="4"/>
  <c r="F887" i="22"/>
  <c r="F887" i="4"/>
  <c r="G887" i="22"/>
  <c r="G887" i="4"/>
  <c r="C888" i="22"/>
  <c r="C888" i="4"/>
  <c r="D888" i="22"/>
  <c r="D888" i="4"/>
  <c r="E888" i="22"/>
  <c r="E888" i="4"/>
  <c r="F888" i="22"/>
  <c r="F888" i="4"/>
  <c r="G888" i="22"/>
  <c r="G888" i="4"/>
  <c r="C889" i="22"/>
  <c r="C889" i="4"/>
  <c r="D889" i="22"/>
  <c r="D889" i="4"/>
  <c r="E889" i="22"/>
  <c r="E889" i="4"/>
  <c r="F889" i="22"/>
  <c r="F889" i="4"/>
  <c r="G889" i="22"/>
  <c r="G889" i="4"/>
  <c r="C890" i="22"/>
  <c r="C890" i="4"/>
  <c r="D890" i="22"/>
  <c r="D890" i="4"/>
  <c r="E890" i="22"/>
  <c r="E890" i="4"/>
  <c r="F890" i="22"/>
  <c r="F890" i="4"/>
  <c r="G890" i="22"/>
  <c r="G890" i="4"/>
  <c r="C891" i="22"/>
  <c r="C891" i="4"/>
  <c r="D891" i="22"/>
  <c r="D891" i="4"/>
  <c r="E891" i="22"/>
  <c r="E891" i="4"/>
  <c r="F891" i="22"/>
  <c r="F891" i="4"/>
  <c r="G891" i="22"/>
  <c r="G891" i="4"/>
  <c r="C892" i="22"/>
  <c r="C892" i="4"/>
  <c r="D892" i="22"/>
  <c r="D892" i="4"/>
  <c r="E892" i="22"/>
  <c r="E892" i="4"/>
  <c r="F892" i="22"/>
  <c r="F892" i="4"/>
  <c r="G892" i="22"/>
  <c r="G892" i="4"/>
  <c r="C893" i="22"/>
  <c r="C893" i="4"/>
  <c r="D893" i="22"/>
  <c r="D893" i="4"/>
  <c r="E893" i="22"/>
  <c r="E893" i="4"/>
  <c r="F893" i="22"/>
  <c r="F893" i="4"/>
  <c r="G893" i="22"/>
  <c r="G893" i="4"/>
  <c r="C894" i="22"/>
  <c r="C894" i="4"/>
  <c r="D894" i="22"/>
  <c r="D894" i="4"/>
  <c r="E894" i="22"/>
  <c r="E894" i="4"/>
  <c r="F894" i="22"/>
  <c r="F894" i="4"/>
  <c r="G894" i="22"/>
  <c r="G894" i="4"/>
  <c r="C895" i="22"/>
  <c r="C895" i="4"/>
  <c r="D895" i="22"/>
  <c r="D895" i="4"/>
  <c r="E895" i="22"/>
  <c r="E895" i="4"/>
  <c r="F895" i="22"/>
  <c r="F895" i="4"/>
  <c r="G895" i="22"/>
  <c r="G895" i="4"/>
  <c r="C896" i="22"/>
  <c r="C896" i="4"/>
  <c r="D896" i="22"/>
  <c r="D896" i="4"/>
  <c r="E896" i="22"/>
  <c r="E896" i="4"/>
  <c r="F896" i="22"/>
  <c r="F896" i="4"/>
  <c r="G896" i="22"/>
  <c r="G896" i="4"/>
  <c r="C897" i="22"/>
  <c r="C897" i="4"/>
  <c r="D897" i="22"/>
  <c r="D897" i="4"/>
  <c r="E897" i="22"/>
  <c r="E897" i="4"/>
  <c r="F897" i="22"/>
  <c r="F897" i="4"/>
  <c r="G897" i="22"/>
  <c r="G897" i="4"/>
  <c r="C898" i="22"/>
  <c r="C898" i="4"/>
  <c r="D898" i="22"/>
  <c r="D898" i="4"/>
  <c r="E898" i="22"/>
  <c r="E898" i="4"/>
  <c r="F898" i="22"/>
  <c r="F898" i="4"/>
  <c r="G898" i="22"/>
  <c r="G898" i="4"/>
  <c r="C899" i="22"/>
  <c r="C899" i="4"/>
  <c r="D899" i="22"/>
  <c r="D899" i="4"/>
  <c r="E899" i="22"/>
  <c r="E899" i="4"/>
  <c r="F899" i="22"/>
  <c r="F899" i="4"/>
  <c r="G899" i="22"/>
  <c r="G899" i="4"/>
  <c r="C900" i="4"/>
  <c r="D900" i="4"/>
  <c r="E900" i="4"/>
  <c r="F900" i="4"/>
  <c r="G900" i="4"/>
  <c r="C901" i="4"/>
  <c r="D901" i="4"/>
  <c r="E901" i="4"/>
  <c r="F901" i="4"/>
  <c r="G901" i="4"/>
  <c r="C902" i="4"/>
  <c r="D902" i="4"/>
  <c r="E902" i="4"/>
  <c r="F902" i="4"/>
  <c r="G902" i="4"/>
  <c r="C903" i="4"/>
  <c r="D903" i="4"/>
  <c r="E903" i="4"/>
  <c r="F903" i="4"/>
  <c r="G903" i="4"/>
  <c r="C904" i="4"/>
  <c r="D904" i="4"/>
  <c r="E904" i="4"/>
  <c r="F904" i="4"/>
  <c r="G904" i="4"/>
  <c r="C905" i="4"/>
  <c r="D905" i="4"/>
  <c r="E905" i="4"/>
  <c r="F905" i="4"/>
  <c r="G905" i="4"/>
  <c r="C906" i="4"/>
  <c r="D906" i="4"/>
  <c r="E906" i="4"/>
  <c r="F906" i="4"/>
  <c r="G906" i="4"/>
  <c r="C907" i="4"/>
  <c r="D907" i="4"/>
  <c r="E907" i="4"/>
  <c r="F907" i="4"/>
  <c r="G907" i="4"/>
  <c r="C908" i="4"/>
  <c r="D908" i="4"/>
  <c r="E908" i="4"/>
  <c r="F908" i="4"/>
  <c r="G908" i="4"/>
  <c r="C909" i="4"/>
  <c r="D909" i="4"/>
  <c r="E909" i="4"/>
  <c r="F909" i="4"/>
  <c r="G909" i="4"/>
  <c r="C910" i="4"/>
  <c r="D910" i="4"/>
  <c r="E910" i="4"/>
  <c r="F910" i="4"/>
  <c r="G910" i="4"/>
  <c r="C911" i="4"/>
  <c r="D911" i="4"/>
  <c r="E911" i="4"/>
  <c r="F911" i="4"/>
  <c r="G911" i="4"/>
  <c r="C912" i="4"/>
  <c r="D912" i="4"/>
  <c r="E912" i="4"/>
  <c r="F912" i="4"/>
  <c r="G912" i="4"/>
  <c r="C913" i="4"/>
  <c r="D913" i="4"/>
  <c r="E913" i="4"/>
  <c r="F913" i="4"/>
  <c r="G913" i="4"/>
  <c r="C914" i="4"/>
  <c r="D914" i="4"/>
  <c r="E914" i="4"/>
  <c r="F914" i="4"/>
  <c r="G914" i="4"/>
  <c r="C915" i="4"/>
  <c r="D915" i="4"/>
  <c r="E915" i="4"/>
  <c r="F915" i="4"/>
  <c r="G915" i="4"/>
  <c r="C916" i="4"/>
  <c r="D916" i="4"/>
  <c r="E916" i="4"/>
  <c r="F916" i="4"/>
  <c r="G916" i="4"/>
  <c r="C917" i="4"/>
  <c r="D917" i="4"/>
  <c r="E917" i="4"/>
  <c r="F917" i="4"/>
  <c r="G917" i="4"/>
  <c r="C918" i="4"/>
  <c r="D918" i="4"/>
  <c r="E918" i="4"/>
  <c r="F918" i="4"/>
  <c r="G918" i="4"/>
  <c r="C919" i="4"/>
  <c r="D919" i="4"/>
  <c r="E919" i="4"/>
  <c r="F919" i="4"/>
  <c r="G919" i="4"/>
  <c r="C920" i="4"/>
  <c r="D920" i="4"/>
  <c r="E920" i="4"/>
  <c r="F920" i="4"/>
  <c r="G920" i="4"/>
  <c r="C921" i="4"/>
  <c r="D921" i="4"/>
  <c r="E921" i="4"/>
  <c r="F921" i="4"/>
  <c r="G921" i="4"/>
  <c r="C922" i="4"/>
  <c r="D922" i="4"/>
  <c r="E922" i="4"/>
  <c r="F922" i="4"/>
  <c r="G922" i="4"/>
  <c r="C923" i="4"/>
  <c r="D923" i="4"/>
  <c r="E923" i="4"/>
  <c r="F923" i="4"/>
  <c r="G923" i="4"/>
  <c r="C924" i="4"/>
  <c r="D924" i="4"/>
  <c r="E924" i="4"/>
  <c r="F924" i="4"/>
  <c r="G924" i="4"/>
  <c r="C925" i="4"/>
  <c r="D925" i="4"/>
  <c r="E925" i="4"/>
  <c r="F925" i="4"/>
  <c r="G925" i="4"/>
  <c r="C926" i="4"/>
  <c r="D926" i="4"/>
  <c r="E926" i="4"/>
  <c r="F926" i="4"/>
  <c r="G926" i="4"/>
  <c r="C927" i="4"/>
  <c r="D927" i="4"/>
  <c r="E927" i="4"/>
  <c r="F927" i="4"/>
  <c r="G927" i="4"/>
  <c r="C928" i="4"/>
  <c r="D928" i="4"/>
  <c r="E928" i="4"/>
  <c r="F928" i="4"/>
  <c r="G928" i="4"/>
  <c r="C929" i="4"/>
  <c r="D929" i="4"/>
  <c r="E929" i="4"/>
  <c r="F929" i="4"/>
  <c r="G929" i="4"/>
  <c r="C930" i="4"/>
  <c r="D930" i="4"/>
  <c r="E930" i="4"/>
  <c r="F930" i="4"/>
  <c r="G930" i="4"/>
  <c r="C931" i="4"/>
  <c r="D931" i="4"/>
  <c r="E931" i="4"/>
  <c r="F931" i="4"/>
  <c r="G931" i="4"/>
  <c r="C932" i="4"/>
  <c r="D932" i="4"/>
  <c r="E932" i="4"/>
  <c r="F932" i="4"/>
  <c r="G932" i="4"/>
  <c r="C933" i="4"/>
  <c r="D933" i="4"/>
  <c r="E933" i="4"/>
  <c r="F933" i="4"/>
  <c r="G933" i="4"/>
  <c r="C934" i="4"/>
  <c r="D934" i="4"/>
  <c r="E934" i="4"/>
  <c r="F934" i="4"/>
  <c r="G934" i="4"/>
  <c r="C935" i="4"/>
  <c r="D935" i="4"/>
  <c r="E935" i="4"/>
  <c r="F935" i="4"/>
  <c r="G935" i="4"/>
  <c r="C936" i="4"/>
  <c r="D936" i="4"/>
  <c r="E936" i="4"/>
  <c r="F936" i="4"/>
  <c r="G936" i="4"/>
  <c r="C937" i="4"/>
  <c r="D937" i="4"/>
  <c r="E937" i="4"/>
  <c r="F937" i="4"/>
  <c r="G937" i="4"/>
  <c r="C938" i="4"/>
  <c r="D938" i="4"/>
  <c r="E938" i="4"/>
  <c r="F938" i="4"/>
  <c r="G938" i="4"/>
  <c r="C939" i="4"/>
  <c r="D939" i="4"/>
  <c r="E939" i="4"/>
  <c r="F939" i="4"/>
  <c r="G939" i="4"/>
  <c r="C940" i="4"/>
  <c r="D940" i="4"/>
  <c r="E940" i="4"/>
  <c r="F940" i="4"/>
  <c r="G940" i="4"/>
  <c r="C941" i="4"/>
  <c r="D941" i="4"/>
  <c r="E941" i="4"/>
  <c r="F941" i="4"/>
  <c r="G941" i="4"/>
  <c r="C942" i="4"/>
  <c r="D942" i="4"/>
  <c r="E942" i="4"/>
  <c r="F942" i="4"/>
  <c r="G942" i="4"/>
  <c r="C943" i="4"/>
  <c r="D943" i="4"/>
  <c r="E943" i="4"/>
  <c r="F943" i="4"/>
  <c r="G943" i="4"/>
  <c r="C944" i="4"/>
  <c r="D944" i="4"/>
  <c r="E944" i="4"/>
  <c r="F944" i="4"/>
  <c r="G944" i="4"/>
  <c r="C945" i="4"/>
  <c r="D945" i="4"/>
  <c r="E945" i="4"/>
  <c r="F945" i="4"/>
  <c r="G945" i="4"/>
  <c r="C946" i="4"/>
  <c r="D946" i="4"/>
  <c r="E946" i="4"/>
  <c r="F946" i="4"/>
  <c r="G946" i="4"/>
  <c r="C947" i="4"/>
  <c r="D947" i="4"/>
  <c r="E947" i="4"/>
  <c r="F947" i="4"/>
  <c r="G947" i="4"/>
  <c r="C948" i="4"/>
  <c r="D948" i="4"/>
  <c r="E948" i="4"/>
  <c r="F948" i="4"/>
  <c r="G948" i="4"/>
  <c r="C949" i="4"/>
  <c r="D949" i="4"/>
  <c r="E949" i="4"/>
  <c r="F949" i="4"/>
  <c r="G949" i="4"/>
  <c r="C950" i="4"/>
  <c r="D950" i="4"/>
  <c r="E950" i="4"/>
  <c r="F950" i="4"/>
  <c r="G950" i="4"/>
  <c r="C951" i="4"/>
  <c r="D951" i="4"/>
  <c r="E951" i="4"/>
  <c r="F951" i="4"/>
  <c r="G951" i="4"/>
  <c r="C952" i="4"/>
  <c r="D952" i="4"/>
  <c r="E952" i="4"/>
  <c r="F952" i="4"/>
  <c r="G952" i="4"/>
  <c r="C953" i="4"/>
  <c r="D953" i="4"/>
  <c r="E953" i="4"/>
  <c r="F953" i="4"/>
  <c r="G953" i="4"/>
  <c r="C954" i="4"/>
  <c r="D954" i="4"/>
  <c r="E954" i="4"/>
  <c r="F954" i="4"/>
  <c r="G954" i="4"/>
  <c r="C955" i="4"/>
  <c r="D955" i="4"/>
  <c r="E955" i="4"/>
  <c r="F955" i="4"/>
  <c r="G955" i="4"/>
  <c r="C956" i="4"/>
  <c r="D956" i="4"/>
  <c r="E956" i="4"/>
  <c r="F956" i="4"/>
  <c r="G956" i="4"/>
  <c r="C957" i="4"/>
  <c r="D957" i="4"/>
  <c r="E957" i="4"/>
  <c r="F957" i="4"/>
  <c r="G957" i="4"/>
  <c r="C958" i="4"/>
  <c r="D958" i="4"/>
  <c r="E958" i="4"/>
  <c r="F958" i="4"/>
  <c r="G958" i="4"/>
  <c r="C959" i="4"/>
  <c r="D959" i="4"/>
  <c r="E959" i="4"/>
  <c r="F959" i="4"/>
  <c r="G959" i="4"/>
  <c r="C960" i="4"/>
  <c r="D960" i="4"/>
  <c r="E960" i="4"/>
  <c r="F960" i="4"/>
  <c r="G960" i="4"/>
  <c r="C961" i="4"/>
  <c r="D961" i="4"/>
  <c r="E961" i="4"/>
  <c r="F961" i="4"/>
  <c r="G961" i="4"/>
  <c r="C962" i="4"/>
  <c r="D962" i="4"/>
  <c r="E962" i="4"/>
  <c r="F962" i="4"/>
  <c r="G962" i="4"/>
  <c r="C963" i="4"/>
  <c r="D963" i="4"/>
  <c r="E963" i="4"/>
  <c r="F963" i="4"/>
  <c r="G963" i="4"/>
  <c r="C964" i="4"/>
  <c r="D964" i="4"/>
  <c r="E964" i="4"/>
  <c r="F964" i="4"/>
  <c r="G964" i="4"/>
  <c r="C965" i="4"/>
  <c r="D965" i="4"/>
  <c r="E965" i="4"/>
  <c r="F965" i="4"/>
  <c r="G965" i="4"/>
  <c r="C966" i="4"/>
  <c r="D966" i="4"/>
  <c r="E966" i="4"/>
  <c r="F966" i="4"/>
  <c r="G966" i="4"/>
  <c r="C967" i="4"/>
  <c r="D967" i="4"/>
  <c r="E967" i="4"/>
  <c r="F967" i="4"/>
  <c r="G967" i="4"/>
  <c r="C968" i="4"/>
  <c r="D968" i="4"/>
  <c r="E968" i="4"/>
  <c r="F968" i="4"/>
  <c r="G968" i="4"/>
  <c r="C969" i="4"/>
  <c r="D969" i="4"/>
  <c r="E969" i="4"/>
  <c r="F969" i="4"/>
  <c r="G969" i="4"/>
  <c r="C970" i="4"/>
  <c r="D970" i="4"/>
  <c r="E970" i="4"/>
  <c r="F970" i="4"/>
  <c r="G970" i="4"/>
  <c r="C971" i="4"/>
  <c r="D971" i="4"/>
  <c r="E971" i="4"/>
  <c r="F971" i="4"/>
  <c r="G971" i="4"/>
  <c r="C972" i="4"/>
  <c r="D972" i="4"/>
  <c r="E972" i="4"/>
  <c r="F972" i="4"/>
  <c r="G972" i="4"/>
  <c r="C973" i="4"/>
  <c r="D973" i="4"/>
  <c r="E973" i="4"/>
  <c r="F973" i="4"/>
  <c r="G973" i="4"/>
  <c r="C974" i="4"/>
  <c r="D974" i="4"/>
  <c r="E974" i="4"/>
  <c r="F974" i="4"/>
  <c r="G974" i="4"/>
  <c r="C975" i="4"/>
  <c r="D975" i="4"/>
  <c r="E975" i="4"/>
  <c r="F975" i="4"/>
  <c r="G975" i="4"/>
  <c r="C976" i="4"/>
  <c r="D976" i="4"/>
  <c r="E976" i="4"/>
  <c r="F976" i="4"/>
  <c r="G976" i="4"/>
  <c r="C977" i="4"/>
  <c r="D977" i="4"/>
  <c r="E977" i="4"/>
  <c r="F977" i="4"/>
  <c r="G977" i="4"/>
  <c r="C978" i="4"/>
  <c r="D978" i="4"/>
  <c r="E978" i="4"/>
  <c r="F978" i="4"/>
  <c r="G978" i="4"/>
  <c r="C979" i="22"/>
  <c r="C979" i="4"/>
  <c r="D979" i="22"/>
  <c r="D979" i="4"/>
  <c r="E979" i="22"/>
  <c r="E979" i="4"/>
  <c r="F979" i="22"/>
  <c r="F979" i="4"/>
  <c r="G979" i="22"/>
  <c r="G979" i="4"/>
  <c r="C980" i="22"/>
  <c r="C980" i="4"/>
  <c r="D980" i="22"/>
  <c r="D980" i="4"/>
  <c r="E980" i="22"/>
  <c r="E980" i="4"/>
  <c r="F980" i="22"/>
  <c r="F980" i="4"/>
  <c r="G980" i="22"/>
  <c r="G980" i="4"/>
  <c r="C981" i="22"/>
  <c r="C981" i="4"/>
  <c r="D981" i="22"/>
  <c r="D981" i="4"/>
  <c r="E981" i="22"/>
  <c r="E981" i="4"/>
  <c r="F981" i="22"/>
  <c r="F981" i="4"/>
  <c r="G981" i="22"/>
  <c r="G981" i="4"/>
  <c r="C982" i="22"/>
  <c r="C982" i="4"/>
  <c r="D982" i="22"/>
  <c r="D982" i="4"/>
  <c r="E982" i="22"/>
  <c r="E982" i="4"/>
  <c r="F982" i="22"/>
  <c r="F982" i="4"/>
  <c r="G982" i="22"/>
  <c r="G982" i="4"/>
  <c r="C983" i="22"/>
  <c r="C983" i="4"/>
  <c r="D983" i="22"/>
  <c r="D983" i="4"/>
  <c r="E983" i="22"/>
  <c r="E983" i="4"/>
  <c r="F983" i="22"/>
  <c r="F983" i="4"/>
  <c r="G983" i="22"/>
  <c r="G983" i="4"/>
  <c r="C984" i="22"/>
  <c r="C984" i="4"/>
  <c r="D984" i="22"/>
  <c r="D984" i="4"/>
  <c r="E984" i="22"/>
  <c r="E984" i="4"/>
  <c r="F984" i="22"/>
  <c r="F984" i="4"/>
  <c r="G984" i="22"/>
  <c r="G984" i="4"/>
  <c r="C985" i="22"/>
  <c r="C985" i="4"/>
  <c r="D985" i="22"/>
  <c r="D985" i="4"/>
  <c r="E985" i="22"/>
  <c r="E985" i="4"/>
  <c r="F985" i="22"/>
  <c r="F985" i="4"/>
  <c r="G985" i="22"/>
  <c r="G985" i="4"/>
  <c r="C986" i="22"/>
  <c r="C986" i="4"/>
  <c r="D986" i="22"/>
  <c r="D986" i="4"/>
  <c r="E986" i="22"/>
  <c r="E986" i="4"/>
  <c r="F986" i="22"/>
  <c r="F986" i="4"/>
  <c r="G986" i="22"/>
  <c r="G986" i="4"/>
  <c r="C987" i="22"/>
  <c r="C987" i="4"/>
  <c r="D987" i="22"/>
  <c r="D987" i="4"/>
  <c r="E987" i="22"/>
  <c r="E987" i="4"/>
  <c r="F987" i="22"/>
  <c r="F987" i="4"/>
  <c r="G987" i="22"/>
  <c r="G987" i="4"/>
  <c r="C988" i="22"/>
  <c r="C988" i="4"/>
  <c r="D988" i="22"/>
  <c r="D988" i="4"/>
  <c r="E988" i="22"/>
  <c r="E988" i="4"/>
  <c r="F988" i="22"/>
  <c r="F988" i="4"/>
  <c r="G988" i="22"/>
  <c r="G988" i="4"/>
  <c r="C989" i="22"/>
  <c r="C989" i="4"/>
  <c r="D989" i="22"/>
  <c r="D989" i="4"/>
  <c r="E989" i="22"/>
  <c r="E989" i="4"/>
  <c r="F989" i="22"/>
  <c r="F989" i="4"/>
  <c r="G989" i="22"/>
  <c r="G989" i="4"/>
  <c r="C990" i="22"/>
  <c r="C990" i="4"/>
  <c r="D990" i="22"/>
  <c r="D990" i="4"/>
  <c r="E990" i="22"/>
  <c r="E990" i="4"/>
  <c r="F990" i="22"/>
  <c r="F990" i="4"/>
  <c r="G990" i="22"/>
  <c r="G990" i="4"/>
  <c r="C991" i="22"/>
  <c r="C991" i="4"/>
  <c r="D991" i="22"/>
  <c r="D991" i="4"/>
  <c r="E991" i="22"/>
  <c r="E991" i="4"/>
  <c r="F991" i="22"/>
  <c r="F991" i="4"/>
  <c r="G991" i="22"/>
  <c r="G991" i="4"/>
  <c r="C992" i="22"/>
  <c r="C992" i="4"/>
  <c r="D992" i="22"/>
  <c r="D992" i="4"/>
  <c r="E992" i="22"/>
  <c r="E992" i="4"/>
  <c r="F992" i="22"/>
  <c r="F992" i="4"/>
  <c r="G992" i="22"/>
  <c r="G992" i="4"/>
  <c r="C993" i="22"/>
  <c r="C993" i="4"/>
  <c r="D993" i="22"/>
  <c r="D993" i="4"/>
  <c r="E993" i="22"/>
  <c r="E993" i="4"/>
  <c r="F993" i="22"/>
  <c r="F993" i="4"/>
  <c r="G993" i="22"/>
  <c r="G993" i="4"/>
  <c r="C994" i="22"/>
  <c r="C994" i="4"/>
  <c r="D994" i="22"/>
  <c r="D994" i="4"/>
  <c r="E994" i="22"/>
  <c r="E994" i="4"/>
  <c r="F994" i="22"/>
  <c r="F994" i="4"/>
  <c r="G994" i="22"/>
  <c r="G994" i="4"/>
  <c r="C995" i="22"/>
  <c r="C995" i="4"/>
  <c r="D995" i="22"/>
  <c r="D995" i="4"/>
  <c r="E995" i="22"/>
  <c r="E995" i="4"/>
  <c r="F995" i="22"/>
  <c r="F995" i="4"/>
  <c r="G995" i="22"/>
  <c r="G995" i="4"/>
  <c r="C996" i="22"/>
  <c r="C996" i="4"/>
  <c r="D996" i="22"/>
  <c r="D996" i="4"/>
  <c r="E996" i="22"/>
  <c r="E996" i="4"/>
  <c r="F996" i="22"/>
  <c r="F996" i="4"/>
  <c r="G996" i="22"/>
  <c r="G996" i="4"/>
  <c r="C997" i="22"/>
  <c r="C997" i="4"/>
  <c r="D997" i="22"/>
  <c r="D997" i="4"/>
  <c r="E997" i="22"/>
  <c r="E997" i="4"/>
  <c r="F997" i="22"/>
  <c r="F997" i="4"/>
  <c r="G997" i="22"/>
  <c r="G997" i="4"/>
  <c r="C998" i="22"/>
  <c r="C998" i="4"/>
  <c r="D998" i="22"/>
  <c r="D998" i="4"/>
  <c r="E998" i="22"/>
  <c r="E998" i="4"/>
  <c r="F998" i="22"/>
  <c r="F998" i="4"/>
  <c r="G998" i="22"/>
  <c r="G998" i="4"/>
  <c r="C999" i="22"/>
  <c r="C999" i="4"/>
  <c r="D999" i="22"/>
  <c r="D999" i="4"/>
  <c r="E999" i="22"/>
  <c r="E999" i="4"/>
  <c r="F999" i="22"/>
  <c r="F999" i="4"/>
  <c r="G999" i="22"/>
  <c r="G999" i="4"/>
  <c r="C1000" i="22"/>
  <c r="C1000" i="4"/>
  <c r="D1000" i="22"/>
  <c r="D1000" i="4"/>
  <c r="E1000" i="22"/>
  <c r="E1000" i="4"/>
  <c r="F1000" i="22"/>
  <c r="F1000" i="4"/>
  <c r="G1000" i="22"/>
  <c r="G1000" i="4"/>
  <c r="C1001" i="22"/>
  <c r="C1001" i="4"/>
  <c r="D1001" i="22"/>
  <c r="D1001" i="4"/>
  <c r="E1001" i="22"/>
  <c r="E1001" i="4"/>
  <c r="F1001" i="22"/>
  <c r="F1001" i="4"/>
  <c r="G1001" i="22"/>
  <c r="G1001" i="4"/>
  <c r="C1002" i="22"/>
  <c r="C1002" i="4"/>
  <c r="D1002" i="22"/>
  <c r="D1002" i="4"/>
  <c r="E1002" i="22"/>
  <c r="E1002" i="4"/>
  <c r="F1002" i="22"/>
  <c r="F1002" i="4"/>
  <c r="G1002" i="22"/>
  <c r="G1002" i="4"/>
  <c r="C1003" i="22"/>
  <c r="C1003" i="4"/>
  <c r="D1003" i="22"/>
  <c r="D1003" i="4"/>
  <c r="E1003" i="22"/>
  <c r="E1003" i="4"/>
  <c r="F1003" i="22"/>
  <c r="F1003" i="4"/>
  <c r="G1003" i="22"/>
  <c r="G1003" i="4"/>
  <c r="C1004" i="22"/>
  <c r="C1004" i="4"/>
  <c r="D1004" i="22"/>
  <c r="D1004" i="4"/>
  <c r="E1004" i="22"/>
  <c r="E1004" i="4"/>
  <c r="F1004" i="22"/>
  <c r="F1004" i="4"/>
  <c r="G1004" i="22"/>
  <c r="G1004" i="4"/>
  <c r="C1005" i="22"/>
  <c r="C1005" i="4"/>
  <c r="D1005" i="22"/>
  <c r="D1005" i="4"/>
  <c r="E1005" i="22"/>
  <c r="E1005" i="4"/>
  <c r="F1005" i="22"/>
  <c r="F1005" i="4"/>
  <c r="G1005" i="22"/>
  <c r="G1005" i="4"/>
  <c r="C1006" i="22"/>
  <c r="C1006" i="4"/>
  <c r="D1006" i="22"/>
  <c r="D1006" i="4"/>
  <c r="E1006" i="22"/>
  <c r="E1006" i="4"/>
  <c r="F1006" i="22"/>
  <c r="F1006" i="4"/>
  <c r="G1006" i="22"/>
  <c r="G1006" i="4"/>
  <c r="C1007" i="22"/>
  <c r="C1007" i="4"/>
  <c r="D1007" i="22"/>
  <c r="D1007" i="4"/>
  <c r="E1007" i="22"/>
  <c r="E1007" i="4"/>
  <c r="F1007" i="22"/>
  <c r="F1007" i="4"/>
  <c r="G1007" i="22"/>
  <c r="G1007" i="4"/>
  <c r="C1008" i="22"/>
  <c r="C1008" i="4"/>
  <c r="D1008" i="22"/>
  <c r="D1008" i="4"/>
  <c r="E1008" i="22"/>
  <c r="E1008" i="4"/>
  <c r="F1008" i="22"/>
  <c r="F1008" i="4"/>
  <c r="G1008" i="22"/>
  <c r="G1008" i="4"/>
  <c r="C1009" i="22"/>
  <c r="C1009" i="4"/>
  <c r="D1009" i="22"/>
  <c r="D1009" i="4"/>
  <c r="E1009" i="22"/>
  <c r="E1009" i="4"/>
  <c r="F1009" i="22"/>
  <c r="F1009" i="4"/>
  <c r="G1009" i="22"/>
  <c r="G1009" i="4"/>
  <c r="C1010" i="22"/>
  <c r="C1010" i="4"/>
  <c r="D1010" i="22"/>
  <c r="D1010" i="4"/>
  <c r="E1010" i="22"/>
  <c r="E1010" i="4"/>
  <c r="F1010" i="22"/>
  <c r="F1010" i="4"/>
  <c r="G1010" i="22"/>
  <c r="G1010" i="4"/>
  <c r="C1011" i="22"/>
  <c r="C1011" i="4"/>
  <c r="D1011" i="22"/>
  <c r="D1011" i="4"/>
  <c r="E1011" i="22"/>
  <c r="E1011" i="4"/>
  <c r="F1011" i="22"/>
  <c r="F1011" i="4"/>
  <c r="G1011" i="22"/>
  <c r="G1011" i="4"/>
  <c r="C1012" i="22"/>
  <c r="C1012" i="4"/>
  <c r="D1012" i="22"/>
  <c r="D1012" i="4"/>
  <c r="E1012" i="22"/>
  <c r="E1012" i="4"/>
  <c r="F1012" i="22"/>
  <c r="F1012" i="4"/>
  <c r="G1012" i="22"/>
  <c r="G1012" i="4"/>
  <c r="C1013" i="22"/>
  <c r="C1013" i="4"/>
  <c r="D1013" i="22"/>
  <c r="D1013" i="4"/>
  <c r="E1013" i="22"/>
  <c r="E1013" i="4"/>
  <c r="F1013" i="22"/>
  <c r="F1013" i="4"/>
  <c r="G1013" i="22"/>
  <c r="G1013" i="4"/>
  <c r="C1014" i="22"/>
  <c r="C1014" i="4"/>
  <c r="D1014" i="22"/>
  <c r="D1014" i="4"/>
  <c r="E1014" i="22"/>
  <c r="E1014" i="4"/>
  <c r="F1014" i="22"/>
  <c r="F1014" i="4"/>
  <c r="G1014" i="22"/>
  <c r="G1014" i="4"/>
  <c r="C1015" i="22"/>
  <c r="C1015" i="4"/>
  <c r="D1015" i="22"/>
  <c r="D1015" i="4"/>
  <c r="E1015" i="22"/>
  <c r="E1015" i="4"/>
  <c r="F1015" i="22"/>
  <c r="F1015" i="4"/>
  <c r="G1015" i="22"/>
  <c r="G1015" i="4"/>
  <c r="C1016" i="22"/>
  <c r="C1016" i="4"/>
  <c r="D1016" i="22"/>
  <c r="D1016" i="4"/>
  <c r="E1016" i="22"/>
  <c r="E1016" i="4"/>
  <c r="F1016" i="22"/>
  <c r="F1016" i="4"/>
  <c r="G1016" i="22"/>
  <c r="G1016" i="4"/>
  <c r="C1017" i="22"/>
  <c r="C1017" i="4"/>
  <c r="D1017" i="22"/>
  <c r="D1017" i="4"/>
  <c r="E1017" i="22"/>
  <c r="E1017" i="4"/>
  <c r="F1017" i="22"/>
  <c r="F1017" i="4"/>
  <c r="G1017" i="22"/>
  <c r="G1017" i="4"/>
  <c r="C1018" i="22"/>
  <c r="C1018" i="4"/>
  <c r="D1018" i="22"/>
  <c r="D1018" i="4"/>
  <c r="E1018" i="22"/>
  <c r="E1018" i="4"/>
  <c r="F1018" i="22"/>
  <c r="F1018" i="4"/>
  <c r="G1018" i="22"/>
  <c r="G1018" i="4"/>
  <c r="C1019" i="22"/>
  <c r="C1019" i="4"/>
  <c r="D1019" i="22"/>
  <c r="D1019" i="4"/>
  <c r="E1019" i="22"/>
  <c r="E1019" i="4"/>
  <c r="F1019" i="22"/>
  <c r="F1019" i="4"/>
  <c r="G1019" i="22"/>
  <c r="G1019" i="4"/>
  <c r="C1020" i="22"/>
  <c r="C1020" i="4"/>
  <c r="D1020" i="22"/>
  <c r="D1020" i="4"/>
  <c r="E1020" i="22"/>
  <c r="E1020" i="4"/>
  <c r="F1020" i="22"/>
  <c r="F1020" i="4"/>
  <c r="G1020" i="22"/>
  <c r="G1020" i="4"/>
  <c r="C1021" i="22"/>
  <c r="C1021" i="4"/>
  <c r="D1021" i="22"/>
  <c r="D1021" i="4"/>
  <c r="E1021" i="22"/>
  <c r="E1021" i="4"/>
  <c r="F1021" i="22"/>
  <c r="F1021" i="4"/>
  <c r="G1021" i="22"/>
  <c r="G1021" i="4"/>
  <c r="C1022" i="22"/>
  <c r="C1022" i="4"/>
  <c r="D1022" i="22"/>
  <c r="D1022" i="4"/>
  <c r="E1022" i="22"/>
  <c r="E1022" i="4"/>
  <c r="F1022" i="22"/>
  <c r="F1022" i="4"/>
  <c r="G1022" i="22"/>
  <c r="G1022" i="4"/>
  <c r="C1023" i="22"/>
  <c r="C1023" i="4"/>
  <c r="D1023" i="22"/>
  <c r="D1023" i="4"/>
  <c r="E1023" i="22"/>
  <c r="E1023" i="4"/>
  <c r="F1023" i="22"/>
  <c r="F1023" i="4"/>
  <c r="G1023" i="22"/>
  <c r="G1023" i="4"/>
  <c r="C1024" i="22"/>
  <c r="C1024" i="4"/>
  <c r="D1024" i="22"/>
  <c r="D1024" i="4"/>
  <c r="E1024" i="22"/>
  <c r="E1024" i="4"/>
  <c r="F1024" i="22"/>
  <c r="F1024" i="4"/>
  <c r="G1024" i="22"/>
  <c r="G1024" i="4"/>
  <c r="C1025" i="22"/>
  <c r="C1025" i="4"/>
  <c r="D1025" i="22"/>
  <c r="D1025" i="4"/>
  <c r="E1025" i="22"/>
  <c r="E1025" i="4"/>
  <c r="F1025" i="22"/>
  <c r="F1025" i="4"/>
  <c r="G1025" i="22"/>
  <c r="G1025" i="4"/>
  <c r="C1026" i="22"/>
  <c r="C1026" i="4"/>
  <c r="D1026" i="22"/>
  <c r="D1026" i="4"/>
  <c r="E1026" i="22"/>
  <c r="E1026" i="4"/>
  <c r="F1026" i="22"/>
  <c r="F1026" i="4"/>
  <c r="G1026" i="22"/>
  <c r="G1026" i="4"/>
  <c r="C1027" i="22"/>
  <c r="C1027" i="4"/>
  <c r="D1027" i="22"/>
  <c r="D1027" i="4"/>
  <c r="E1027" i="22"/>
  <c r="E1027" i="4"/>
  <c r="F1027" i="22"/>
  <c r="F1027" i="4"/>
  <c r="G1027" i="22"/>
  <c r="G1027" i="4"/>
  <c r="C1028" i="22"/>
  <c r="C1028" i="4"/>
  <c r="D1028" i="22"/>
  <c r="D1028" i="4"/>
  <c r="E1028" i="22"/>
  <c r="E1028" i="4"/>
  <c r="F1028" i="22"/>
  <c r="F1028" i="4"/>
  <c r="G1028" i="22"/>
  <c r="G1028" i="4"/>
  <c r="C1029" i="22"/>
  <c r="C1029" i="4"/>
  <c r="D1029" i="22"/>
  <c r="D1029" i="4"/>
  <c r="E1029" i="22"/>
  <c r="E1029" i="4"/>
  <c r="F1029" i="22"/>
  <c r="F1029" i="4"/>
  <c r="G1029" i="22"/>
  <c r="G1029" i="4"/>
  <c r="C1030" i="22"/>
  <c r="C1030" i="4"/>
  <c r="D1030" i="22"/>
  <c r="D1030" i="4"/>
  <c r="E1030" i="22"/>
  <c r="E1030" i="4"/>
  <c r="F1030" i="22"/>
  <c r="F1030" i="4"/>
  <c r="G1030" i="22"/>
  <c r="G1030" i="4"/>
  <c r="C1031" i="22"/>
  <c r="C1031" i="4"/>
  <c r="D1031" i="22"/>
  <c r="D1031" i="4"/>
  <c r="E1031" i="22"/>
  <c r="E1031" i="4"/>
  <c r="F1031" i="22"/>
  <c r="F1031" i="4"/>
  <c r="G1031" i="22"/>
  <c r="G1031" i="4"/>
  <c r="C1032" i="22"/>
  <c r="C1032" i="4"/>
  <c r="D1032" i="22"/>
  <c r="D1032" i="4"/>
  <c r="E1032" i="22"/>
  <c r="E1032" i="4"/>
  <c r="F1032" i="22"/>
  <c r="F1032" i="4"/>
  <c r="G1032" i="22"/>
  <c r="G1032" i="4"/>
  <c r="C1033" i="22"/>
  <c r="C1033" i="4"/>
  <c r="D1033" i="22"/>
  <c r="D1033" i="4"/>
  <c r="E1033" i="22"/>
  <c r="E1033" i="4"/>
  <c r="F1033" i="22"/>
  <c r="F1033" i="4"/>
  <c r="G1033" i="22"/>
  <c r="G1033" i="4"/>
  <c r="C1034" i="22"/>
  <c r="C1034" i="4"/>
  <c r="D1034" i="22"/>
  <c r="D1034" i="4"/>
  <c r="E1034" i="22"/>
  <c r="E1034" i="4"/>
  <c r="F1034" i="22"/>
  <c r="F1034" i="4"/>
  <c r="G1034" i="22"/>
  <c r="G1034" i="4"/>
  <c r="C1035" i="22"/>
  <c r="C1035" i="4"/>
  <c r="D1035" i="22"/>
  <c r="D1035" i="4"/>
  <c r="E1035" i="22"/>
  <c r="E1035" i="4"/>
  <c r="F1035" i="22"/>
  <c r="F1035" i="4"/>
  <c r="G1035" i="22"/>
  <c r="G1035" i="4"/>
  <c r="C1036" i="22"/>
  <c r="C1036" i="4"/>
  <c r="D1036" i="22"/>
  <c r="D1036" i="4"/>
  <c r="E1036" i="22"/>
  <c r="E1036" i="4"/>
  <c r="F1036" i="22"/>
  <c r="F1036" i="4"/>
  <c r="G1036" i="22"/>
  <c r="G1036" i="4"/>
  <c r="C1037" i="22"/>
  <c r="C1037" i="4"/>
  <c r="D1037" i="22"/>
  <c r="D1037" i="4"/>
  <c r="E1037" i="22"/>
  <c r="E1037" i="4"/>
  <c r="F1037" i="22"/>
  <c r="F1037" i="4"/>
  <c r="G1037" i="22"/>
  <c r="G1037" i="4"/>
  <c r="C1038" i="22"/>
  <c r="C1038" i="4"/>
  <c r="D1038" i="22"/>
  <c r="D1038" i="4"/>
  <c r="E1038" i="22"/>
  <c r="E1038" i="4"/>
  <c r="F1038" i="22"/>
  <c r="F1038" i="4"/>
  <c r="G1038" i="22"/>
  <c r="G1038" i="4"/>
  <c r="C1039" i="22"/>
  <c r="C1039" i="4"/>
  <c r="D1039" i="22"/>
  <c r="D1039" i="4"/>
  <c r="E1039" i="22"/>
  <c r="E1039" i="4"/>
  <c r="F1039" i="22"/>
  <c r="F1039" i="4"/>
  <c r="G1039" i="22"/>
  <c r="G1039" i="4"/>
  <c r="C1040" i="22"/>
  <c r="C1040" i="4"/>
  <c r="D1040" i="22"/>
  <c r="D1040" i="4"/>
  <c r="E1040" i="22"/>
  <c r="E1040" i="4"/>
  <c r="F1040" i="22"/>
  <c r="F1040" i="4"/>
  <c r="G1040" i="22"/>
  <c r="G1040" i="4"/>
  <c r="C1041" i="22"/>
  <c r="C1041" i="4"/>
  <c r="D1041" i="22"/>
  <c r="D1041" i="4"/>
  <c r="E1041" i="22"/>
  <c r="E1041" i="4"/>
  <c r="F1041" i="4"/>
  <c r="G1041" i="4"/>
  <c r="C1042" i="22"/>
  <c r="C1042" i="4"/>
  <c r="D1042" i="22"/>
  <c r="D1042" i="4"/>
  <c r="E1042" i="22"/>
  <c r="E1042" i="4"/>
  <c r="F1042" i="4"/>
  <c r="G1042" i="4"/>
  <c r="C1043" i="22"/>
  <c r="C1043" i="4"/>
  <c r="D1043" i="22"/>
  <c r="D1043" i="4"/>
  <c r="E1043" i="22"/>
  <c r="E1043" i="4"/>
  <c r="F1043" i="4"/>
  <c r="G1043" i="4"/>
  <c r="C1044" i="22"/>
  <c r="C1044" i="4"/>
  <c r="D1044" i="22"/>
  <c r="D1044" i="4"/>
  <c r="E1044" i="22"/>
  <c r="E1044" i="4"/>
  <c r="F1044" i="4"/>
  <c r="G1044" i="4"/>
  <c r="C1045" i="22"/>
  <c r="C1045" i="4"/>
  <c r="D1045" i="22"/>
  <c r="D1045" i="4"/>
  <c r="E1045" i="22"/>
  <c r="E1045" i="4"/>
  <c r="F1045" i="22"/>
  <c r="F1045" i="4"/>
  <c r="G1045" i="22"/>
  <c r="G1045" i="4"/>
  <c r="C1046" i="22"/>
  <c r="C1046" i="4"/>
  <c r="D1046" i="22"/>
  <c r="D1046" i="4"/>
  <c r="E1046" i="22"/>
  <c r="E1046" i="4"/>
  <c r="F1046" i="22"/>
  <c r="F1046" i="4"/>
  <c r="G1046" i="22"/>
  <c r="G1046" i="4"/>
  <c r="C1047" i="22"/>
  <c r="C1047" i="4"/>
  <c r="D1047" i="22"/>
  <c r="D1047" i="4"/>
  <c r="E1047" i="22"/>
  <c r="E1047" i="4"/>
  <c r="F1047" i="22"/>
  <c r="F1047" i="4"/>
  <c r="G1047" i="22"/>
  <c r="G1047" i="4"/>
  <c r="C1048" i="22"/>
  <c r="C1048" i="4"/>
  <c r="D1048" i="22"/>
  <c r="D1048" i="4"/>
  <c r="E1048" i="22"/>
  <c r="E1048" i="4"/>
  <c r="F1048" i="22"/>
  <c r="F1048" i="4"/>
  <c r="G1048" i="22"/>
  <c r="G1048" i="4"/>
  <c r="C1049" i="4"/>
  <c r="D1049" i="4"/>
  <c r="E1049" i="4"/>
  <c r="F1049" i="4"/>
  <c r="G1049" i="4"/>
  <c r="C1050" i="4"/>
  <c r="D1050" i="4"/>
  <c r="E1050" i="4"/>
  <c r="F1050" i="4"/>
  <c r="G1050" i="4"/>
  <c r="C1051" i="4"/>
  <c r="D1051" i="4"/>
  <c r="E1051" i="4"/>
  <c r="F1051" i="4"/>
  <c r="G1051" i="4"/>
  <c r="C1052" i="4"/>
  <c r="D1052" i="4"/>
  <c r="E1052" i="4"/>
  <c r="F1052" i="4"/>
  <c r="G1052" i="4"/>
  <c r="C1053" i="4"/>
  <c r="D1053" i="4"/>
  <c r="E1053" i="4"/>
  <c r="F1053" i="4"/>
  <c r="G1053" i="4"/>
  <c r="C1054" i="22"/>
  <c r="C1054" i="4"/>
  <c r="D1054" i="22"/>
  <c r="D1054" i="4"/>
  <c r="E1054" i="22"/>
  <c r="E1054" i="4"/>
  <c r="F1054" i="22"/>
  <c r="F1054" i="4"/>
  <c r="G1054" i="22"/>
  <c r="G1054" i="4"/>
  <c r="C1055" i="22"/>
  <c r="C1055" i="4"/>
  <c r="D1055" i="22"/>
  <c r="D1055" i="4"/>
  <c r="E1055" i="22"/>
  <c r="E1055" i="4"/>
  <c r="F1055" i="22"/>
  <c r="F1055" i="4"/>
  <c r="G1055" i="22"/>
  <c r="G1055" i="4"/>
  <c r="C1056" i="22"/>
  <c r="C1056" i="4"/>
  <c r="D1056" i="22"/>
  <c r="D1056" i="4"/>
  <c r="E1056" i="22"/>
  <c r="E1056" i="4"/>
  <c r="F1056" i="22"/>
  <c r="F1056" i="4"/>
  <c r="G1056" i="22"/>
  <c r="G1056" i="4"/>
  <c r="C1057" i="22"/>
  <c r="C1057" i="4"/>
  <c r="D1057" i="22"/>
  <c r="D1057" i="4"/>
  <c r="E1057" i="22"/>
  <c r="E1057" i="4"/>
  <c r="F1057" i="22"/>
  <c r="F1057" i="4"/>
  <c r="G1057" i="22"/>
  <c r="G1057" i="4"/>
  <c r="C1058" i="22"/>
  <c r="C1058" i="4"/>
  <c r="D1058" i="22"/>
  <c r="D1058" i="4"/>
  <c r="E1058" i="22"/>
  <c r="E1058" i="4"/>
  <c r="F1058" i="22"/>
  <c r="F1058" i="4"/>
  <c r="G1058" i="22"/>
  <c r="G1058" i="4"/>
  <c r="C1059" i="22"/>
  <c r="C1059" i="4"/>
  <c r="D1059" i="22"/>
  <c r="D1059" i="4"/>
  <c r="E1059" i="22"/>
  <c r="E1059" i="4"/>
  <c r="F1059" i="22"/>
  <c r="F1059" i="4"/>
  <c r="G1059" i="22"/>
  <c r="G1059" i="4"/>
  <c r="C1060" i="22"/>
  <c r="C1060" i="4"/>
  <c r="D1060" i="22"/>
  <c r="D1060" i="4"/>
  <c r="E1060" i="22"/>
  <c r="E1060" i="4"/>
  <c r="F1060" i="22"/>
  <c r="F1060" i="4"/>
  <c r="G1060" i="22"/>
  <c r="G1060" i="4"/>
  <c r="C1061" i="22"/>
  <c r="C1061" i="4"/>
  <c r="D1061" i="22"/>
  <c r="D1061" i="4"/>
  <c r="E1061" i="22"/>
  <c r="E1061" i="4"/>
  <c r="F1061" i="22"/>
  <c r="F1061" i="4"/>
  <c r="G1061" i="22"/>
  <c r="G1061" i="4"/>
  <c r="C1062" i="22"/>
  <c r="C1062" i="4"/>
  <c r="D1062" i="22"/>
  <c r="D1062" i="4"/>
  <c r="E1062" i="22"/>
  <c r="E1062" i="4"/>
  <c r="F1062" i="22"/>
  <c r="F1062" i="4"/>
  <c r="G1062" i="22"/>
  <c r="G1062" i="4"/>
  <c r="C1063" i="22"/>
  <c r="C1063" i="4"/>
  <c r="D1063" i="22"/>
  <c r="D1063" i="4"/>
  <c r="E1063" i="22"/>
  <c r="E1063" i="4"/>
  <c r="F1063" i="22"/>
  <c r="F1063" i="4"/>
  <c r="G1063" i="22"/>
  <c r="G1063" i="4"/>
  <c r="C1064" i="22"/>
  <c r="C1064" i="4"/>
  <c r="D1064" i="22"/>
  <c r="D1064" i="4"/>
  <c r="E1064" i="22"/>
  <c r="E1064" i="4"/>
  <c r="F1064" i="22"/>
  <c r="F1064" i="4"/>
  <c r="G1064" i="22"/>
  <c r="G1064" i="4"/>
  <c r="C1065" i="22"/>
  <c r="C1065" i="4"/>
  <c r="D1065" i="22"/>
  <c r="D1065" i="4"/>
  <c r="E1065" i="22"/>
  <c r="E1065" i="4"/>
  <c r="F1065" i="22"/>
  <c r="F1065" i="4"/>
  <c r="G1065" i="22"/>
  <c r="G1065" i="4"/>
  <c r="C1066" i="22"/>
  <c r="C1066" i="4"/>
  <c r="D1066" i="22"/>
  <c r="D1066" i="4"/>
  <c r="E1066" i="22"/>
  <c r="E1066" i="4"/>
  <c r="F1066" i="22"/>
  <c r="F1066" i="4"/>
  <c r="G1066" i="22"/>
  <c r="G1066" i="4"/>
  <c r="C1067" i="22"/>
  <c r="C1067" i="4"/>
  <c r="D1067" i="22"/>
  <c r="D1067" i="4"/>
  <c r="E1067" i="22"/>
  <c r="E1067" i="4"/>
  <c r="F1067" i="22"/>
  <c r="F1067" i="4"/>
  <c r="G1067" i="22"/>
  <c r="G1067" i="4"/>
  <c r="C1068" i="22"/>
  <c r="C1068" i="4"/>
  <c r="D1068" i="22"/>
  <c r="D1068" i="4"/>
  <c r="E1068" i="22"/>
  <c r="E1068" i="4"/>
  <c r="F1068" i="22"/>
  <c r="F1068" i="4"/>
  <c r="G1068" i="22"/>
  <c r="G1068" i="4"/>
  <c r="C1069" i="22"/>
  <c r="C1069" i="4"/>
  <c r="D1069" i="22"/>
  <c r="D1069" i="4"/>
  <c r="E1069" i="22"/>
  <c r="E1069" i="4"/>
  <c r="F1069" i="22"/>
  <c r="F1069" i="4"/>
  <c r="G1069" i="22"/>
  <c r="G1069" i="4"/>
  <c r="C1070" i="22"/>
  <c r="C1070" i="4"/>
  <c r="D1070" i="22"/>
  <c r="D1070" i="4"/>
  <c r="E1070" i="22"/>
  <c r="E1070" i="4"/>
  <c r="F1070" i="22"/>
  <c r="F1070" i="4"/>
  <c r="G1070" i="22"/>
  <c r="G1070" i="4"/>
  <c r="C1071" i="22"/>
  <c r="C1071" i="4"/>
  <c r="D1071" i="22"/>
  <c r="D1071" i="4"/>
  <c r="E1071" i="22"/>
  <c r="E1071" i="4"/>
  <c r="F1071" i="22"/>
  <c r="F1071" i="4"/>
  <c r="G1071" i="22"/>
  <c r="G1071" i="4"/>
  <c r="C1072" i="22"/>
  <c r="C1072" i="4"/>
  <c r="D1072" i="22"/>
  <c r="D1072" i="4"/>
  <c r="E1072" i="22"/>
  <c r="E1072" i="4"/>
  <c r="F1072" i="22"/>
  <c r="F1072" i="4"/>
  <c r="G1072" i="22"/>
  <c r="G1072" i="4"/>
  <c r="C1073" i="22"/>
  <c r="C1073" i="4"/>
  <c r="D1073" i="22"/>
  <c r="D1073" i="4"/>
  <c r="E1073" i="22"/>
  <c r="E1073" i="4"/>
  <c r="F1073" i="22"/>
  <c r="F1073" i="4"/>
  <c r="G1073" i="22"/>
  <c r="G1073" i="4"/>
  <c r="C1074" i="22"/>
  <c r="C1074" i="4"/>
  <c r="D1074" i="22"/>
  <c r="D1074" i="4"/>
  <c r="E1074" i="22"/>
  <c r="E1074" i="4"/>
  <c r="F1074" i="22"/>
  <c r="F1074" i="4"/>
  <c r="G1074" i="22"/>
  <c r="G1074" i="4"/>
  <c r="C1075" i="22"/>
  <c r="C1075" i="4"/>
  <c r="D1075" i="22"/>
  <c r="D1075" i="4"/>
  <c r="E1075" i="22"/>
  <c r="E1075" i="4"/>
  <c r="F1075" i="22"/>
  <c r="F1075" i="4"/>
  <c r="G1075" i="22"/>
  <c r="G1075" i="4"/>
  <c r="C1076" i="22"/>
  <c r="C1076" i="4"/>
  <c r="D1076" i="22"/>
  <c r="D1076" i="4"/>
  <c r="E1076" i="22"/>
  <c r="E1076" i="4"/>
  <c r="F1076" i="22"/>
  <c r="F1076" i="4"/>
  <c r="G1076" i="22"/>
  <c r="G1076" i="4"/>
  <c r="C1077" i="22"/>
  <c r="C1077" i="4"/>
  <c r="D1077" i="22"/>
  <c r="D1077" i="4"/>
  <c r="E1077" i="22"/>
  <c r="E1077" i="4"/>
  <c r="F1077" i="22"/>
  <c r="F1077" i="4"/>
  <c r="G1077" i="22"/>
  <c r="G1077" i="4"/>
  <c r="C1078" i="22"/>
  <c r="C1078" i="4"/>
  <c r="D1078" i="22"/>
  <c r="D1078" i="4"/>
  <c r="E1078" i="22"/>
  <c r="E1078" i="4"/>
  <c r="F1078" i="22"/>
  <c r="F1078" i="4"/>
  <c r="G1078" i="22"/>
  <c r="G1078" i="4"/>
  <c r="C1079" i="22"/>
  <c r="C1079" i="4"/>
  <c r="D1079" i="22"/>
  <c r="D1079" i="4"/>
  <c r="E1079" i="22"/>
  <c r="E1079" i="4"/>
  <c r="F1079" i="22"/>
  <c r="F1079" i="4"/>
  <c r="G1079" i="22"/>
  <c r="G1079" i="4"/>
  <c r="C1080" i="22"/>
  <c r="C1080" i="4"/>
  <c r="D1080" i="22"/>
  <c r="D1080" i="4"/>
  <c r="E1080" i="22"/>
  <c r="E1080" i="4"/>
  <c r="F1080" i="22"/>
  <c r="F1080" i="4"/>
  <c r="G1080" i="22"/>
  <c r="G1080" i="4"/>
  <c r="C1081" i="22"/>
  <c r="C1081" i="4"/>
  <c r="D1081" i="22"/>
  <c r="D1081" i="4"/>
  <c r="E1081" i="22"/>
  <c r="E1081" i="4"/>
  <c r="F1081" i="22"/>
  <c r="F1081" i="4"/>
  <c r="G1081" i="22"/>
  <c r="G1081" i="4"/>
  <c r="C1082" i="22"/>
  <c r="C1082" i="4"/>
  <c r="D1082" i="22"/>
  <c r="D1082" i="4"/>
  <c r="E1082" i="22"/>
  <c r="E1082" i="4"/>
  <c r="F1082" i="22"/>
  <c r="F1082" i="4"/>
  <c r="G1082" i="22"/>
  <c r="G1082" i="4"/>
  <c r="C1083" i="22"/>
  <c r="C1083" i="4"/>
  <c r="D1083" i="22"/>
  <c r="D1083" i="4"/>
  <c r="E1083" i="22"/>
  <c r="E1083" i="4"/>
  <c r="F1083" i="22"/>
  <c r="F1083" i="4"/>
  <c r="G1083" i="22"/>
  <c r="G1083" i="4"/>
  <c r="C1084" i="22"/>
  <c r="C1084" i="4"/>
  <c r="D1084" i="22"/>
  <c r="D1084" i="4"/>
  <c r="E1084" i="22"/>
  <c r="E1084" i="4"/>
  <c r="F1084" i="22"/>
  <c r="F1084" i="4"/>
  <c r="G1084" i="22"/>
  <c r="G1084" i="4"/>
  <c r="C1085" i="22"/>
  <c r="C1085" i="4"/>
  <c r="D1085" i="22"/>
  <c r="D1085" i="4"/>
  <c r="E1085" i="22"/>
  <c r="E1085" i="4"/>
  <c r="F1085" i="22"/>
  <c r="F1085" i="4"/>
  <c r="G1085" i="22"/>
  <c r="G1085" i="4"/>
  <c r="C1086" i="22"/>
  <c r="C1086" i="4"/>
  <c r="D1086" i="22"/>
  <c r="D1086" i="4"/>
  <c r="E1086" i="22"/>
  <c r="E1086" i="4"/>
  <c r="F1086" i="22"/>
  <c r="F1086" i="4"/>
  <c r="G1086" i="22"/>
  <c r="G1086" i="4"/>
  <c r="C1087" i="22"/>
  <c r="C1087" i="4"/>
  <c r="D1087" i="22"/>
  <c r="D1087" i="4"/>
  <c r="E1087" i="22"/>
  <c r="E1087" i="4"/>
  <c r="F1087" i="22"/>
  <c r="F1087" i="4"/>
  <c r="G1087" i="22"/>
  <c r="G1087" i="4"/>
  <c r="C1088" i="22"/>
  <c r="C1088" i="4"/>
  <c r="D1088" i="22"/>
  <c r="D1088" i="4"/>
  <c r="E1088" i="22"/>
  <c r="E1088" i="4"/>
  <c r="F1088" i="22"/>
  <c r="F1088" i="4"/>
  <c r="G1088" i="22"/>
  <c r="G1088" i="4"/>
  <c r="C1089" i="22"/>
  <c r="C1089" i="4"/>
  <c r="D1089" i="22"/>
  <c r="D1089" i="4"/>
  <c r="E1089" i="22"/>
  <c r="E1089" i="4"/>
  <c r="F1089" i="22"/>
  <c r="F1089" i="4"/>
  <c r="G1089" i="22"/>
  <c r="G1089" i="4"/>
  <c r="C1090" i="22"/>
  <c r="C1090" i="4"/>
  <c r="D1090" i="22"/>
  <c r="D1090" i="4"/>
  <c r="E1090" i="22"/>
  <c r="E1090" i="4"/>
  <c r="F1090" i="22"/>
  <c r="F1090" i="4"/>
  <c r="G1090" i="22"/>
  <c r="G1090" i="4"/>
  <c r="C1091" i="22"/>
  <c r="C1091" i="4"/>
  <c r="D1091" i="22"/>
  <c r="D1091" i="4"/>
  <c r="E1091" i="22"/>
  <c r="E1091" i="4"/>
  <c r="F1091" i="22"/>
  <c r="F1091" i="4"/>
  <c r="G1091" i="22"/>
  <c r="G1091" i="4"/>
  <c r="C1092" i="22"/>
  <c r="C1092" i="4"/>
  <c r="D1092" i="22"/>
  <c r="D1092" i="4"/>
  <c r="E1092" i="22"/>
  <c r="E1092" i="4"/>
  <c r="F1092" i="22"/>
  <c r="F1092" i="4"/>
  <c r="G1092" i="22"/>
  <c r="G1092" i="4"/>
  <c r="C1093" i="22"/>
  <c r="C1093" i="4"/>
  <c r="D1093" i="22"/>
  <c r="D1093" i="4"/>
  <c r="E1093" i="22"/>
  <c r="E1093" i="4"/>
  <c r="F1093" i="22"/>
  <c r="F1093" i="4"/>
  <c r="G1093" i="22"/>
  <c r="G1093" i="4"/>
  <c r="C1094" i="22"/>
  <c r="C1094" i="4"/>
  <c r="D1094" i="22"/>
  <c r="D1094" i="4"/>
  <c r="E1094" i="22"/>
  <c r="E1094" i="4"/>
  <c r="F1094" i="22"/>
  <c r="F1094" i="4"/>
  <c r="G1094" i="22"/>
  <c r="G1094" i="4"/>
  <c r="C1095" i="22"/>
  <c r="C1095" i="4"/>
  <c r="D1095" i="22"/>
  <c r="D1095" i="4"/>
  <c r="E1095" i="22"/>
  <c r="E1095" i="4"/>
  <c r="F1095" i="22"/>
  <c r="F1095" i="4"/>
  <c r="G1095" i="22"/>
  <c r="G1095" i="4"/>
  <c r="C1096" i="22"/>
  <c r="C1096" i="4"/>
  <c r="D1096" i="22"/>
  <c r="D1096" i="4"/>
  <c r="E1096" i="22"/>
  <c r="E1096" i="4"/>
  <c r="F1096" i="22"/>
  <c r="F1096" i="4"/>
  <c r="G1096" i="22"/>
  <c r="G1096" i="4"/>
  <c r="C1097" i="22"/>
  <c r="C1097" i="4"/>
  <c r="D1097" i="22"/>
  <c r="D1097" i="4"/>
  <c r="E1097" i="22"/>
  <c r="E1097" i="4"/>
  <c r="F1097" i="22"/>
  <c r="F1097" i="4"/>
  <c r="G1097" i="22"/>
  <c r="G1097" i="4"/>
  <c r="C1098" i="22"/>
  <c r="C1098" i="4"/>
  <c r="D1098" i="22"/>
  <c r="D1098" i="4"/>
  <c r="E1098" i="22"/>
  <c r="E1098" i="4"/>
  <c r="F1098" i="22"/>
  <c r="F1098" i="4"/>
  <c r="G1098" i="22"/>
  <c r="G1098" i="4"/>
  <c r="C1099" i="22"/>
  <c r="C1099" i="4"/>
  <c r="D1099" i="22"/>
  <c r="D1099" i="4"/>
  <c r="E1099" i="22"/>
  <c r="E1099" i="4"/>
  <c r="F1099" i="22"/>
  <c r="F1099" i="4"/>
  <c r="G1099" i="22"/>
  <c r="G1099" i="4"/>
  <c r="C1100" i="22"/>
  <c r="C1100" i="4"/>
  <c r="D1100" i="22"/>
  <c r="D1100" i="4"/>
  <c r="E1100" i="22"/>
  <c r="E1100" i="4"/>
  <c r="F1100" i="22"/>
  <c r="F1100" i="4"/>
  <c r="G1100" i="22"/>
  <c r="G1100" i="4"/>
  <c r="C1101" i="22"/>
  <c r="C1101" i="4"/>
  <c r="D1101" i="22"/>
  <c r="D1101" i="4"/>
  <c r="E1101" i="22"/>
  <c r="E1101" i="4"/>
  <c r="F1101" i="22"/>
  <c r="F1101" i="4"/>
  <c r="G1101" i="22"/>
  <c r="G1101" i="4"/>
  <c r="C1102" i="22"/>
  <c r="C1102" i="4"/>
  <c r="D1102" i="22"/>
  <c r="D1102" i="4"/>
  <c r="E1102" i="22"/>
  <c r="E1102" i="4"/>
  <c r="F1102" i="22"/>
  <c r="F1102" i="4"/>
  <c r="G1102" i="22"/>
  <c r="G1102" i="4"/>
  <c r="C1103" i="22"/>
  <c r="C1103" i="4"/>
  <c r="D1103" i="22"/>
  <c r="D1103" i="4"/>
  <c r="E1103" i="22"/>
  <c r="E1103" i="4"/>
  <c r="F1103" i="22"/>
  <c r="F1103" i="4"/>
  <c r="G1103" i="22"/>
  <c r="G1103" i="4"/>
  <c r="C1104" i="22"/>
  <c r="C1104" i="4"/>
  <c r="D1104" i="22"/>
  <c r="D1104" i="4"/>
  <c r="E1104" i="22"/>
  <c r="E1104" i="4"/>
  <c r="F1104" i="22"/>
  <c r="F1104" i="4"/>
  <c r="G1104" i="22"/>
  <c r="G1104" i="4"/>
  <c r="C1105" i="22"/>
  <c r="C1105" i="4"/>
  <c r="D1105" i="22"/>
  <c r="D1105" i="4"/>
  <c r="E1105" i="22"/>
  <c r="E1105" i="4"/>
  <c r="F1105" i="22"/>
  <c r="F1105" i="4"/>
  <c r="G1105" i="22"/>
  <c r="G1105" i="4"/>
  <c r="C1106" i="22"/>
  <c r="C1106" i="4"/>
  <c r="D1106" i="22"/>
  <c r="D1106" i="4"/>
  <c r="E1106" i="22"/>
  <c r="E1106" i="4"/>
  <c r="F1106" i="22"/>
  <c r="F1106" i="4"/>
  <c r="G1106" i="22"/>
  <c r="G1106" i="4"/>
  <c r="C1107" i="22"/>
  <c r="C1107" i="4"/>
  <c r="D1107" i="22"/>
  <c r="D1107" i="4"/>
  <c r="E1107" i="22"/>
  <c r="E1107" i="4"/>
  <c r="F1107" i="22"/>
  <c r="F1107" i="4"/>
  <c r="G1107" i="22"/>
  <c r="G1107" i="4"/>
  <c r="C1108" i="22"/>
  <c r="C1108" i="4"/>
  <c r="D1108" i="22"/>
  <c r="D1108" i="4"/>
  <c r="E1108" i="22"/>
  <c r="E1108" i="4"/>
  <c r="F1108" i="22"/>
  <c r="F1108" i="4"/>
  <c r="G1108" i="22"/>
  <c r="G1108" i="4"/>
  <c r="C1109" i="22"/>
  <c r="C1109" i="4"/>
  <c r="D1109" i="22"/>
  <c r="D1109" i="4"/>
  <c r="E1109" i="22"/>
  <c r="E1109" i="4"/>
  <c r="F1109" i="22"/>
  <c r="F1109" i="4"/>
  <c r="G1109" i="22"/>
  <c r="G1109" i="4"/>
  <c r="C1110" i="22"/>
  <c r="C1110" i="4"/>
  <c r="D1110" i="22"/>
  <c r="D1110" i="4"/>
  <c r="E1110" i="22"/>
  <c r="E1110" i="4"/>
  <c r="F1110" i="22"/>
  <c r="F1110" i="4"/>
  <c r="G1110" i="22"/>
  <c r="G1110" i="4"/>
  <c r="C1111" i="22"/>
  <c r="C1111" i="4"/>
  <c r="D1111" i="22"/>
  <c r="D1111" i="4"/>
  <c r="E1111" i="22"/>
  <c r="E1111" i="4"/>
  <c r="F1111" i="22"/>
  <c r="F1111" i="4"/>
  <c r="G1111" i="22"/>
  <c r="G1111" i="4"/>
  <c r="C1112" i="22"/>
  <c r="C1112" i="4"/>
  <c r="D1112" i="22"/>
  <c r="D1112" i="4"/>
  <c r="E1112" i="22"/>
  <c r="E1112" i="4"/>
  <c r="F1112" i="22"/>
  <c r="F1112" i="4"/>
  <c r="G1112" i="22"/>
  <c r="G1112" i="4"/>
  <c r="C1113" i="22"/>
  <c r="C1113" i="4"/>
  <c r="D1113" i="22"/>
  <c r="D1113" i="4"/>
  <c r="E1113" i="22"/>
  <c r="E1113" i="4"/>
  <c r="F1113" i="22"/>
  <c r="F1113" i="4"/>
  <c r="G1113" i="22"/>
  <c r="G1113" i="4"/>
  <c r="C1114" i="22"/>
  <c r="C1114" i="4"/>
  <c r="D1114" i="22"/>
  <c r="D1114" i="4"/>
  <c r="E1114" i="22"/>
  <c r="E1114" i="4"/>
  <c r="F1114" i="22"/>
  <c r="F1114" i="4"/>
  <c r="G1114" i="22"/>
  <c r="G1114" i="4"/>
  <c r="C1115" i="22"/>
  <c r="C1115" i="4"/>
  <c r="D1115" i="22"/>
  <c r="D1115" i="4"/>
  <c r="E1115" i="22"/>
  <c r="E1115" i="4"/>
  <c r="F1115" i="22"/>
  <c r="F1115" i="4"/>
  <c r="G1115" i="22"/>
  <c r="G1115" i="4"/>
  <c r="C1116" i="22"/>
  <c r="C1116" i="4"/>
  <c r="D1116" i="22"/>
  <c r="D1116" i="4"/>
  <c r="E1116" i="22"/>
  <c r="E1116" i="4"/>
  <c r="F1116" i="22"/>
  <c r="F1116" i="4"/>
  <c r="G1116" i="22"/>
  <c r="G1116" i="4"/>
  <c r="C1117" i="22"/>
  <c r="C1117" i="4"/>
  <c r="D1117" i="22"/>
  <c r="D1117" i="4"/>
  <c r="E1117" i="22"/>
  <c r="E1117" i="4"/>
  <c r="F1117" i="22"/>
  <c r="F1117" i="4"/>
  <c r="G1117" i="22"/>
  <c r="G1117" i="4"/>
  <c r="C1118" i="22"/>
  <c r="C1118" i="4"/>
  <c r="D1118" i="22"/>
  <c r="D1118" i="4"/>
  <c r="E1118" i="22"/>
  <c r="E1118" i="4"/>
  <c r="F1118" i="22"/>
  <c r="F1118" i="4"/>
  <c r="G1118" i="22"/>
  <c r="G1118" i="4"/>
  <c r="C1119" i="22"/>
  <c r="C1119" i="4"/>
  <c r="D1119" i="22"/>
  <c r="D1119" i="4"/>
  <c r="E1119" i="22"/>
  <c r="E1119" i="4"/>
  <c r="F1119" i="22"/>
  <c r="F1119" i="4"/>
  <c r="G1119" i="22"/>
  <c r="G1119" i="4"/>
  <c r="C1120" i="22"/>
  <c r="C1120" i="4"/>
  <c r="D1120" i="22"/>
  <c r="D1120" i="4"/>
  <c r="E1120" i="22"/>
  <c r="E1120" i="4"/>
  <c r="F1120" i="22"/>
  <c r="F1120" i="4"/>
  <c r="G1120" i="22"/>
  <c r="G1120" i="4"/>
  <c r="C1121" i="22"/>
  <c r="C1121" i="4"/>
  <c r="D1121" i="22"/>
  <c r="D1121" i="4"/>
  <c r="E1121" i="22"/>
  <c r="E1121" i="4"/>
  <c r="F1121" i="22"/>
  <c r="F1121" i="4"/>
  <c r="G1121" i="22"/>
  <c r="G1121" i="4"/>
  <c r="C1122" i="22"/>
  <c r="C1122" i="4"/>
  <c r="D1122" i="22"/>
  <c r="D1122" i="4"/>
  <c r="E1122" i="22"/>
  <c r="E1122" i="4"/>
  <c r="F1122" i="22"/>
  <c r="F1122" i="4"/>
  <c r="G1122" i="22"/>
  <c r="G1122" i="4"/>
  <c r="C1123" i="22"/>
  <c r="C1123" i="4"/>
  <c r="D1123" i="22"/>
  <c r="D1123" i="4"/>
  <c r="E1123" i="22"/>
  <c r="E1123" i="4"/>
  <c r="F1123" i="22"/>
  <c r="F1123" i="4"/>
  <c r="G1123" i="22"/>
  <c r="G1123" i="4"/>
  <c r="C1124" i="4"/>
  <c r="D1124" i="4"/>
  <c r="E1124" i="4"/>
  <c r="F1124" i="4"/>
  <c r="G1124" i="4"/>
  <c r="C1125" i="4"/>
  <c r="D1125" i="4"/>
  <c r="E1125" i="4"/>
  <c r="F1125" i="4"/>
  <c r="G1125" i="4"/>
  <c r="C1126" i="4"/>
  <c r="D1126" i="4"/>
  <c r="E1126" i="4"/>
  <c r="F1126" i="4"/>
  <c r="G1126" i="4"/>
  <c r="C1127" i="4"/>
  <c r="D1127" i="4"/>
  <c r="E1127" i="4"/>
  <c r="F1127" i="4"/>
  <c r="G1127" i="4"/>
  <c r="C1128" i="4"/>
  <c r="D1128" i="4"/>
  <c r="E1128" i="4"/>
  <c r="F1128" i="4"/>
  <c r="G1128" i="4"/>
  <c r="C1129" i="4"/>
  <c r="D1129" i="4"/>
  <c r="E1129" i="4"/>
  <c r="F1129" i="4"/>
  <c r="G1129" i="4"/>
  <c r="C1130" i="4"/>
  <c r="D1130" i="4"/>
  <c r="E1130" i="4"/>
  <c r="F1130" i="4"/>
  <c r="G1130" i="4"/>
  <c r="C1131" i="4"/>
  <c r="D1131" i="4"/>
  <c r="E1131" i="4"/>
  <c r="F1131" i="4"/>
  <c r="G1131" i="4"/>
  <c r="C1132" i="4"/>
  <c r="D1132" i="4"/>
  <c r="E1132" i="4"/>
  <c r="F1132" i="4"/>
  <c r="G1132" i="4"/>
  <c r="C1133" i="4"/>
  <c r="D1133" i="4"/>
  <c r="E1133" i="4"/>
  <c r="F1133" i="4"/>
  <c r="G1133" i="4"/>
  <c r="C1134" i="4"/>
  <c r="D1134" i="4"/>
  <c r="E1134" i="4"/>
  <c r="F1134" i="4"/>
  <c r="G1134" i="4"/>
  <c r="C1135" i="4"/>
  <c r="D1135" i="4"/>
  <c r="E1135" i="4"/>
  <c r="F1135" i="4"/>
  <c r="G1135" i="4"/>
  <c r="C1136" i="4"/>
  <c r="D1136" i="4"/>
  <c r="E1136" i="4"/>
  <c r="F1136" i="4"/>
  <c r="G1136" i="4"/>
  <c r="C1137" i="4"/>
  <c r="D1137" i="4"/>
  <c r="E1137" i="4"/>
  <c r="F1137" i="4"/>
  <c r="G1137" i="4"/>
  <c r="C1138" i="4"/>
  <c r="D1138" i="4"/>
  <c r="E1138" i="4"/>
  <c r="F1138" i="4"/>
  <c r="G1138" i="4"/>
  <c r="C1139" i="4"/>
  <c r="D1139" i="4"/>
  <c r="E1139" i="4"/>
  <c r="F1139" i="4"/>
  <c r="G1139" i="4"/>
  <c r="C1140" i="4"/>
  <c r="D1140" i="4"/>
  <c r="E1140" i="4"/>
  <c r="F1140" i="4"/>
  <c r="G1140" i="4"/>
  <c r="C1141" i="4"/>
  <c r="D1141" i="4"/>
  <c r="E1141" i="4"/>
  <c r="F1141" i="4"/>
  <c r="G1141" i="4"/>
  <c r="C1142" i="4"/>
  <c r="D1142" i="4"/>
  <c r="E1142" i="4"/>
  <c r="F1142" i="4"/>
  <c r="G1142" i="4"/>
  <c r="C1143" i="4"/>
  <c r="D1143" i="4"/>
  <c r="E1143" i="4"/>
  <c r="F1143" i="4"/>
  <c r="G1143" i="4"/>
  <c r="C1144" i="4"/>
  <c r="D1144" i="4"/>
  <c r="E1144" i="4"/>
  <c r="F1144" i="4"/>
  <c r="G1144" i="4"/>
  <c r="C1145" i="4"/>
  <c r="D1145" i="4"/>
  <c r="E1145" i="4"/>
  <c r="F1145" i="4"/>
  <c r="G1145" i="4"/>
  <c r="C1146" i="4"/>
  <c r="D1146" i="4"/>
  <c r="E1146" i="4"/>
  <c r="F1146" i="4"/>
  <c r="G1146" i="4"/>
  <c r="C1147" i="4"/>
  <c r="D1147" i="4"/>
  <c r="E1147" i="4"/>
  <c r="F1147" i="4"/>
  <c r="G1147" i="4"/>
  <c r="C1148" i="4"/>
  <c r="D1148" i="4"/>
  <c r="E1148" i="4"/>
  <c r="F1148" i="4"/>
  <c r="G1148" i="4"/>
  <c r="C1149" i="4"/>
  <c r="D1149" i="4"/>
  <c r="E1149" i="4"/>
  <c r="F1149" i="4"/>
  <c r="G1149" i="4"/>
  <c r="C1150" i="4"/>
  <c r="D1150" i="4"/>
  <c r="E1150" i="4"/>
  <c r="F1150" i="4"/>
  <c r="G1150" i="4"/>
  <c r="C1151" i="4"/>
  <c r="D1151" i="4"/>
  <c r="E1151" i="4"/>
  <c r="F1151" i="4"/>
  <c r="G1151" i="4"/>
  <c r="C1152" i="4"/>
  <c r="D1152" i="4"/>
  <c r="E1152" i="4"/>
  <c r="F1152" i="4"/>
  <c r="G1152" i="4"/>
  <c r="C1153" i="4"/>
  <c r="D1153" i="4"/>
  <c r="E1153" i="4"/>
  <c r="F1153" i="4"/>
  <c r="G1153" i="4"/>
  <c r="C1154" i="4"/>
  <c r="D1154" i="4"/>
  <c r="E1154" i="4"/>
  <c r="F1154" i="4"/>
  <c r="G1154" i="4"/>
  <c r="C1155" i="4"/>
  <c r="D1155" i="4"/>
  <c r="E1155" i="4"/>
  <c r="F1155" i="4"/>
  <c r="G1155" i="4"/>
  <c r="C1156" i="4"/>
  <c r="D1156" i="4"/>
  <c r="E1156" i="4"/>
  <c r="F1156" i="4"/>
  <c r="G1156" i="4"/>
  <c r="C1157" i="4"/>
  <c r="D1157" i="4"/>
  <c r="E1157" i="4"/>
  <c r="F1157" i="4"/>
  <c r="G1157" i="4"/>
  <c r="C1158" i="4"/>
  <c r="D1158" i="4"/>
  <c r="E1158" i="4"/>
  <c r="F1158" i="4"/>
  <c r="G1158" i="4"/>
  <c r="C1159" i="4"/>
  <c r="D1159" i="4"/>
  <c r="E1159" i="4"/>
  <c r="F1159" i="4"/>
  <c r="G1159" i="4"/>
  <c r="C1160" i="4"/>
  <c r="D1160" i="4"/>
  <c r="E1160" i="4"/>
  <c r="F1160" i="4"/>
  <c r="G1160" i="4"/>
  <c r="C1161" i="4"/>
  <c r="D1161" i="4"/>
  <c r="E1161" i="4"/>
  <c r="F1161" i="4"/>
  <c r="G1161" i="4"/>
  <c r="C1162" i="4"/>
  <c r="D1162" i="4"/>
  <c r="E1162" i="4"/>
  <c r="F1162" i="4"/>
  <c r="G1162" i="4"/>
  <c r="C1163" i="4"/>
  <c r="D1163" i="4"/>
  <c r="E1163" i="4"/>
  <c r="F1163" i="4"/>
  <c r="G1163" i="4"/>
  <c r="C1164" i="4"/>
  <c r="D1164" i="4"/>
  <c r="E1164" i="4"/>
  <c r="F1164" i="4"/>
  <c r="G1164" i="4"/>
  <c r="C1165" i="4"/>
  <c r="D1165" i="4"/>
  <c r="E1165" i="4"/>
  <c r="F1165" i="4"/>
  <c r="G1165" i="4"/>
  <c r="C1166" i="4"/>
  <c r="D1166" i="4"/>
  <c r="E1166" i="4"/>
  <c r="F1166" i="4"/>
  <c r="G1166" i="4"/>
  <c r="C1167" i="4"/>
  <c r="D1167" i="4"/>
  <c r="E1167" i="4"/>
  <c r="F1167" i="4"/>
  <c r="G1167" i="4"/>
  <c r="C1168" i="4"/>
  <c r="D1168" i="4"/>
  <c r="E1168" i="4"/>
  <c r="F1168" i="4"/>
  <c r="G1168" i="4"/>
  <c r="C1169" i="4"/>
  <c r="D1169" i="4"/>
  <c r="E1169" i="4"/>
  <c r="F1169" i="4"/>
  <c r="G1169" i="4"/>
  <c r="C1170" i="4"/>
  <c r="D1170" i="4"/>
  <c r="E1170" i="4"/>
  <c r="F1170" i="4"/>
  <c r="G1170" i="4"/>
  <c r="C1171" i="4"/>
  <c r="D1171" i="4"/>
  <c r="E1171" i="4"/>
  <c r="F1171" i="4"/>
  <c r="G1171" i="4"/>
  <c r="C1172" i="4"/>
  <c r="D1172" i="4"/>
  <c r="E1172" i="4"/>
  <c r="F1172" i="4"/>
  <c r="G1172" i="4"/>
  <c r="C1173" i="4"/>
  <c r="D1173" i="4"/>
  <c r="E1173" i="4"/>
  <c r="F1173" i="4"/>
  <c r="G1173" i="4"/>
  <c r="C1174" i="4"/>
  <c r="D1174" i="4"/>
  <c r="E1174" i="4"/>
  <c r="F1174" i="4"/>
  <c r="G1174" i="4"/>
  <c r="C1175" i="4"/>
  <c r="D1175" i="4"/>
  <c r="E1175" i="4"/>
  <c r="F1175" i="4"/>
  <c r="G1175" i="4"/>
  <c r="C1176" i="4"/>
  <c r="D1176" i="4"/>
  <c r="E1176" i="4"/>
  <c r="F1176" i="4"/>
  <c r="G1176" i="4"/>
  <c r="C1177" i="4"/>
  <c r="D1177" i="4"/>
  <c r="E1177" i="4"/>
  <c r="F1177" i="4"/>
  <c r="G1177" i="4"/>
  <c r="C1178" i="4"/>
  <c r="D1178" i="4"/>
  <c r="E1178" i="4"/>
  <c r="F1178" i="4"/>
  <c r="G1178" i="4"/>
  <c r="C1179" i="4"/>
  <c r="D1179" i="4"/>
  <c r="E1179" i="4"/>
  <c r="F1179" i="4"/>
  <c r="G1179" i="4"/>
  <c r="C1180" i="4"/>
  <c r="D1180" i="4"/>
  <c r="E1180" i="4"/>
  <c r="F1180" i="4"/>
  <c r="G1180" i="4"/>
  <c r="C1181" i="4"/>
  <c r="D1181" i="4"/>
  <c r="E1181" i="4"/>
  <c r="F1181" i="4"/>
  <c r="G1181" i="4"/>
  <c r="C1182" i="4"/>
  <c r="D1182" i="4"/>
  <c r="E1182" i="4"/>
  <c r="F1182" i="4"/>
  <c r="G1182" i="4"/>
  <c r="C1183" i="4"/>
  <c r="D1183" i="4"/>
  <c r="E1183" i="4"/>
  <c r="F1183" i="4"/>
  <c r="G1183" i="4"/>
  <c r="C1184" i="4"/>
  <c r="D1184" i="4"/>
  <c r="E1184" i="4"/>
  <c r="F1184" i="4"/>
  <c r="G1184" i="4"/>
  <c r="C1185" i="4"/>
  <c r="D1185" i="4"/>
  <c r="E1185" i="4"/>
  <c r="F1185" i="4"/>
  <c r="G1185" i="4"/>
  <c r="C1186" i="4"/>
  <c r="D1186" i="4"/>
  <c r="E1186" i="4"/>
  <c r="F1186" i="4"/>
  <c r="G1186" i="4"/>
  <c r="C1187" i="4"/>
  <c r="D1187" i="4"/>
  <c r="E1187" i="4"/>
  <c r="F1187" i="4"/>
  <c r="G1187" i="4"/>
  <c r="C1188" i="4"/>
  <c r="D1188" i="4"/>
  <c r="E1188" i="4"/>
  <c r="F1188" i="4"/>
  <c r="G1188" i="4"/>
  <c r="C1189" i="4"/>
  <c r="D1189" i="4"/>
  <c r="E1189" i="4"/>
  <c r="F1189" i="4"/>
  <c r="G1189" i="4"/>
  <c r="C1190" i="4"/>
  <c r="D1190" i="4"/>
  <c r="E1190" i="4"/>
  <c r="F1190" i="4"/>
  <c r="G1190" i="4"/>
  <c r="C1191" i="4"/>
  <c r="D1191" i="4"/>
  <c r="E1191" i="4"/>
  <c r="F1191" i="4"/>
  <c r="G1191" i="4"/>
  <c r="C1192" i="4"/>
  <c r="D1192" i="4"/>
  <c r="E1192" i="4"/>
  <c r="F1192" i="4"/>
  <c r="G1192" i="4"/>
  <c r="C1193" i="4"/>
  <c r="D1193" i="4"/>
  <c r="E1193" i="4"/>
  <c r="F1193" i="4"/>
  <c r="G1193" i="4"/>
  <c r="C1194" i="4"/>
  <c r="D1194" i="4"/>
  <c r="E1194" i="4"/>
  <c r="F1194" i="4"/>
  <c r="G1194" i="4"/>
  <c r="C1195" i="4"/>
  <c r="D1195" i="4"/>
  <c r="E1195" i="4"/>
  <c r="F1195" i="4"/>
  <c r="G1195" i="4"/>
  <c r="C1196" i="4"/>
  <c r="D1196" i="4"/>
  <c r="E1196" i="4"/>
  <c r="F1196" i="4"/>
  <c r="G1196" i="4"/>
  <c r="C1197" i="4"/>
  <c r="D1197" i="4"/>
  <c r="E1197" i="4"/>
  <c r="F1197" i="4"/>
  <c r="G1197" i="4"/>
  <c r="C1198" i="4"/>
  <c r="D1198" i="4"/>
  <c r="E1198" i="4"/>
  <c r="F1198" i="4"/>
  <c r="G1198" i="4"/>
  <c r="C1199" i="4"/>
  <c r="D1199" i="4"/>
  <c r="E1199" i="4"/>
  <c r="F1199" i="4"/>
  <c r="G1199" i="4"/>
  <c r="C1200" i="4"/>
  <c r="D1200" i="4"/>
  <c r="E1200" i="4"/>
  <c r="F1200" i="4"/>
  <c r="G1200" i="4"/>
  <c r="C1201" i="4"/>
  <c r="D1201" i="4"/>
  <c r="E1201" i="4"/>
  <c r="F1201" i="4"/>
  <c r="G1201" i="4"/>
  <c r="C1202" i="4"/>
  <c r="D1202" i="4"/>
  <c r="E1202" i="4"/>
  <c r="F1202" i="4"/>
  <c r="G1202" i="4"/>
  <c r="C1203" i="22"/>
  <c r="C1203" i="4"/>
  <c r="D1203" i="22"/>
  <c r="D1203" i="4"/>
  <c r="E1203" i="22"/>
  <c r="E1203" i="4"/>
  <c r="F1203" i="22"/>
  <c r="F1203" i="4"/>
  <c r="G1203" i="22"/>
  <c r="G1203" i="4"/>
  <c r="C1204" i="22"/>
  <c r="C1204" i="4"/>
  <c r="D1204" i="22"/>
  <c r="D1204" i="4"/>
  <c r="E1204" i="22"/>
  <c r="E1204" i="4"/>
  <c r="F1204" i="22"/>
  <c r="F1204" i="4"/>
  <c r="G1204" i="22"/>
  <c r="G1204" i="4"/>
  <c r="C1205" i="22"/>
  <c r="C1205" i="4"/>
  <c r="D1205" i="22"/>
  <c r="D1205" i="4"/>
  <c r="E1205" i="22"/>
  <c r="E1205" i="4"/>
  <c r="F1205" i="22"/>
  <c r="F1205" i="4"/>
  <c r="G1205" i="22"/>
  <c r="G1205" i="4"/>
  <c r="C1206" i="22"/>
  <c r="C1206" i="4"/>
  <c r="D1206" i="22"/>
  <c r="D1206" i="4"/>
  <c r="E1206" i="22"/>
  <c r="E1206" i="4"/>
  <c r="F1206" i="22"/>
  <c r="F1206" i="4"/>
  <c r="G1206" i="22"/>
  <c r="G1206" i="4"/>
  <c r="C1207" i="22"/>
  <c r="C1207" i="4"/>
  <c r="D1207" i="22"/>
  <c r="D1207" i="4"/>
  <c r="E1207" i="22"/>
  <c r="E1207" i="4"/>
  <c r="F1207" i="22"/>
  <c r="F1207" i="4"/>
  <c r="G1207" i="22"/>
  <c r="G1207" i="4"/>
  <c r="C1208" i="22"/>
  <c r="C1208" i="4"/>
  <c r="D1208" i="22"/>
  <c r="D1208" i="4"/>
  <c r="E1208" i="22"/>
  <c r="E1208" i="4"/>
  <c r="F1208" i="22"/>
  <c r="F1208" i="4"/>
  <c r="G1208" i="22"/>
  <c r="G1208" i="4"/>
  <c r="C1209" i="22"/>
  <c r="C1209" i="4"/>
  <c r="D1209" i="22"/>
  <c r="D1209" i="4"/>
  <c r="E1209" i="22"/>
  <c r="E1209" i="4"/>
  <c r="F1209" i="22"/>
  <c r="F1209" i="4"/>
  <c r="G1209" i="22"/>
  <c r="G1209" i="4"/>
  <c r="C1210" i="22"/>
  <c r="C1210" i="4"/>
  <c r="D1210" i="22"/>
  <c r="D1210" i="4"/>
  <c r="E1210" i="22"/>
  <c r="E1210" i="4"/>
  <c r="F1210" i="22"/>
  <c r="F1210" i="4"/>
  <c r="G1210" i="22"/>
  <c r="G1210" i="4"/>
  <c r="C1211" i="22"/>
  <c r="C1211" i="4"/>
  <c r="D1211" i="22"/>
  <c r="D1211" i="4"/>
  <c r="E1211" i="22"/>
  <c r="E1211" i="4"/>
  <c r="F1211" i="22"/>
  <c r="F1211" i="4"/>
  <c r="G1211" i="22"/>
  <c r="G1211" i="4"/>
  <c r="C1212" i="22"/>
  <c r="C1212" i="4"/>
  <c r="D1212" i="22"/>
  <c r="D1212" i="4"/>
  <c r="E1212" i="22"/>
  <c r="E1212" i="4"/>
  <c r="F1212" i="22"/>
  <c r="F1212" i="4"/>
  <c r="G1212" i="22"/>
  <c r="G1212" i="4"/>
  <c r="C1213" i="22"/>
  <c r="C1213" i="4"/>
  <c r="D1213" i="22"/>
  <c r="D1213" i="4"/>
  <c r="E1213" i="22"/>
  <c r="E1213" i="4"/>
  <c r="F1213" i="22"/>
  <c r="F1213" i="4"/>
  <c r="G1213" i="22"/>
  <c r="G1213" i="4"/>
  <c r="C1214" i="22"/>
  <c r="C1214" i="4"/>
  <c r="D1214" i="22"/>
  <c r="D1214" i="4"/>
  <c r="E1214" i="22"/>
  <c r="E1214" i="4"/>
  <c r="F1214" i="22"/>
  <c r="F1214" i="4"/>
  <c r="G1214" i="22"/>
  <c r="G1214" i="4"/>
  <c r="C1215" i="22"/>
  <c r="C1215" i="4"/>
  <c r="D1215" i="22"/>
  <c r="D1215" i="4"/>
  <c r="E1215" i="22"/>
  <c r="E1215" i="4"/>
  <c r="F1215" i="22"/>
  <c r="F1215" i="4"/>
  <c r="G1215" i="22"/>
  <c r="G1215" i="4"/>
  <c r="C1216" i="22"/>
  <c r="C1216" i="4"/>
  <c r="D1216" i="22"/>
  <c r="D1216" i="4"/>
  <c r="E1216" i="22"/>
  <c r="E1216" i="4"/>
  <c r="F1216" i="22"/>
  <c r="F1216" i="4"/>
  <c r="G1216" i="22"/>
  <c r="G1216" i="4"/>
  <c r="C1217" i="22"/>
  <c r="C1217" i="4"/>
  <c r="D1217" i="22"/>
  <c r="D1217" i="4"/>
  <c r="E1217" i="22"/>
  <c r="E1217" i="4"/>
  <c r="F1217" i="22"/>
  <c r="F1217" i="4"/>
  <c r="G1217" i="22"/>
  <c r="G1217" i="4"/>
  <c r="C1218" i="22"/>
  <c r="C1218" i="4"/>
  <c r="D1218" i="22"/>
  <c r="D1218" i="4"/>
  <c r="E1218" i="22"/>
  <c r="E1218" i="4"/>
  <c r="F1218" i="22"/>
  <c r="F1218" i="4"/>
  <c r="G1218" i="22"/>
  <c r="G1218" i="4"/>
  <c r="C1219" i="22"/>
  <c r="C1219" i="4"/>
  <c r="D1219" i="22"/>
  <c r="D1219" i="4"/>
  <c r="E1219" i="22"/>
  <c r="E1219" i="4"/>
  <c r="F1219" i="22"/>
  <c r="F1219" i="4"/>
  <c r="G1219" i="22"/>
  <c r="G1219" i="4"/>
  <c r="C1220" i="22"/>
  <c r="C1220" i="4"/>
  <c r="D1220" i="22"/>
  <c r="D1220" i="4"/>
  <c r="E1220" i="22"/>
  <c r="E1220" i="4"/>
  <c r="F1220" i="22"/>
  <c r="F1220" i="4"/>
  <c r="G1220" i="22"/>
  <c r="G1220" i="4"/>
  <c r="C1221" i="22"/>
  <c r="C1221" i="4"/>
  <c r="D1221" i="22"/>
  <c r="D1221" i="4"/>
  <c r="E1221" i="22"/>
  <c r="E1221" i="4"/>
  <c r="F1221" i="22"/>
  <c r="F1221" i="4"/>
  <c r="G1221" i="22"/>
  <c r="G1221" i="4"/>
  <c r="C1222" i="22"/>
  <c r="C1222" i="4"/>
  <c r="D1222" i="22"/>
  <c r="D1222" i="4"/>
  <c r="E1222" i="22"/>
  <c r="E1222" i="4"/>
  <c r="F1222" i="22"/>
  <c r="F1222" i="4"/>
  <c r="G1222" i="22"/>
  <c r="G1222" i="4"/>
  <c r="C1223" i="22"/>
  <c r="C1223" i="4"/>
  <c r="D1223" i="22"/>
  <c r="D1223" i="4"/>
  <c r="E1223" i="22"/>
  <c r="E1223" i="4"/>
  <c r="F1223" i="22"/>
  <c r="F1223" i="4"/>
  <c r="G1223" i="22"/>
  <c r="G1223" i="4"/>
  <c r="C1224" i="22"/>
  <c r="C1224" i="4"/>
  <c r="D1224" i="22"/>
  <c r="D1224" i="4"/>
  <c r="E1224" i="22"/>
  <c r="E1224" i="4"/>
  <c r="F1224" i="22"/>
  <c r="F1224" i="4"/>
  <c r="G1224" i="22"/>
  <c r="G1224" i="4"/>
  <c r="C1225" i="22"/>
  <c r="C1225" i="4"/>
  <c r="D1225" i="22"/>
  <c r="D1225" i="4"/>
  <c r="E1225" i="22"/>
  <c r="E1225" i="4"/>
  <c r="F1225" i="22"/>
  <c r="F1225" i="4"/>
  <c r="G1225" i="22"/>
  <c r="G1225" i="4"/>
  <c r="C1226" i="22"/>
  <c r="C1226" i="4"/>
  <c r="D1226" i="22"/>
  <c r="D1226" i="4"/>
  <c r="E1226" i="22"/>
  <c r="E1226" i="4"/>
  <c r="F1226" i="22"/>
  <c r="F1226" i="4"/>
  <c r="G1226" i="22"/>
  <c r="G1226" i="4"/>
  <c r="C1227" i="22"/>
  <c r="C1227" i="4"/>
  <c r="D1227" i="22"/>
  <c r="D1227" i="4"/>
  <c r="E1227" i="22"/>
  <c r="E1227" i="4"/>
  <c r="F1227" i="22"/>
  <c r="F1227" i="4"/>
  <c r="G1227" i="22"/>
  <c r="G1227" i="4"/>
  <c r="C1228" i="22"/>
  <c r="C1228" i="4"/>
  <c r="D1228" i="22"/>
  <c r="D1228" i="4"/>
  <c r="E1228" i="22"/>
  <c r="E1228" i="4"/>
  <c r="F1228" i="22"/>
  <c r="F1228" i="4"/>
  <c r="G1228" i="22"/>
  <c r="G1228" i="4"/>
  <c r="C1229" i="22"/>
  <c r="C1229" i="4"/>
  <c r="D1229" i="22"/>
  <c r="D1229" i="4"/>
  <c r="E1229" i="22"/>
  <c r="E1229" i="4"/>
  <c r="F1229" i="22"/>
  <c r="F1229" i="4"/>
  <c r="G1229" i="22"/>
  <c r="G1229" i="4"/>
  <c r="C1230" i="22"/>
  <c r="C1230" i="4"/>
  <c r="D1230" i="22"/>
  <c r="D1230" i="4"/>
  <c r="E1230" i="22"/>
  <c r="E1230" i="4"/>
  <c r="F1230" i="22"/>
  <c r="F1230" i="4"/>
  <c r="G1230" i="22"/>
  <c r="G1230" i="4"/>
  <c r="C1231" i="22"/>
  <c r="C1231" i="4"/>
  <c r="D1231" i="22"/>
  <c r="D1231" i="4"/>
  <c r="E1231" i="22"/>
  <c r="E1231" i="4"/>
  <c r="F1231" i="22"/>
  <c r="F1231" i="4"/>
  <c r="G1231" i="22"/>
  <c r="G1231" i="4"/>
  <c r="C1232" i="22"/>
  <c r="C1232" i="4"/>
  <c r="D1232" i="22"/>
  <c r="D1232" i="4"/>
  <c r="E1232" i="22"/>
  <c r="E1232" i="4"/>
  <c r="F1232" i="22"/>
  <c r="F1232" i="4"/>
  <c r="G1232" i="22"/>
  <c r="G1232" i="4"/>
  <c r="C1233" i="22"/>
  <c r="C1233" i="4"/>
  <c r="D1233" i="22"/>
  <c r="D1233" i="4"/>
  <c r="E1233" i="22"/>
  <c r="E1233" i="4"/>
  <c r="F1233" i="22"/>
  <c r="F1233" i="4"/>
  <c r="G1233" i="22"/>
  <c r="G1233" i="4"/>
  <c r="C1234" i="22"/>
  <c r="C1234" i="4"/>
  <c r="D1234" i="22"/>
  <c r="D1234" i="4"/>
  <c r="E1234" i="22"/>
  <c r="E1234" i="4"/>
  <c r="F1234" i="22"/>
  <c r="F1234" i="4"/>
  <c r="G1234" i="22"/>
  <c r="G1234" i="4"/>
  <c r="C1235" i="22"/>
  <c r="C1235" i="4"/>
  <c r="D1235" i="22"/>
  <c r="D1235" i="4"/>
  <c r="E1235" i="22"/>
  <c r="E1235" i="4"/>
  <c r="F1235" i="22"/>
  <c r="F1235" i="4"/>
  <c r="G1235" i="22"/>
  <c r="G1235" i="4"/>
  <c r="C1236" i="22"/>
  <c r="C1236" i="4"/>
  <c r="D1236" i="22"/>
  <c r="D1236" i="4"/>
  <c r="E1236" i="22"/>
  <c r="E1236" i="4"/>
  <c r="F1236" i="22"/>
  <c r="F1236" i="4"/>
  <c r="G1236" i="22"/>
  <c r="G1236" i="4"/>
  <c r="C1237" i="22"/>
  <c r="C1237" i="4"/>
  <c r="D1237" i="22"/>
  <c r="D1237" i="4"/>
  <c r="E1237" i="22"/>
  <c r="E1237" i="4"/>
  <c r="F1237" i="22"/>
  <c r="F1237" i="4"/>
  <c r="G1237" i="22"/>
  <c r="G1237" i="4"/>
  <c r="C1238" i="22"/>
  <c r="C1238" i="4"/>
  <c r="D1238" i="22"/>
  <c r="D1238" i="4"/>
  <c r="E1238" i="22"/>
  <c r="E1238" i="4"/>
  <c r="F1238" i="22"/>
  <c r="F1238" i="4"/>
  <c r="G1238" i="22"/>
  <c r="G1238" i="4"/>
  <c r="C1239" i="22"/>
  <c r="C1239" i="4"/>
  <c r="D1239" i="22"/>
  <c r="D1239" i="4"/>
  <c r="E1239" i="22"/>
  <c r="E1239" i="4"/>
  <c r="F1239" i="22"/>
  <c r="F1239" i="4"/>
  <c r="G1239" i="22"/>
  <c r="G1239" i="4"/>
  <c r="C1240" i="22"/>
  <c r="C1240" i="4"/>
  <c r="D1240" i="22"/>
  <c r="D1240" i="4"/>
  <c r="E1240" i="22"/>
  <c r="E1240" i="4"/>
  <c r="F1240" i="22"/>
  <c r="F1240" i="4"/>
  <c r="G1240" i="22"/>
  <c r="G1240" i="4"/>
  <c r="C1241" i="22"/>
  <c r="C1241" i="4"/>
  <c r="D1241" i="22"/>
  <c r="D1241" i="4"/>
  <c r="E1241" i="22"/>
  <c r="E1241" i="4"/>
  <c r="F1241" i="22"/>
  <c r="F1241" i="4"/>
  <c r="G1241" i="22"/>
  <c r="G1241" i="4"/>
  <c r="C1242" i="22"/>
  <c r="C1242" i="4"/>
  <c r="D1242" i="22"/>
  <c r="D1242" i="4"/>
  <c r="E1242" i="22"/>
  <c r="E1242" i="4"/>
  <c r="F1242" i="22"/>
  <c r="F1242" i="4"/>
  <c r="G1242" i="22"/>
  <c r="G1242" i="4"/>
  <c r="C1243" i="22"/>
  <c r="C1243" i="4"/>
  <c r="D1243" i="22"/>
  <c r="D1243" i="4"/>
  <c r="E1243" i="22"/>
  <c r="E1243" i="4"/>
  <c r="F1243" i="22"/>
  <c r="F1243" i="4"/>
  <c r="G1243" i="22"/>
  <c r="G1243" i="4"/>
  <c r="C1244" i="22"/>
  <c r="C1244" i="4"/>
  <c r="D1244" i="22"/>
  <c r="D1244" i="4"/>
  <c r="E1244" i="22"/>
  <c r="E1244" i="4"/>
  <c r="F1244" i="22"/>
  <c r="F1244" i="4"/>
  <c r="G1244" i="22"/>
  <c r="G1244" i="4"/>
  <c r="C1245" i="22"/>
  <c r="C1245" i="4"/>
  <c r="D1245" i="22"/>
  <c r="D1245" i="4"/>
  <c r="E1245" i="22"/>
  <c r="E1245" i="4"/>
  <c r="F1245" i="22"/>
  <c r="F1245" i="4"/>
  <c r="G1245" i="22"/>
  <c r="G1245" i="4"/>
  <c r="C1246" i="22"/>
  <c r="C1246" i="4"/>
  <c r="D1246" i="22"/>
  <c r="D1246" i="4"/>
  <c r="E1246" i="22"/>
  <c r="E1246" i="4"/>
  <c r="F1246" i="22"/>
  <c r="F1246" i="4"/>
  <c r="G1246" i="22"/>
  <c r="G1246" i="4"/>
  <c r="C1247" i="22"/>
  <c r="C1247" i="4"/>
  <c r="D1247" i="22"/>
  <c r="D1247" i="4"/>
  <c r="E1247" i="22"/>
  <c r="E1247" i="4"/>
  <c r="F1247" i="22"/>
  <c r="F1247" i="4"/>
  <c r="G1247" i="22"/>
  <c r="G1247" i="4"/>
  <c r="C1248" i="22"/>
  <c r="C1248" i="4"/>
  <c r="D1248" i="22"/>
  <c r="D1248" i="4"/>
  <c r="E1248" i="22"/>
  <c r="E1248" i="4"/>
  <c r="F1248" i="22"/>
  <c r="F1248" i="4"/>
  <c r="G1248" i="22"/>
  <c r="G1248" i="4"/>
  <c r="C1249" i="22"/>
  <c r="C1249" i="4"/>
  <c r="D1249" i="22"/>
  <c r="D1249" i="4"/>
  <c r="E1249" i="22"/>
  <c r="E1249" i="4"/>
  <c r="F1249" i="22"/>
  <c r="F1249" i="4"/>
  <c r="G1249" i="22"/>
  <c r="G1249" i="4"/>
  <c r="C1250" i="22"/>
  <c r="C1250" i="4"/>
  <c r="D1250" i="22"/>
  <c r="D1250" i="4"/>
  <c r="E1250" i="22"/>
  <c r="E1250" i="4"/>
  <c r="F1250" i="22"/>
  <c r="F1250" i="4"/>
  <c r="G1250" i="22"/>
  <c r="G1250" i="4"/>
  <c r="C1251" i="22"/>
  <c r="C1251" i="4"/>
  <c r="D1251" i="22"/>
  <c r="D1251" i="4"/>
  <c r="E1251" i="22"/>
  <c r="E1251" i="4"/>
  <c r="F1251" i="22"/>
  <c r="F1251" i="4"/>
  <c r="G1251" i="22"/>
  <c r="G1251" i="4"/>
  <c r="C1252" i="22"/>
  <c r="C1252" i="4"/>
  <c r="D1252" i="22"/>
  <c r="D1252" i="4"/>
  <c r="E1252" i="22"/>
  <c r="E1252" i="4"/>
  <c r="F1252" i="22"/>
  <c r="F1252" i="4"/>
  <c r="G1252" i="22"/>
  <c r="G1252" i="4"/>
  <c r="C1253" i="22"/>
  <c r="C1253" i="4"/>
  <c r="D1253" i="22"/>
  <c r="D1253" i="4"/>
  <c r="E1253" i="22"/>
  <c r="E1253" i="4"/>
  <c r="F1253" i="22"/>
  <c r="F1253" i="4"/>
  <c r="G1253" i="22"/>
  <c r="G1253" i="4"/>
  <c r="C1254" i="22"/>
  <c r="C1254" i="4"/>
  <c r="D1254" i="22"/>
  <c r="D1254" i="4"/>
  <c r="E1254" i="22"/>
  <c r="E1254" i="4"/>
  <c r="F1254" i="22"/>
  <c r="F1254" i="4"/>
  <c r="G1254" i="22"/>
  <c r="G1254" i="4"/>
  <c r="C1255" i="22"/>
  <c r="C1255" i="4"/>
  <c r="D1255" i="22"/>
  <c r="D1255" i="4"/>
  <c r="E1255" i="22"/>
  <c r="E1255" i="4"/>
  <c r="F1255" i="22"/>
  <c r="F1255" i="4"/>
  <c r="G1255" i="22"/>
  <c r="G1255" i="4"/>
  <c r="C1256" i="22"/>
  <c r="C1256" i="4"/>
  <c r="D1256" i="22"/>
  <c r="D1256" i="4"/>
  <c r="E1256" i="22"/>
  <c r="E1256" i="4"/>
  <c r="F1256" i="22"/>
  <c r="F1256" i="4"/>
  <c r="G1256" i="22"/>
  <c r="G1256" i="4"/>
  <c r="C1257" i="22"/>
  <c r="C1257" i="4"/>
  <c r="D1257" i="22"/>
  <c r="D1257" i="4"/>
  <c r="E1257" i="22"/>
  <c r="E1257" i="4"/>
  <c r="F1257" i="22"/>
  <c r="F1257" i="4"/>
  <c r="G1257" i="22"/>
  <c r="G1257" i="4"/>
  <c r="C1258" i="22"/>
  <c r="C1258" i="4"/>
  <c r="D1258" i="22"/>
  <c r="D1258" i="4"/>
  <c r="E1258" i="22"/>
  <c r="E1258" i="4"/>
  <c r="F1258" i="22"/>
  <c r="F1258" i="4"/>
  <c r="G1258" i="22"/>
  <c r="G1258" i="4"/>
  <c r="C1259" i="22"/>
  <c r="C1259" i="4"/>
  <c r="D1259" i="22"/>
  <c r="D1259" i="4"/>
  <c r="E1259" i="22"/>
  <c r="E1259" i="4"/>
  <c r="F1259" i="22"/>
  <c r="F1259" i="4"/>
  <c r="G1259" i="22"/>
  <c r="G1259" i="4"/>
  <c r="C1260" i="22"/>
  <c r="C1260" i="4"/>
  <c r="D1260" i="22"/>
  <c r="D1260" i="4"/>
  <c r="E1260" i="22"/>
  <c r="E1260" i="4"/>
  <c r="F1260" i="22"/>
  <c r="F1260" i="4"/>
  <c r="G1260" i="22"/>
  <c r="G1260" i="4"/>
  <c r="C1261" i="22"/>
  <c r="C1261" i="4"/>
  <c r="D1261" i="22"/>
  <c r="D1261" i="4"/>
  <c r="E1261" i="22"/>
  <c r="E1261" i="4"/>
  <c r="F1261" i="22"/>
  <c r="F1261" i="4"/>
  <c r="G1261" i="22"/>
  <c r="G1261" i="4"/>
  <c r="C1262" i="22"/>
  <c r="C1262" i="4"/>
  <c r="D1262" i="22"/>
  <c r="D1262" i="4"/>
  <c r="E1262" i="22"/>
  <c r="E1262" i="4"/>
  <c r="F1262" i="22"/>
  <c r="F1262" i="4"/>
  <c r="G1262" i="22"/>
  <c r="G1262" i="4"/>
  <c r="C1263" i="22"/>
  <c r="C1263" i="4"/>
  <c r="D1263" i="22"/>
  <c r="D1263" i="4"/>
  <c r="E1263" i="22"/>
  <c r="E1263" i="4"/>
  <c r="F1263" i="22"/>
  <c r="F1263" i="4"/>
  <c r="G1263" i="22"/>
  <c r="G1263" i="4"/>
  <c r="C1264" i="22"/>
  <c r="C1264" i="4"/>
  <c r="D1264" i="22"/>
  <c r="D1264" i="4"/>
  <c r="E1264" i="22"/>
  <c r="E1264" i="4"/>
  <c r="F1264" i="22"/>
  <c r="F1264" i="4"/>
  <c r="G1264" i="22"/>
  <c r="G1264" i="4"/>
  <c r="C1265" i="22"/>
  <c r="C1265" i="4"/>
  <c r="D1265" i="22"/>
  <c r="D1265" i="4"/>
  <c r="E1265" i="22"/>
  <c r="E1265" i="4"/>
  <c r="F1265" i="4"/>
  <c r="G1265" i="4"/>
  <c r="C1266" i="22"/>
  <c r="C1266" i="4"/>
  <c r="D1266" i="22"/>
  <c r="D1266" i="4"/>
  <c r="E1266" i="22"/>
  <c r="E1266" i="4"/>
  <c r="F1266" i="4"/>
  <c r="G1266" i="4"/>
  <c r="C1267" i="22"/>
  <c r="C1267" i="4"/>
  <c r="D1267" i="22"/>
  <c r="D1267" i="4"/>
  <c r="E1267" i="22"/>
  <c r="E1267" i="4"/>
  <c r="F1267" i="4"/>
  <c r="G1267" i="4"/>
  <c r="C1268" i="22"/>
  <c r="C1268" i="4"/>
  <c r="D1268" i="22"/>
  <c r="D1268" i="4"/>
  <c r="E1268" i="22"/>
  <c r="E1268" i="4"/>
  <c r="F1268" i="4"/>
  <c r="G1268" i="4"/>
  <c r="C1269" i="22"/>
  <c r="C1269" i="4"/>
  <c r="D1269" i="22"/>
  <c r="D1269" i="4"/>
  <c r="E1269" i="22"/>
  <c r="E1269" i="4"/>
  <c r="F1269" i="22"/>
  <c r="F1269" i="4"/>
  <c r="G1269" i="22"/>
  <c r="G1269" i="4"/>
  <c r="C1270" i="22"/>
  <c r="C1270" i="4"/>
  <c r="D1270" i="22"/>
  <c r="D1270" i="4"/>
  <c r="E1270" i="22"/>
  <c r="E1270" i="4"/>
  <c r="F1270" i="22"/>
  <c r="F1270" i="4"/>
  <c r="G1270" i="22"/>
  <c r="G1270" i="4"/>
  <c r="C1271" i="22"/>
  <c r="C1271" i="4"/>
  <c r="D1271" i="22"/>
  <c r="D1271" i="4"/>
  <c r="E1271" i="22"/>
  <c r="E1271" i="4"/>
  <c r="F1271" i="22"/>
  <c r="F1271" i="4"/>
  <c r="G1271" i="22"/>
  <c r="G1271" i="4"/>
  <c r="C1272" i="22"/>
  <c r="C1272" i="4"/>
  <c r="D1272" i="22"/>
  <c r="D1272" i="4"/>
  <c r="E1272" i="22"/>
  <c r="E1272" i="4"/>
  <c r="F1272" i="22"/>
  <c r="F1272" i="4"/>
  <c r="G1272" i="22"/>
  <c r="G1272" i="4"/>
  <c r="C1273" i="4"/>
  <c r="D1273" i="4"/>
  <c r="E1273" i="4"/>
  <c r="F1273" i="4"/>
  <c r="G1273" i="4"/>
  <c r="C1274" i="4"/>
  <c r="D1274" i="4"/>
  <c r="E1274" i="4"/>
  <c r="F1274" i="4"/>
  <c r="G1274" i="4"/>
  <c r="C1275" i="4"/>
  <c r="D1275" i="4"/>
  <c r="E1275" i="4"/>
  <c r="F1275" i="4"/>
  <c r="G1275" i="4"/>
  <c r="C1276" i="4"/>
  <c r="D1276" i="4"/>
  <c r="E1276" i="4"/>
  <c r="F1276" i="4"/>
  <c r="G1276" i="4"/>
  <c r="C1277" i="4"/>
  <c r="D1277" i="4"/>
  <c r="E1277" i="4"/>
  <c r="F1277" i="4"/>
  <c r="G1277" i="4"/>
  <c r="C1278" i="22"/>
  <c r="C1278" i="4"/>
  <c r="D1278" i="22"/>
  <c r="D1278" i="4"/>
  <c r="E1278" i="22"/>
  <c r="E1278" i="4"/>
  <c r="F1278" i="22"/>
  <c r="F1278" i="4"/>
  <c r="G1278" i="22"/>
  <c r="G1278" i="4"/>
  <c r="C1279" i="22"/>
  <c r="C1279" i="4"/>
  <c r="D1279" i="22"/>
  <c r="D1279" i="4"/>
  <c r="E1279" i="22"/>
  <c r="E1279" i="4"/>
  <c r="F1279" i="22"/>
  <c r="F1279" i="4"/>
  <c r="G1279" i="22"/>
  <c r="G1279" i="4"/>
  <c r="C1280" i="22"/>
  <c r="C1280" i="4"/>
  <c r="D1280" i="22"/>
  <c r="D1280" i="4"/>
  <c r="E1280" i="22"/>
  <c r="E1280" i="4"/>
  <c r="F1280" i="22"/>
  <c r="F1280" i="4"/>
  <c r="G1280" i="22"/>
  <c r="G1280" i="4"/>
  <c r="C1281" i="22"/>
  <c r="C1281" i="4"/>
  <c r="D1281" i="22"/>
  <c r="D1281" i="4"/>
  <c r="E1281" i="22"/>
  <c r="E1281" i="4"/>
  <c r="F1281" i="22"/>
  <c r="F1281" i="4"/>
  <c r="G1281" i="22"/>
  <c r="G1281" i="4"/>
  <c r="C1282" i="22"/>
  <c r="C1282" i="4"/>
  <c r="D1282" i="22"/>
  <c r="D1282" i="4"/>
  <c r="E1282" i="22"/>
  <c r="E1282" i="4"/>
  <c r="F1282" i="22"/>
  <c r="F1282" i="4"/>
  <c r="G1282" i="22"/>
  <c r="G1282" i="4"/>
  <c r="C1283" i="22"/>
  <c r="C1283" i="4"/>
  <c r="D1283" i="22"/>
  <c r="D1283" i="4"/>
  <c r="E1283" i="22"/>
  <c r="E1283" i="4"/>
  <c r="F1283" i="22"/>
  <c r="F1283" i="4"/>
  <c r="G1283" i="22"/>
  <c r="G1283" i="4"/>
  <c r="C1284" i="22"/>
  <c r="C1284" i="4"/>
  <c r="D1284" i="22"/>
  <c r="D1284" i="4"/>
  <c r="E1284" i="22"/>
  <c r="E1284" i="4"/>
  <c r="F1284" i="22"/>
  <c r="F1284" i="4"/>
  <c r="G1284" i="22"/>
  <c r="G1284" i="4"/>
  <c r="C1285" i="22"/>
  <c r="C1285" i="4"/>
  <c r="D1285" i="22"/>
  <c r="D1285" i="4"/>
  <c r="E1285" i="22"/>
  <c r="E1285" i="4"/>
  <c r="F1285" i="22"/>
  <c r="F1285" i="4"/>
  <c r="G1285" i="22"/>
  <c r="G1285" i="4"/>
  <c r="C1286" i="22"/>
  <c r="C1286" i="4"/>
  <c r="D1286" i="22"/>
  <c r="D1286" i="4"/>
  <c r="E1286" i="22"/>
  <c r="E1286" i="4"/>
  <c r="F1286" i="22"/>
  <c r="F1286" i="4"/>
  <c r="G1286" i="22"/>
  <c r="G1286" i="4"/>
  <c r="C1287" i="22"/>
  <c r="C1287" i="4"/>
  <c r="D1287" i="22"/>
  <c r="D1287" i="4"/>
  <c r="E1287" i="22"/>
  <c r="E1287" i="4"/>
  <c r="F1287" i="22"/>
  <c r="F1287" i="4"/>
  <c r="G1287" i="22"/>
  <c r="G1287" i="4"/>
  <c r="C1288" i="22"/>
  <c r="C1288" i="4"/>
  <c r="D1288" i="22"/>
  <c r="D1288" i="4"/>
  <c r="E1288" i="22"/>
  <c r="E1288" i="4"/>
  <c r="F1288" i="22"/>
  <c r="F1288" i="4"/>
  <c r="G1288" i="22"/>
  <c r="G1288" i="4"/>
  <c r="C1289" i="22"/>
  <c r="C1289" i="4"/>
  <c r="D1289" i="22"/>
  <c r="D1289" i="4"/>
  <c r="E1289" i="22"/>
  <c r="E1289" i="4"/>
  <c r="F1289" i="22"/>
  <c r="F1289" i="4"/>
  <c r="G1289" i="22"/>
  <c r="G1289" i="4"/>
  <c r="C1290" i="22"/>
  <c r="C1290" i="4"/>
  <c r="D1290" i="22"/>
  <c r="D1290" i="4"/>
  <c r="E1290" i="22"/>
  <c r="E1290" i="4"/>
  <c r="F1290" i="22"/>
  <c r="F1290" i="4"/>
  <c r="G1290" i="22"/>
  <c r="G1290" i="4"/>
  <c r="C1291" i="22"/>
  <c r="C1291" i="4"/>
  <c r="D1291" i="22"/>
  <c r="D1291" i="4"/>
  <c r="E1291" i="22"/>
  <c r="E1291" i="4"/>
  <c r="F1291" i="22"/>
  <c r="F1291" i="4"/>
  <c r="G1291" i="22"/>
  <c r="G1291" i="4"/>
  <c r="C1292" i="22"/>
  <c r="C1292" i="4"/>
  <c r="D1292" i="22"/>
  <c r="D1292" i="4"/>
  <c r="E1292" i="22"/>
  <c r="E1292" i="4"/>
  <c r="F1292" i="22"/>
  <c r="F1292" i="4"/>
  <c r="G1292" i="22"/>
  <c r="G1292" i="4"/>
  <c r="C1293" i="22"/>
  <c r="C1293" i="4"/>
  <c r="D1293" i="22"/>
  <c r="D1293" i="4"/>
  <c r="E1293" i="22"/>
  <c r="E1293" i="4"/>
  <c r="F1293" i="22"/>
  <c r="F1293" i="4"/>
  <c r="G1293" i="22"/>
  <c r="G1293" i="4"/>
  <c r="C1294" i="22"/>
  <c r="C1294" i="4"/>
  <c r="D1294" i="22"/>
  <c r="D1294" i="4"/>
  <c r="E1294" i="22"/>
  <c r="E1294" i="4"/>
  <c r="F1294" i="22"/>
  <c r="F1294" i="4"/>
  <c r="G1294" i="22"/>
  <c r="G1294" i="4"/>
  <c r="C1295" i="22"/>
  <c r="C1295" i="4"/>
  <c r="D1295" i="22"/>
  <c r="D1295" i="4"/>
  <c r="E1295" i="22"/>
  <c r="E1295" i="4"/>
  <c r="F1295" i="22"/>
  <c r="F1295" i="4"/>
  <c r="G1295" i="22"/>
  <c r="G1295" i="4"/>
  <c r="C1296" i="22"/>
  <c r="C1296" i="4"/>
  <c r="D1296" i="22"/>
  <c r="D1296" i="4"/>
  <c r="E1296" i="22"/>
  <c r="E1296" i="4"/>
  <c r="F1296" i="22"/>
  <c r="F1296" i="4"/>
  <c r="G1296" i="22"/>
  <c r="G1296" i="4"/>
  <c r="C1297" i="22"/>
  <c r="C1297" i="4"/>
  <c r="D1297" i="22"/>
  <c r="D1297" i="4"/>
  <c r="E1297" i="22"/>
  <c r="E1297" i="4"/>
  <c r="F1297" i="22"/>
  <c r="F1297" i="4"/>
  <c r="G1297" i="22"/>
  <c r="G1297" i="4"/>
  <c r="C1298" i="22"/>
  <c r="C1298" i="4"/>
  <c r="D1298" i="22"/>
  <c r="D1298" i="4"/>
  <c r="E1298" i="22"/>
  <c r="E1298" i="4"/>
  <c r="F1298" i="22"/>
  <c r="F1298" i="4"/>
  <c r="G1298" i="22"/>
  <c r="G1298" i="4"/>
  <c r="C1299" i="22"/>
  <c r="C1299" i="4"/>
  <c r="D1299" i="22"/>
  <c r="D1299" i="4"/>
  <c r="E1299" i="22"/>
  <c r="E1299" i="4"/>
  <c r="F1299" i="22"/>
  <c r="F1299" i="4"/>
  <c r="G1299" i="22"/>
  <c r="G1299" i="4"/>
  <c r="C1300" i="22"/>
  <c r="C1300" i="4"/>
  <c r="D1300" i="22"/>
  <c r="D1300" i="4"/>
  <c r="E1300" i="22"/>
  <c r="E1300" i="4"/>
  <c r="F1300" i="22"/>
  <c r="F1300" i="4"/>
  <c r="G1300" i="22"/>
  <c r="G1300" i="4"/>
  <c r="C1301" i="22"/>
  <c r="C1301" i="4"/>
  <c r="D1301" i="22"/>
  <c r="D1301" i="4"/>
  <c r="E1301" i="22"/>
  <c r="E1301" i="4"/>
  <c r="F1301" i="22"/>
  <c r="F1301" i="4"/>
  <c r="G1301" i="22"/>
  <c r="G1301" i="4"/>
  <c r="C1302" i="22"/>
  <c r="C1302" i="4"/>
  <c r="D1302" i="22"/>
  <c r="D1302" i="4"/>
  <c r="E1302" i="22"/>
  <c r="E1302" i="4"/>
  <c r="F1302" i="22"/>
  <c r="F1302" i="4"/>
  <c r="G1302" i="22"/>
  <c r="G1302" i="4"/>
  <c r="C1303" i="22"/>
  <c r="C1303" i="4"/>
  <c r="D1303" i="22"/>
  <c r="D1303" i="4"/>
  <c r="E1303" i="22"/>
  <c r="E1303" i="4"/>
  <c r="F1303" i="22"/>
  <c r="F1303" i="4"/>
  <c r="G1303" i="22"/>
  <c r="G1303" i="4"/>
  <c r="C1304" i="22"/>
  <c r="C1304" i="4"/>
  <c r="D1304" i="22"/>
  <c r="D1304" i="4"/>
  <c r="E1304" i="22"/>
  <c r="E1304" i="4"/>
  <c r="F1304" i="22"/>
  <c r="F1304" i="4"/>
  <c r="G1304" i="22"/>
  <c r="G1304" i="4"/>
  <c r="C1305" i="22"/>
  <c r="C1305" i="4"/>
  <c r="D1305" i="22"/>
  <c r="D1305" i="4"/>
  <c r="E1305" i="22"/>
  <c r="E1305" i="4"/>
  <c r="F1305" i="22"/>
  <c r="F1305" i="4"/>
  <c r="G1305" i="22"/>
  <c r="G1305" i="4"/>
  <c r="C1306" i="22"/>
  <c r="C1306" i="4"/>
  <c r="D1306" i="22"/>
  <c r="D1306" i="4"/>
  <c r="E1306" i="22"/>
  <c r="E1306" i="4"/>
  <c r="F1306" i="22"/>
  <c r="F1306" i="4"/>
  <c r="G1306" i="22"/>
  <c r="G1306" i="4"/>
  <c r="C1307" i="22"/>
  <c r="C1307" i="4"/>
  <c r="D1307" i="22"/>
  <c r="D1307" i="4"/>
  <c r="E1307" i="22"/>
  <c r="E1307" i="4"/>
  <c r="F1307" i="22"/>
  <c r="F1307" i="4"/>
  <c r="G1307" i="22"/>
  <c r="G1307" i="4"/>
  <c r="C1308" i="22"/>
  <c r="C1308" i="4"/>
  <c r="D1308" i="22"/>
  <c r="D1308" i="4"/>
  <c r="E1308" i="22"/>
  <c r="E1308" i="4"/>
  <c r="F1308" i="22"/>
  <c r="F1308" i="4"/>
  <c r="G1308" i="22"/>
  <c r="G1308" i="4"/>
  <c r="C1309" i="22"/>
  <c r="C1309" i="4"/>
  <c r="D1309" i="22"/>
  <c r="D1309" i="4"/>
  <c r="E1309" i="22"/>
  <c r="E1309" i="4"/>
  <c r="F1309" i="22"/>
  <c r="F1309" i="4"/>
  <c r="G1309" i="22"/>
  <c r="G1309" i="4"/>
  <c r="C1310" i="22"/>
  <c r="C1310" i="4"/>
  <c r="D1310" i="22"/>
  <c r="D1310" i="4"/>
  <c r="E1310" i="22"/>
  <c r="E1310" i="4"/>
  <c r="F1310" i="22"/>
  <c r="F1310" i="4"/>
  <c r="G1310" i="22"/>
  <c r="G1310" i="4"/>
  <c r="C1311" i="22"/>
  <c r="C1311" i="4"/>
  <c r="D1311" i="22"/>
  <c r="D1311" i="4"/>
  <c r="E1311" i="22"/>
  <c r="E1311" i="4"/>
  <c r="F1311" i="22"/>
  <c r="F1311" i="4"/>
  <c r="G1311" i="22"/>
  <c r="G1311" i="4"/>
  <c r="C1312" i="22"/>
  <c r="C1312" i="4"/>
  <c r="D1312" i="22"/>
  <c r="D1312" i="4"/>
  <c r="E1312" i="22"/>
  <c r="E1312" i="4"/>
  <c r="F1312" i="22"/>
  <c r="F1312" i="4"/>
  <c r="G1312" i="22"/>
  <c r="G1312" i="4"/>
  <c r="C1313" i="22"/>
  <c r="C1313" i="4"/>
  <c r="D1313" i="22"/>
  <c r="D1313" i="4"/>
  <c r="E1313" i="22"/>
  <c r="E1313" i="4"/>
  <c r="F1313" i="22"/>
  <c r="F1313" i="4"/>
  <c r="G1313" i="22"/>
  <c r="G1313" i="4"/>
  <c r="C1314" i="22"/>
  <c r="C1314" i="4"/>
  <c r="D1314" i="22"/>
  <c r="D1314" i="4"/>
  <c r="E1314" i="22"/>
  <c r="E1314" i="4"/>
  <c r="F1314" i="22"/>
  <c r="F1314" i="4"/>
  <c r="G1314" i="22"/>
  <c r="G1314" i="4"/>
  <c r="C1315" i="22"/>
  <c r="C1315" i="4"/>
  <c r="D1315" i="22"/>
  <c r="D1315" i="4"/>
  <c r="E1315" i="22"/>
  <c r="E1315" i="4"/>
  <c r="F1315" i="22"/>
  <c r="F1315" i="4"/>
  <c r="G1315" i="22"/>
  <c r="G1315" i="4"/>
  <c r="C1316" i="22"/>
  <c r="C1316" i="4"/>
  <c r="D1316" i="22"/>
  <c r="D1316" i="4"/>
  <c r="E1316" i="22"/>
  <c r="E1316" i="4"/>
  <c r="F1316" i="22"/>
  <c r="F1316" i="4"/>
  <c r="G1316" i="22"/>
  <c r="G1316" i="4"/>
  <c r="C1317" i="22"/>
  <c r="C1317" i="4"/>
  <c r="D1317" i="22"/>
  <c r="D1317" i="4"/>
  <c r="E1317" i="22"/>
  <c r="E1317" i="4"/>
  <c r="F1317" i="22"/>
  <c r="F1317" i="4"/>
  <c r="G1317" i="22"/>
  <c r="G1317" i="4"/>
  <c r="C1318" i="22"/>
  <c r="C1318" i="4"/>
  <c r="D1318" i="22"/>
  <c r="D1318" i="4"/>
  <c r="E1318" i="22"/>
  <c r="E1318" i="4"/>
  <c r="F1318" i="22"/>
  <c r="F1318" i="4"/>
  <c r="G1318" i="22"/>
  <c r="G1318" i="4"/>
  <c r="C1319" i="22"/>
  <c r="C1319" i="4"/>
  <c r="D1319" i="22"/>
  <c r="D1319" i="4"/>
  <c r="E1319" i="22"/>
  <c r="E1319" i="4"/>
  <c r="F1319" i="22"/>
  <c r="F1319" i="4"/>
  <c r="G1319" i="22"/>
  <c r="G1319" i="4"/>
  <c r="C1320" i="22"/>
  <c r="C1320" i="4"/>
  <c r="D1320" i="22"/>
  <c r="D1320" i="4"/>
  <c r="E1320" i="22"/>
  <c r="E1320" i="4"/>
  <c r="F1320" i="22"/>
  <c r="F1320" i="4"/>
  <c r="G1320" i="22"/>
  <c r="G1320" i="4"/>
  <c r="C1321" i="22"/>
  <c r="C1321" i="4"/>
  <c r="D1321" i="22"/>
  <c r="D1321" i="4"/>
  <c r="E1321" i="22"/>
  <c r="E1321" i="4"/>
  <c r="F1321" i="22"/>
  <c r="F1321" i="4"/>
  <c r="G1321" i="22"/>
  <c r="G1321" i="4"/>
  <c r="C1322" i="22"/>
  <c r="C1322" i="4"/>
  <c r="D1322" i="22"/>
  <c r="D1322" i="4"/>
  <c r="E1322" i="22"/>
  <c r="E1322" i="4"/>
  <c r="F1322" i="22"/>
  <c r="F1322" i="4"/>
  <c r="G1322" i="22"/>
  <c r="G1322" i="4"/>
  <c r="C1323" i="22"/>
  <c r="C1323" i="4"/>
  <c r="D1323" i="22"/>
  <c r="D1323" i="4"/>
  <c r="E1323" i="22"/>
  <c r="E1323" i="4"/>
  <c r="F1323" i="22"/>
  <c r="F1323" i="4"/>
  <c r="G1323" i="22"/>
  <c r="G1323" i="4"/>
  <c r="C1324" i="22"/>
  <c r="C1324" i="4"/>
  <c r="D1324" i="22"/>
  <c r="D1324" i="4"/>
  <c r="E1324" i="22"/>
  <c r="E1324" i="4"/>
  <c r="F1324" i="22"/>
  <c r="F1324" i="4"/>
  <c r="G1324" i="22"/>
  <c r="G1324" i="4"/>
  <c r="C1325" i="22"/>
  <c r="C1325" i="4"/>
  <c r="D1325" i="22"/>
  <c r="D1325" i="4"/>
  <c r="E1325" i="22"/>
  <c r="E1325" i="4"/>
  <c r="F1325" i="22"/>
  <c r="F1325" i="4"/>
  <c r="G1325" i="22"/>
  <c r="G1325" i="4"/>
  <c r="C1326" i="22"/>
  <c r="C1326" i="4"/>
  <c r="D1326" i="22"/>
  <c r="D1326" i="4"/>
  <c r="E1326" i="22"/>
  <c r="E1326" i="4"/>
  <c r="F1326" i="22"/>
  <c r="F1326" i="4"/>
  <c r="G1326" i="22"/>
  <c r="G1326" i="4"/>
  <c r="C1327" i="22"/>
  <c r="C1327" i="4"/>
  <c r="D1327" i="22"/>
  <c r="D1327" i="4"/>
  <c r="E1327" i="22"/>
  <c r="E1327" i="4"/>
  <c r="F1327" i="22"/>
  <c r="F1327" i="4"/>
  <c r="G1327" i="22"/>
  <c r="G1327" i="4"/>
  <c r="C1328" i="22"/>
  <c r="C1328" i="4"/>
  <c r="D1328" i="22"/>
  <c r="D1328" i="4"/>
  <c r="E1328" i="22"/>
  <c r="E1328" i="4"/>
  <c r="F1328" i="22"/>
  <c r="F1328" i="4"/>
  <c r="G1328" i="22"/>
  <c r="G1328" i="4"/>
  <c r="C1329" i="22"/>
  <c r="C1329" i="4"/>
  <c r="D1329" i="22"/>
  <c r="D1329" i="4"/>
  <c r="E1329" i="22"/>
  <c r="E1329" i="4"/>
  <c r="F1329" i="22"/>
  <c r="F1329" i="4"/>
  <c r="G1329" i="22"/>
  <c r="G1329" i="4"/>
  <c r="C1330" i="22"/>
  <c r="C1330" i="4"/>
  <c r="D1330" i="22"/>
  <c r="D1330" i="4"/>
  <c r="E1330" i="22"/>
  <c r="E1330" i="4"/>
  <c r="F1330" i="22"/>
  <c r="F1330" i="4"/>
  <c r="G1330" i="22"/>
  <c r="G1330" i="4"/>
  <c r="C1331" i="22"/>
  <c r="C1331" i="4"/>
  <c r="D1331" i="22"/>
  <c r="D1331" i="4"/>
  <c r="E1331" i="22"/>
  <c r="E1331" i="4"/>
  <c r="F1331" i="22"/>
  <c r="F1331" i="4"/>
  <c r="G1331" i="22"/>
  <c r="G1331" i="4"/>
  <c r="C1332" i="22"/>
  <c r="C1332" i="4"/>
  <c r="D1332" i="22"/>
  <c r="D1332" i="4"/>
  <c r="E1332" i="22"/>
  <c r="E1332" i="4"/>
  <c r="F1332" i="22"/>
  <c r="F1332" i="4"/>
  <c r="G1332" i="22"/>
  <c r="G1332" i="4"/>
  <c r="C1333" i="22"/>
  <c r="C1333" i="4"/>
  <c r="D1333" i="22"/>
  <c r="D1333" i="4"/>
  <c r="E1333" i="22"/>
  <c r="E1333" i="4"/>
  <c r="F1333" i="22"/>
  <c r="F1333" i="4"/>
  <c r="G1333" i="22"/>
  <c r="G1333" i="4"/>
  <c r="C1334" i="22"/>
  <c r="C1334" i="4"/>
  <c r="D1334" i="22"/>
  <c r="D1334" i="4"/>
  <c r="E1334" i="22"/>
  <c r="E1334" i="4"/>
  <c r="F1334" i="22"/>
  <c r="F1334" i="4"/>
  <c r="G1334" i="22"/>
  <c r="G1334" i="4"/>
  <c r="C1335" i="22"/>
  <c r="C1335" i="4"/>
  <c r="D1335" i="22"/>
  <c r="D1335" i="4"/>
  <c r="E1335" i="22"/>
  <c r="E1335" i="4"/>
  <c r="F1335" i="22"/>
  <c r="F1335" i="4"/>
  <c r="G1335" i="22"/>
  <c r="G1335" i="4"/>
  <c r="C1336" i="22"/>
  <c r="C1336" i="4"/>
  <c r="D1336" i="22"/>
  <c r="D1336" i="4"/>
  <c r="E1336" i="22"/>
  <c r="E1336" i="4"/>
  <c r="F1336" i="22"/>
  <c r="F1336" i="4"/>
  <c r="G1336" i="22"/>
  <c r="G1336" i="4"/>
  <c r="C1337" i="22"/>
  <c r="C1337" i="4"/>
  <c r="D1337" i="22"/>
  <c r="D1337" i="4"/>
  <c r="E1337" i="22"/>
  <c r="E1337" i="4"/>
  <c r="F1337" i="22"/>
  <c r="F1337" i="4"/>
  <c r="G1337" i="22"/>
  <c r="G1337" i="4"/>
  <c r="C1338" i="22"/>
  <c r="C1338" i="4"/>
  <c r="D1338" i="22"/>
  <c r="D1338" i="4"/>
  <c r="E1338" i="22"/>
  <c r="E1338" i="4"/>
  <c r="F1338" i="22"/>
  <c r="F1338" i="4"/>
  <c r="G1338" i="22"/>
  <c r="G1338" i="4"/>
  <c r="C1339" i="22"/>
  <c r="C1339" i="4"/>
  <c r="D1339" i="22"/>
  <c r="D1339" i="4"/>
  <c r="E1339" i="22"/>
  <c r="E1339" i="4"/>
  <c r="F1339" i="22"/>
  <c r="F1339" i="4"/>
  <c r="G1339" i="22"/>
  <c r="G1339" i="4"/>
  <c r="C1340" i="22"/>
  <c r="C1340" i="4"/>
  <c r="D1340" i="22"/>
  <c r="D1340" i="4"/>
  <c r="E1340" i="22"/>
  <c r="E1340" i="4"/>
  <c r="F1340" i="22"/>
  <c r="F1340" i="4"/>
  <c r="G1340" i="22"/>
  <c r="G1340" i="4"/>
  <c r="C1341" i="22"/>
  <c r="C1341" i="4"/>
  <c r="D1341" i="22"/>
  <c r="D1341" i="4"/>
  <c r="E1341" i="22"/>
  <c r="E1341" i="4"/>
  <c r="F1341" i="22"/>
  <c r="F1341" i="4"/>
  <c r="G1341" i="22"/>
  <c r="G1341" i="4"/>
  <c r="C1342" i="22"/>
  <c r="C1342" i="4"/>
  <c r="D1342" i="22"/>
  <c r="D1342" i="4"/>
  <c r="E1342" i="22"/>
  <c r="E1342" i="4"/>
  <c r="F1342" i="22"/>
  <c r="F1342" i="4"/>
  <c r="G1342" i="22"/>
  <c r="G1342" i="4"/>
  <c r="C1343" i="22"/>
  <c r="C1343" i="4"/>
  <c r="D1343" i="22"/>
  <c r="D1343" i="4"/>
  <c r="E1343" i="22"/>
  <c r="E1343" i="4"/>
  <c r="F1343" i="22"/>
  <c r="F1343" i="4"/>
  <c r="G1343" i="22"/>
  <c r="G1343" i="4"/>
  <c r="C1344" i="22"/>
  <c r="C1344" i="4"/>
  <c r="D1344" i="22"/>
  <c r="D1344" i="4"/>
  <c r="E1344" i="22"/>
  <c r="E1344" i="4"/>
  <c r="F1344" i="22"/>
  <c r="F1344" i="4"/>
  <c r="G1344" i="22"/>
  <c r="G1344" i="4"/>
  <c r="C1345" i="22"/>
  <c r="C1345" i="4"/>
  <c r="D1345" i="22"/>
  <c r="D1345" i="4"/>
  <c r="E1345" i="22"/>
  <c r="E1345" i="4"/>
  <c r="F1345" i="22"/>
  <c r="F1345" i="4"/>
  <c r="G1345" i="22"/>
  <c r="G1345" i="4"/>
  <c r="C1346" i="22"/>
  <c r="C1346" i="4"/>
  <c r="D1346" i="22"/>
  <c r="D1346" i="4"/>
  <c r="E1346" i="22"/>
  <c r="E1346" i="4"/>
  <c r="F1346" i="22"/>
  <c r="F1346" i="4"/>
  <c r="G1346" i="22"/>
  <c r="G1346" i="4"/>
  <c r="C1347" i="22"/>
  <c r="C1347" i="4"/>
  <c r="D1347" i="22"/>
  <c r="D1347" i="4"/>
  <c r="E1347" i="22"/>
  <c r="E1347" i="4"/>
  <c r="F1347" i="22"/>
  <c r="F1347" i="4"/>
  <c r="G1347" i="22"/>
  <c r="G1347" i="4"/>
  <c r="C1348" i="4"/>
  <c r="D1348" i="4"/>
  <c r="E1348" i="4"/>
  <c r="F1348" i="4"/>
  <c r="G1348" i="4"/>
  <c r="C1349" i="4"/>
  <c r="D1349" i="4"/>
  <c r="E1349" i="4"/>
  <c r="F1349" i="4"/>
  <c r="G1349" i="4"/>
  <c r="C1350" i="4"/>
  <c r="D1350" i="4"/>
  <c r="E1350" i="4"/>
  <c r="F1350" i="4"/>
  <c r="G1350" i="4"/>
  <c r="C1351" i="4"/>
  <c r="D1351" i="4"/>
  <c r="E1351" i="4"/>
  <c r="F1351" i="4"/>
  <c r="G1351" i="4"/>
  <c r="C1352" i="4"/>
  <c r="D1352" i="4"/>
  <c r="E1352" i="4"/>
  <c r="F1352" i="4"/>
  <c r="G1352" i="4"/>
  <c r="C1353" i="22"/>
  <c r="C1353" i="4"/>
  <c r="D1353" i="22"/>
  <c r="D1353" i="4"/>
  <c r="E1353" i="22"/>
  <c r="E1353" i="4"/>
  <c r="F1353" i="22"/>
  <c r="F1353" i="4"/>
  <c r="G1353" i="22"/>
  <c r="G1353" i="4"/>
  <c r="C1354" i="22"/>
  <c r="C1354" i="4"/>
  <c r="D1354" i="22"/>
  <c r="D1354" i="4"/>
  <c r="E1354" i="22"/>
  <c r="E1354" i="4"/>
  <c r="F1354" i="22"/>
  <c r="F1354" i="4"/>
  <c r="G1354" i="22"/>
  <c r="G1354" i="4"/>
  <c r="C1355" i="22"/>
  <c r="C1355" i="4"/>
  <c r="D1355" i="22"/>
  <c r="D1355" i="4"/>
  <c r="E1355" i="22"/>
  <c r="E1355" i="4"/>
  <c r="F1355" i="22"/>
  <c r="F1355" i="4"/>
  <c r="G1355" i="22"/>
  <c r="G1355" i="4"/>
  <c r="C1356" i="22"/>
  <c r="C1356" i="4"/>
  <c r="D1356" i="22"/>
  <c r="D1356" i="4"/>
  <c r="E1356" i="22"/>
  <c r="E1356" i="4"/>
  <c r="F1356" i="22"/>
  <c r="F1356" i="4"/>
  <c r="G1356" i="22"/>
  <c r="G1356" i="4"/>
  <c r="C1357" i="22"/>
  <c r="C1357" i="4"/>
  <c r="D1357" i="22"/>
  <c r="D1357" i="4"/>
  <c r="E1357" i="22"/>
  <c r="E1357" i="4"/>
  <c r="F1357" i="22"/>
  <c r="F1357" i="4"/>
  <c r="G1357" i="22"/>
  <c r="G1357" i="4"/>
  <c r="C1358" i="22"/>
  <c r="C1358" i="4"/>
  <c r="D1358" i="22"/>
  <c r="D1358" i="4"/>
  <c r="E1358" i="22"/>
  <c r="E1358" i="4"/>
  <c r="F1358" i="22"/>
  <c r="F1358" i="4"/>
  <c r="G1358" i="22"/>
  <c r="G1358" i="4"/>
  <c r="C1359" i="22"/>
  <c r="C1359" i="4"/>
  <c r="D1359" i="22"/>
  <c r="D1359" i="4"/>
  <c r="E1359" i="22"/>
  <c r="E1359" i="4"/>
  <c r="F1359" i="22"/>
  <c r="F1359" i="4"/>
  <c r="G1359" i="22"/>
  <c r="G1359" i="4"/>
  <c r="C1360" i="22"/>
  <c r="C1360" i="4"/>
  <c r="D1360" i="22"/>
  <c r="D1360" i="4"/>
  <c r="E1360" i="22"/>
  <c r="E1360" i="4"/>
  <c r="F1360" i="22"/>
  <c r="F1360" i="4"/>
  <c r="G1360" i="22"/>
  <c r="G1360" i="4"/>
  <c r="C1361" i="22"/>
  <c r="C1361" i="4"/>
  <c r="D1361" i="22"/>
  <c r="D1361" i="4"/>
  <c r="E1361" i="22"/>
  <c r="E1361" i="4"/>
  <c r="F1361" i="22"/>
  <c r="F1361" i="4"/>
  <c r="G1361" i="22"/>
  <c r="G1361" i="4"/>
  <c r="C1362" i="22"/>
  <c r="C1362" i="4"/>
  <c r="D1362" i="22"/>
  <c r="D1362" i="4"/>
  <c r="E1362" i="22"/>
  <c r="E1362" i="4"/>
  <c r="F1362" i="22"/>
  <c r="F1362" i="4"/>
  <c r="G1362" i="22"/>
  <c r="G1362" i="4"/>
  <c r="C1363" i="22"/>
  <c r="C1363" i="4"/>
  <c r="D1363" i="22"/>
  <c r="D1363" i="4"/>
  <c r="E1363" i="22"/>
  <c r="E1363" i="4"/>
  <c r="F1363" i="22"/>
  <c r="F1363" i="4"/>
  <c r="G1363" i="22"/>
  <c r="G1363" i="4"/>
  <c r="C1364" i="22"/>
  <c r="C1364" i="4"/>
  <c r="D1364" i="22"/>
  <c r="D1364" i="4"/>
  <c r="E1364" i="22"/>
  <c r="E1364" i="4"/>
  <c r="F1364" i="22"/>
  <c r="F1364" i="4"/>
  <c r="G1364" i="22"/>
  <c r="G1364" i="4"/>
  <c r="C1365" i="22"/>
  <c r="C1365" i="4"/>
  <c r="D1365" i="22"/>
  <c r="D1365" i="4"/>
  <c r="E1365" i="22"/>
  <c r="E1365" i="4"/>
  <c r="F1365" i="22"/>
  <c r="F1365" i="4"/>
  <c r="G1365" i="22"/>
  <c r="G1365" i="4"/>
  <c r="C1366" i="22"/>
  <c r="C1366" i="4"/>
  <c r="D1366" i="22"/>
  <c r="D1366" i="4"/>
  <c r="E1366" i="22"/>
  <c r="E1366" i="4"/>
  <c r="F1366" i="22"/>
  <c r="F1366" i="4"/>
  <c r="G1366" i="22"/>
  <c r="G1366" i="4"/>
  <c r="C1367" i="22"/>
  <c r="C1367" i="4"/>
  <c r="D1367" i="22"/>
  <c r="D1367" i="4"/>
  <c r="E1367" i="22"/>
  <c r="E1367" i="4"/>
  <c r="F1367" i="22"/>
  <c r="F1367" i="4"/>
  <c r="G1367" i="22"/>
  <c r="G1367" i="4"/>
  <c r="C1368" i="22"/>
  <c r="C1368" i="4"/>
  <c r="D1368" i="22"/>
  <c r="D1368" i="4"/>
  <c r="E1368" i="22"/>
  <c r="E1368" i="4"/>
  <c r="F1368" i="22"/>
  <c r="F1368" i="4"/>
  <c r="G1368" i="22"/>
  <c r="G1368" i="4"/>
  <c r="C1369" i="22"/>
  <c r="C1369" i="4"/>
  <c r="D1369" i="22"/>
  <c r="D1369" i="4"/>
  <c r="E1369" i="22"/>
  <c r="E1369" i="4"/>
  <c r="F1369" i="22"/>
  <c r="F1369" i="4"/>
  <c r="G1369" i="22"/>
  <c r="G1369" i="4"/>
  <c r="C1370" i="22"/>
  <c r="C1370" i="4"/>
  <c r="D1370" i="22"/>
  <c r="D1370" i="4"/>
  <c r="E1370" i="22"/>
  <c r="E1370" i="4"/>
  <c r="F1370" i="22"/>
  <c r="F1370" i="4"/>
  <c r="G1370" i="22"/>
  <c r="G1370" i="4"/>
  <c r="C1371" i="22"/>
  <c r="C1371" i="4"/>
  <c r="D1371" i="22"/>
  <c r="D1371" i="4"/>
  <c r="E1371" i="22"/>
  <c r="E1371" i="4"/>
  <c r="F1371" i="22"/>
  <c r="F1371" i="4"/>
  <c r="G1371" i="22"/>
  <c r="G1371" i="4"/>
  <c r="C1372" i="22"/>
  <c r="C1372" i="4"/>
  <c r="D1372" i="22"/>
  <c r="D1372" i="4"/>
  <c r="E1372" i="22"/>
  <c r="E1372" i="4"/>
  <c r="F1372" i="22"/>
  <c r="F1372" i="4"/>
  <c r="G1372" i="22"/>
  <c r="G1372" i="4"/>
  <c r="C1373" i="22"/>
  <c r="C1373" i="4"/>
  <c r="D1373" i="22"/>
  <c r="D1373" i="4"/>
  <c r="E1373" i="22"/>
  <c r="E1373" i="4"/>
  <c r="F1373" i="22"/>
  <c r="F1373" i="4"/>
  <c r="G1373" i="22"/>
  <c r="G1373" i="4"/>
  <c r="C1374" i="22"/>
  <c r="C1374" i="4"/>
  <c r="D1374" i="22"/>
  <c r="D1374" i="4"/>
  <c r="E1374" i="22"/>
  <c r="E1374" i="4"/>
  <c r="F1374" i="22"/>
  <c r="F1374" i="4"/>
  <c r="G1374" i="22"/>
  <c r="G1374" i="4"/>
  <c r="C1375" i="22"/>
  <c r="C1375" i="4"/>
  <c r="D1375" i="22"/>
  <c r="D1375" i="4"/>
  <c r="E1375" i="22"/>
  <c r="E1375" i="4"/>
  <c r="F1375" i="22"/>
  <c r="F1375" i="4"/>
  <c r="G1375" i="22"/>
  <c r="G1375" i="4"/>
  <c r="C1376" i="22"/>
  <c r="C1376" i="4"/>
  <c r="D1376" i="22"/>
  <c r="D1376" i="4"/>
  <c r="E1376" i="22"/>
  <c r="E1376" i="4"/>
  <c r="F1376" i="22"/>
  <c r="F1376" i="4"/>
  <c r="G1376" i="22"/>
  <c r="G1376" i="4"/>
  <c r="C1377" i="22"/>
  <c r="C1377" i="4"/>
  <c r="D1377" i="22"/>
  <c r="D1377" i="4"/>
  <c r="E1377" i="22"/>
  <c r="E1377" i="4"/>
  <c r="F1377" i="22"/>
  <c r="F1377" i="4"/>
  <c r="G1377" i="22"/>
  <c r="G1377" i="4"/>
  <c r="C1378" i="22"/>
  <c r="C1378" i="4"/>
  <c r="D1378" i="22"/>
  <c r="D1378" i="4"/>
  <c r="E1378" i="22"/>
  <c r="E1378" i="4"/>
  <c r="F1378" i="22"/>
  <c r="F1378" i="4"/>
  <c r="G1378" i="22"/>
  <c r="G1378" i="4"/>
  <c r="C1379" i="22"/>
  <c r="C1379" i="4"/>
  <c r="D1379" i="22"/>
  <c r="D1379" i="4"/>
  <c r="E1379" i="22"/>
  <c r="E1379" i="4"/>
  <c r="F1379" i="22"/>
  <c r="F1379" i="4"/>
  <c r="G1379" i="22"/>
  <c r="G1379" i="4"/>
  <c r="C1380" i="22"/>
  <c r="C1380" i="4"/>
  <c r="D1380" i="22"/>
  <c r="D1380" i="4"/>
  <c r="E1380" i="22"/>
  <c r="E1380" i="4"/>
  <c r="F1380" i="22"/>
  <c r="F1380" i="4"/>
  <c r="G1380" i="22"/>
  <c r="G1380" i="4"/>
  <c r="C1381" i="22"/>
  <c r="C1381" i="4"/>
  <c r="D1381" i="22"/>
  <c r="D1381" i="4"/>
  <c r="E1381" i="22"/>
  <c r="E1381" i="4"/>
  <c r="F1381" i="22"/>
  <c r="F1381" i="4"/>
  <c r="G1381" i="22"/>
  <c r="G1381" i="4"/>
  <c r="C1382" i="22"/>
  <c r="C1382" i="4"/>
  <c r="D1382" i="22"/>
  <c r="D1382" i="4"/>
  <c r="E1382" i="22"/>
  <c r="E1382" i="4"/>
  <c r="F1382" i="22"/>
  <c r="F1382" i="4"/>
  <c r="G1382" i="22"/>
  <c r="G1382" i="4"/>
  <c r="C1383" i="22"/>
  <c r="C1383" i="4"/>
  <c r="D1383" i="22"/>
  <c r="D1383" i="4"/>
  <c r="E1383" i="22"/>
  <c r="E1383" i="4"/>
  <c r="F1383" i="22"/>
  <c r="F1383" i="4"/>
  <c r="G1383" i="22"/>
  <c r="G1383" i="4"/>
  <c r="C1384" i="22"/>
  <c r="C1384" i="4"/>
  <c r="D1384" i="22"/>
  <c r="D1384" i="4"/>
  <c r="E1384" i="22"/>
  <c r="E1384" i="4"/>
  <c r="F1384" i="22"/>
  <c r="F1384" i="4"/>
  <c r="G1384" i="22"/>
  <c r="G1384" i="4"/>
  <c r="C1385" i="22"/>
  <c r="C1385" i="4"/>
  <c r="D1385" i="22"/>
  <c r="D1385" i="4"/>
  <c r="E1385" i="22"/>
  <c r="E1385" i="4"/>
  <c r="F1385" i="22"/>
  <c r="F1385" i="4"/>
  <c r="G1385" i="22"/>
  <c r="G1385" i="4"/>
  <c r="C1386" i="22"/>
  <c r="C1386" i="4"/>
  <c r="D1386" i="22"/>
  <c r="D1386" i="4"/>
  <c r="E1386" i="22"/>
  <c r="E1386" i="4"/>
  <c r="F1386" i="22"/>
  <c r="F1386" i="4"/>
  <c r="G1386" i="22"/>
  <c r="G1386" i="4"/>
  <c r="C1387" i="22"/>
  <c r="C1387" i="4"/>
  <c r="D1387" i="22"/>
  <c r="D1387" i="4"/>
  <c r="E1387" i="22"/>
  <c r="E1387" i="4"/>
  <c r="F1387" i="22"/>
  <c r="F1387" i="4"/>
  <c r="G1387" i="22"/>
  <c r="G1387" i="4"/>
  <c r="C1388" i="22"/>
  <c r="C1388" i="4"/>
  <c r="D1388" i="22"/>
  <c r="D1388" i="4"/>
  <c r="E1388" i="22"/>
  <c r="E1388" i="4"/>
  <c r="F1388" i="22"/>
  <c r="F1388" i="4"/>
  <c r="G1388" i="22"/>
  <c r="G1388" i="4"/>
  <c r="C1389" i="22"/>
  <c r="C1389" i="4"/>
  <c r="D1389" i="22"/>
  <c r="D1389" i="4"/>
  <c r="E1389" i="22"/>
  <c r="E1389" i="4"/>
  <c r="F1389" i="22"/>
  <c r="F1389" i="4"/>
  <c r="G1389" i="22"/>
  <c r="G1389" i="4"/>
  <c r="C1390" i="22"/>
  <c r="C1390" i="4"/>
  <c r="D1390" i="22"/>
  <c r="D1390" i="4"/>
  <c r="E1390" i="22"/>
  <c r="E1390" i="4"/>
  <c r="F1390" i="22"/>
  <c r="F1390" i="4"/>
  <c r="G1390" i="22"/>
  <c r="G1390" i="4"/>
  <c r="C1391" i="22"/>
  <c r="C1391" i="4"/>
  <c r="D1391" i="22"/>
  <c r="D1391" i="4"/>
  <c r="E1391" i="22"/>
  <c r="E1391" i="4"/>
  <c r="F1391" i="22"/>
  <c r="F1391" i="4"/>
  <c r="G1391" i="22"/>
  <c r="G1391" i="4"/>
  <c r="C1392" i="22"/>
  <c r="C1392" i="4"/>
  <c r="D1392" i="22"/>
  <c r="D1392" i="4"/>
  <c r="E1392" i="22"/>
  <c r="E1392" i="4"/>
  <c r="F1392" i="22"/>
  <c r="F1392" i="4"/>
  <c r="G1392" i="22"/>
  <c r="G1392" i="4"/>
  <c r="C1393" i="22"/>
  <c r="C1393" i="4"/>
  <c r="D1393" i="22"/>
  <c r="D1393" i="4"/>
  <c r="E1393" i="22"/>
  <c r="E1393" i="4"/>
  <c r="F1393" i="22"/>
  <c r="F1393" i="4"/>
  <c r="G1393" i="22"/>
  <c r="G1393" i="4"/>
  <c r="C1394" i="22"/>
  <c r="C1394" i="4"/>
  <c r="D1394" i="22"/>
  <c r="D1394" i="4"/>
  <c r="E1394" i="22"/>
  <c r="E1394" i="4"/>
  <c r="F1394" i="22"/>
  <c r="F1394" i="4"/>
  <c r="G1394" i="22"/>
  <c r="G1394" i="4"/>
  <c r="C1395" i="22"/>
  <c r="C1395" i="4"/>
  <c r="D1395" i="22"/>
  <c r="D1395" i="4"/>
  <c r="E1395" i="22"/>
  <c r="E1395" i="4"/>
  <c r="F1395" i="22"/>
  <c r="F1395" i="4"/>
  <c r="G1395" i="22"/>
  <c r="G1395" i="4"/>
  <c r="C1396" i="22"/>
  <c r="C1396" i="4"/>
  <c r="D1396" i="22"/>
  <c r="D1396" i="4"/>
  <c r="E1396" i="22"/>
  <c r="E1396" i="4"/>
  <c r="F1396" i="22"/>
  <c r="F1396" i="4"/>
  <c r="G1396" i="22"/>
  <c r="G1396" i="4"/>
  <c r="C1397" i="22"/>
  <c r="C1397" i="4"/>
  <c r="D1397" i="22"/>
  <c r="D1397" i="4"/>
  <c r="E1397" i="22"/>
  <c r="E1397" i="4"/>
  <c r="F1397" i="22"/>
  <c r="F1397" i="4"/>
  <c r="G1397" i="22"/>
  <c r="G1397" i="4"/>
  <c r="C1398" i="22"/>
  <c r="C1398" i="4"/>
  <c r="D1398" i="22"/>
  <c r="D1398" i="4"/>
  <c r="E1398" i="22"/>
  <c r="E1398" i="4"/>
  <c r="F1398" i="22"/>
  <c r="F1398" i="4"/>
  <c r="G1398" i="22"/>
  <c r="G1398" i="4"/>
  <c r="C1399" i="22"/>
  <c r="C1399" i="4"/>
  <c r="D1399" i="22"/>
  <c r="D1399" i="4"/>
  <c r="E1399" i="22"/>
  <c r="E1399" i="4"/>
  <c r="F1399" i="22"/>
  <c r="F1399" i="4"/>
  <c r="G1399" i="22"/>
  <c r="G1399" i="4"/>
  <c r="C1400" i="22"/>
  <c r="C1400" i="4"/>
  <c r="D1400" i="22"/>
  <c r="D1400" i="4"/>
  <c r="E1400" i="22"/>
  <c r="E1400" i="4"/>
  <c r="F1400" i="22"/>
  <c r="F1400" i="4"/>
  <c r="G1400" i="22"/>
  <c r="G1400" i="4"/>
  <c r="C1401" i="22"/>
  <c r="C1401" i="4"/>
  <c r="D1401" i="22"/>
  <c r="D1401" i="4"/>
  <c r="E1401" i="22"/>
  <c r="E1401" i="4"/>
  <c r="F1401" i="22"/>
  <c r="F1401" i="4"/>
  <c r="G1401" i="22"/>
  <c r="G1401" i="4"/>
  <c r="C1402" i="22"/>
  <c r="C1402" i="4"/>
  <c r="D1402" i="22"/>
  <c r="D1402" i="4"/>
  <c r="E1402" i="22"/>
  <c r="E1402" i="4"/>
  <c r="F1402" i="22"/>
  <c r="F1402" i="4"/>
  <c r="G1402" i="22"/>
  <c r="G1402" i="4"/>
  <c r="C1403" i="22"/>
  <c r="C1403" i="4"/>
  <c r="D1403" i="22"/>
  <c r="D1403" i="4"/>
  <c r="E1403" i="22"/>
  <c r="E1403" i="4"/>
  <c r="F1403" i="22"/>
  <c r="F1403" i="4"/>
  <c r="G1403" i="22"/>
  <c r="G1403" i="4"/>
  <c r="C1404" i="22"/>
  <c r="C1404" i="4"/>
  <c r="D1404" i="22"/>
  <c r="D1404" i="4"/>
  <c r="E1404" i="22"/>
  <c r="E1404" i="4"/>
  <c r="F1404" i="22"/>
  <c r="F1404" i="4"/>
  <c r="G1404" i="22"/>
  <c r="G1404" i="4"/>
  <c r="C1405" i="22"/>
  <c r="C1405" i="4"/>
  <c r="D1405" i="22"/>
  <c r="D1405" i="4"/>
  <c r="E1405" i="22"/>
  <c r="E1405" i="4"/>
  <c r="F1405" i="22"/>
  <c r="F1405" i="4"/>
  <c r="G1405" i="22"/>
  <c r="G1405" i="4"/>
  <c r="C1406" i="22"/>
  <c r="C1406" i="4"/>
  <c r="D1406" i="22"/>
  <c r="D1406" i="4"/>
  <c r="E1406" i="22"/>
  <c r="E1406" i="4"/>
  <c r="F1406" i="22"/>
  <c r="F1406" i="4"/>
  <c r="G1406" i="22"/>
  <c r="G1406" i="4"/>
  <c r="C1407" i="22"/>
  <c r="C1407" i="4"/>
  <c r="D1407" i="22"/>
  <c r="D1407" i="4"/>
  <c r="E1407" i="22"/>
  <c r="E1407" i="4"/>
  <c r="F1407" i="22"/>
  <c r="F1407" i="4"/>
  <c r="G1407" i="22"/>
  <c r="G1407" i="4"/>
  <c r="C1408" i="22"/>
  <c r="C1408" i="4"/>
  <c r="D1408" i="22"/>
  <c r="D1408" i="4"/>
  <c r="E1408" i="22"/>
  <c r="E1408" i="4"/>
  <c r="F1408" i="22"/>
  <c r="F1408" i="4"/>
  <c r="G1408" i="22"/>
  <c r="G1408" i="4"/>
  <c r="C1409" i="22"/>
  <c r="C1409" i="4"/>
  <c r="D1409" i="22"/>
  <c r="D1409" i="4"/>
  <c r="E1409" i="22"/>
  <c r="E1409" i="4"/>
  <c r="F1409" i="22"/>
  <c r="F1409" i="4"/>
  <c r="G1409" i="22"/>
  <c r="G1409" i="4"/>
  <c r="C1410" i="22"/>
  <c r="C1410" i="4"/>
  <c r="D1410" i="22"/>
  <c r="D1410" i="4"/>
  <c r="E1410" i="22"/>
  <c r="E1410" i="4"/>
  <c r="F1410" i="22"/>
  <c r="F1410" i="4"/>
  <c r="G1410" i="22"/>
  <c r="G1410" i="4"/>
  <c r="C1411" i="22"/>
  <c r="C1411" i="4"/>
  <c r="D1411" i="22"/>
  <c r="D1411" i="4"/>
  <c r="E1411" i="22"/>
  <c r="E1411" i="4"/>
  <c r="F1411" i="22"/>
  <c r="F1411" i="4"/>
  <c r="G1411" i="22"/>
  <c r="G1411" i="4"/>
  <c r="C1412" i="22"/>
  <c r="C1412" i="4"/>
  <c r="D1412" i="22"/>
  <c r="D1412" i="4"/>
  <c r="E1412" i="22"/>
  <c r="E1412" i="4"/>
  <c r="F1412" i="22"/>
  <c r="F1412" i="4"/>
  <c r="G1412" i="22"/>
  <c r="G1412" i="4"/>
  <c r="C1413" i="22"/>
  <c r="C1413" i="4"/>
  <c r="D1413" i="22"/>
  <c r="D1413" i="4"/>
  <c r="E1413" i="22"/>
  <c r="E1413" i="4"/>
  <c r="F1413" i="22"/>
  <c r="F1413" i="4"/>
  <c r="G1413" i="22"/>
  <c r="G1413" i="4"/>
  <c r="C1414" i="22"/>
  <c r="C1414" i="4"/>
  <c r="D1414" i="22"/>
  <c r="D1414" i="4"/>
  <c r="E1414" i="22"/>
  <c r="E1414" i="4"/>
  <c r="F1414" i="22"/>
  <c r="F1414" i="4"/>
  <c r="G1414" i="22"/>
  <c r="G1414" i="4"/>
  <c r="C1415" i="22"/>
  <c r="C1415" i="4"/>
  <c r="D1415" i="22"/>
  <c r="D1415" i="4"/>
  <c r="E1415" i="22"/>
  <c r="E1415" i="4"/>
  <c r="F1415" i="22"/>
  <c r="F1415" i="4"/>
  <c r="G1415" i="22"/>
  <c r="G1415" i="4"/>
  <c r="C1416" i="22"/>
  <c r="C1416" i="4"/>
  <c r="D1416" i="22"/>
  <c r="D1416" i="4"/>
  <c r="E1416" i="22"/>
  <c r="E1416" i="4"/>
  <c r="F1416" i="22"/>
  <c r="F1416" i="4"/>
  <c r="G1416" i="22"/>
  <c r="G1416" i="4"/>
  <c r="C1417" i="22"/>
  <c r="C1417" i="4"/>
  <c r="D1417" i="22"/>
  <c r="D1417" i="4"/>
  <c r="E1417" i="22"/>
  <c r="E1417" i="4"/>
  <c r="F1417" i="22"/>
  <c r="F1417" i="4"/>
  <c r="G1417" i="22"/>
  <c r="G1417" i="4"/>
  <c r="C1418" i="22"/>
  <c r="C1418" i="4"/>
  <c r="D1418" i="22"/>
  <c r="D1418" i="4"/>
  <c r="E1418" i="22"/>
  <c r="E1418" i="4"/>
  <c r="F1418" i="22"/>
  <c r="F1418" i="4"/>
  <c r="G1418" i="22"/>
  <c r="G1418" i="4"/>
  <c r="C1419" i="22"/>
  <c r="C1419" i="4"/>
  <c r="D1419" i="22"/>
  <c r="D1419" i="4"/>
  <c r="E1419" i="22"/>
  <c r="E1419" i="4"/>
  <c r="F1419" i="22"/>
  <c r="F1419" i="4"/>
  <c r="G1419" i="22"/>
  <c r="G1419" i="4"/>
  <c r="C1420" i="22"/>
  <c r="C1420" i="4"/>
  <c r="D1420" i="22"/>
  <c r="D1420" i="4"/>
  <c r="E1420" i="22"/>
  <c r="E1420" i="4"/>
  <c r="F1420" i="22"/>
  <c r="F1420" i="4"/>
  <c r="G1420" i="22"/>
  <c r="G1420" i="4"/>
  <c r="C1421" i="22"/>
  <c r="C1421" i="4"/>
  <c r="D1421" i="22"/>
  <c r="D1421" i="4"/>
  <c r="E1421" i="22"/>
  <c r="E1421" i="4"/>
  <c r="F1421" i="22"/>
  <c r="F1421" i="4"/>
  <c r="G1421" i="22"/>
  <c r="G1421" i="4"/>
  <c r="C1422" i="22"/>
  <c r="C1422" i="4"/>
  <c r="D1422" i="22"/>
  <c r="D1422" i="4"/>
  <c r="E1422" i="22"/>
  <c r="E1422" i="4"/>
  <c r="F1422" i="22"/>
  <c r="F1422" i="4"/>
  <c r="G1422" i="22"/>
  <c r="G1422" i="4"/>
  <c r="C1423" i="4"/>
  <c r="D1423" i="4"/>
  <c r="E1423" i="4"/>
  <c r="F1423" i="4"/>
  <c r="G1423" i="4"/>
  <c r="C1424" i="4"/>
  <c r="D1424" i="4"/>
  <c r="E1424" i="4"/>
  <c r="F1424" i="4"/>
  <c r="G1424" i="4"/>
  <c r="C1425" i="4"/>
  <c r="D1425" i="4"/>
  <c r="E1425" i="4"/>
  <c r="F1425" i="4"/>
  <c r="G1425" i="4"/>
  <c r="C1426" i="4"/>
  <c r="D1426" i="4"/>
  <c r="E1426" i="4"/>
  <c r="F1426" i="4"/>
  <c r="G1426" i="4"/>
  <c r="C1427" i="4"/>
  <c r="D1427" i="4"/>
  <c r="E1427" i="4"/>
  <c r="F1427" i="4"/>
  <c r="G1427" i="4"/>
  <c r="C1428" i="22"/>
  <c r="C1428" i="4"/>
  <c r="D1428" i="22"/>
  <c r="D1428" i="4"/>
  <c r="E1428" i="22"/>
  <c r="E1428" i="4"/>
  <c r="F1428" i="22"/>
  <c r="F1428" i="4"/>
  <c r="G1428" i="22"/>
  <c r="G1428" i="4"/>
  <c r="C1429" i="22"/>
  <c r="C1429" i="4"/>
  <c r="D1429" i="22"/>
  <c r="D1429" i="4"/>
  <c r="E1429" i="22"/>
  <c r="E1429" i="4"/>
  <c r="F1429" i="22"/>
  <c r="F1429" i="4"/>
  <c r="G1429" i="22"/>
  <c r="G1429" i="4"/>
  <c r="C1430" i="22"/>
  <c r="C1430" i="4"/>
  <c r="D1430" i="22"/>
  <c r="D1430" i="4"/>
  <c r="E1430" i="22"/>
  <c r="E1430" i="4"/>
  <c r="F1430" i="22"/>
  <c r="F1430" i="4"/>
  <c r="G1430" i="22"/>
  <c r="G1430" i="4"/>
  <c r="C1431" i="22"/>
  <c r="C1431" i="4"/>
  <c r="D1431" i="22"/>
  <c r="D1431" i="4"/>
  <c r="E1431" i="22"/>
  <c r="E1431" i="4"/>
  <c r="F1431" i="22"/>
  <c r="F1431" i="4"/>
  <c r="G1431" i="22"/>
  <c r="G1431" i="4"/>
  <c r="C1432" i="22"/>
  <c r="C1432" i="4"/>
  <c r="D1432" i="22"/>
  <c r="D1432" i="4"/>
  <c r="E1432" i="22"/>
  <c r="E1432" i="4"/>
  <c r="F1432" i="22"/>
  <c r="F1432" i="4"/>
  <c r="G1432" i="22"/>
  <c r="G1432" i="4"/>
  <c r="C1433" i="22"/>
  <c r="C1433" i="4"/>
  <c r="D1433" i="22"/>
  <c r="D1433" i="4"/>
  <c r="E1433" i="22"/>
  <c r="E1433" i="4"/>
  <c r="F1433" i="22"/>
  <c r="F1433" i="4"/>
  <c r="G1433" i="22"/>
  <c r="G1433" i="4"/>
  <c r="C1434" i="22"/>
  <c r="C1434" i="4"/>
  <c r="D1434" i="22"/>
  <c r="D1434" i="4"/>
  <c r="E1434" i="22"/>
  <c r="E1434" i="4"/>
  <c r="F1434" i="22"/>
  <c r="F1434" i="4"/>
  <c r="G1434" i="22"/>
  <c r="G1434" i="4"/>
  <c r="C1435" i="22"/>
  <c r="C1435" i="4"/>
  <c r="D1435" i="22"/>
  <c r="D1435" i="4"/>
  <c r="E1435" i="22"/>
  <c r="E1435" i="4"/>
  <c r="F1435" i="22"/>
  <c r="F1435" i="4"/>
  <c r="G1435" i="22"/>
  <c r="G1435" i="4"/>
  <c r="C1436" i="22"/>
  <c r="C1436" i="4"/>
  <c r="D1436" i="22"/>
  <c r="D1436" i="4"/>
  <c r="E1436" i="22"/>
  <c r="E1436" i="4"/>
  <c r="F1436" i="22"/>
  <c r="F1436" i="4"/>
  <c r="G1436" i="22"/>
  <c r="G1436" i="4"/>
  <c r="C1437" i="22"/>
  <c r="C1437" i="4"/>
  <c r="D1437" i="22"/>
  <c r="D1437" i="4"/>
  <c r="E1437" i="22"/>
  <c r="E1437" i="4"/>
  <c r="F1437" i="22"/>
  <c r="F1437" i="4"/>
  <c r="G1437" i="22"/>
  <c r="G1437" i="4"/>
  <c r="C1438" i="22"/>
  <c r="C1438" i="4"/>
  <c r="D1438" i="22"/>
  <c r="D1438" i="4"/>
  <c r="E1438" i="22"/>
  <c r="E1438" i="4"/>
  <c r="F1438" i="22"/>
  <c r="F1438" i="4"/>
  <c r="G1438" i="22"/>
  <c r="G1438" i="4"/>
  <c r="C1439" i="22"/>
  <c r="C1439" i="4"/>
  <c r="D1439" i="22"/>
  <c r="D1439" i="4"/>
  <c r="E1439" i="22"/>
  <c r="E1439" i="4"/>
  <c r="F1439" i="22"/>
  <c r="F1439" i="4"/>
  <c r="G1439" i="22"/>
  <c r="G1439" i="4"/>
  <c r="C1440" i="22"/>
  <c r="C1440" i="4"/>
  <c r="D1440" i="22"/>
  <c r="D1440" i="4"/>
  <c r="E1440" i="22"/>
  <c r="E1440" i="4"/>
  <c r="F1440" i="22"/>
  <c r="F1440" i="4"/>
  <c r="G1440" i="22"/>
  <c r="G1440" i="4"/>
  <c r="C1441" i="22"/>
  <c r="C1441" i="4"/>
  <c r="D1441" i="22"/>
  <c r="D1441" i="4"/>
  <c r="E1441" i="22"/>
  <c r="E1441" i="4"/>
  <c r="F1441" i="22"/>
  <c r="F1441" i="4"/>
  <c r="G1441" i="22"/>
  <c r="G1441" i="4"/>
  <c r="C1442" i="22"/>
  <c r="C1442" i="4"/>
  <c r="D1442" i="22"/>
  <c r="D1442" i="4"/>
  <c r="E1442" i="22"/>
  <c r="E1442" i="4"/>
  <c r="F1442" i="22"/>
  <c r="F1442" i="4"/>
  <c r="G1442" i="22"/>
  <c r="G1442" i="4"/>
  <c r="C1443" i="22"/>
  <c r="C1443" i="4"/>
  <c r="D1443" i="22"/>
  <c r="D1443" i="4"/>
  <c r="E1443" i="22"/>
  <c r="E1443" i="4"/>
  <c r="F1443" i="22"/>
  <c r="F1443" i="4"/>
  <c r="G1443" i="22"/>
  <c r="G1443" i="4"/>
  <c r="C1444" i="22"/>
  <c r="C1444" i="4"/>
  <c r="D1444" i="22"/>
  <c r="D1444" i="4"/>
  <c r="E1444" i="22"/>
  <c r="E1444" i="4"/>
  <c r="F1444" i="22"/>
  <c r="F1444" i="4"/>
  <c r="G1444" i="22"/>
  <c r="G1444" i="4"/>
  <c r="C1445" i="22"/>
  <c r="C1445" i="4"/>
  <c r="D1445" i="22"/>
  <c r="D1445" i="4"/>
  <c r="E1445" i="22"/>
  <c r="E1445" i="4"/>
  <c r="F1445" i="22"/>
  <c r="F1445" i="4"/>
  <c r="G1445" i="22"/>
  <c r="G1445" i="4"/>
  <c r="C1446" i="22"/>
  <c r="C1446" i="4"/>
  <c r="D1446" i="22"/>
  <c r="D1446" i="4"/>
  <c r="E1446" i="22"/>
  <c r="E1446" i="4"/>
  <c r="F1446" i="22"/>
  <c r="F1446" i="4"/>
  <c r="G1446" i="22"/>
  <c r="G1446" i="4"/>
  <c r="C1447" i="22"/>
  <c r="C1447" i="4"/>
  <c r="D1447" i="22"/>
  <c r="D1447" i="4"/>
  <c r="E1447" i="22"/>
  <c r="E1447" i="4"/>
  <c r="F1447" i="22"/>
  <c r="F1447" i="4"/>
  <c r="G1447" i="22"/>
  <c r="G1447" i="4"/>
  <c r="C1448" i="22"/>
  <c r="C1448" i="4"/>
  <c r="D1448" i="22"/>
  <c r="D1448" i="4"/>
  <c r="E1448" i="22"/>
  <c r="E1448" i="4"/>
  <c r="F1448" i="22"/>
  <c r="F1448" i="4"/>
  <c r="G1448" i="22"/>
  <c r="G1448" i="4"/>
  <c r="C1449" i="22"/>
  <c r="C1449" i="4"/>
  <c r="D1449" i="22"/>
  <c r="D1449" i="4"/>
  <c r="E1449" i="22"/>
  <c r="E1449" i="4"/>
  <c r="F1449" i="22"/>
  <c r="F1449" i="4"/>
  <c r="G1449" i="22"/>
  <c r="G1449" i="4"/>
  <c r="C1450" i="22"/>
  <c r="C1450" i="4"/>
  <c r="D1450" i="22"/>
  <c r="D1450" i="4"/>
  <c r="E1450" i="22"/>
  <c r="E1450" i="4"/>
  <c r="F1450" i="22"/>
  <c r="F1450" i="4"/>
  <c r="G1450" i="22"/>
  <c r="G1450" i="4"/>
  <c r="C1451" i="22"/>
  <c r="C1451" i="4"/>
  <c r="D1451" i="22"/>
  <c r="D1451" i="4"/>
  <c r="E1451" i="22"/>
  <c r="E1451" i="4"/>
  <c r="F1451" i="22"/>
  <c r="F1451" i="4"/>
  <c r="G1451" i="22"/>
  <c r="G1451" i="4"/>
  <c r="C1452" i="22"/>
  <c r="C1452" i="4"/>
  <c r="D1452" i="22"/>
  <c r="D1452" i="4"/>
  <c r="E1452" i="22"/>
  <c r="E1452" i="4"/>
  <c r="F1452" i="22"/>
  <c r="F1452" i="4"/>
  <c r="G1452" i="22"/>
  <c r="G1452" i="4"/>
  <c r="C1453" i="22"/>
  <c r="C1453" i="4"/>
  <c r="D1453" i="22"/>
  <c r="D1453" i="4"/>
  <c r="E1453" i="22"/>
  <c r="E1453" i="4"/>
  <c r="F1453" i="22"/>
  <c r="F1453" i="4"/>
  <c r="G1453" i="22"/>
  <c r="G1453" i="4"/>
  <c r="C1454" i="22"/>
  <c r="C1454" i="4"/>
  <c r="D1454" i="22"/>
  <c r="D1454" i="4"/>
  <c r="E1454" i="22"/>
  <c r="E1454" i="4"/>
  <c r="F1454" i="22"/>
  <c r="F1454" i="4"/>
  <c r="G1454" i="22"/>
  <c r="G1454" i="4"/>
  <c r="C1455" i="22"/>
  <c r="C1455" i="4"/>
  <c r="D1455" i="22"/>
  <c r="D1455" i="4"/>
  <c r="E1455" i="22"/>
  <c r="E1455" i="4"/>
  <c r="F1455" i="22"/>
  <c r="F1455" i="4"/>
  <c r="G1455" i="22"/>
  <c r="G1455" i="4"/>
  <c r="C1456" i="22"/>
  <c r="C1456" i="4"/>
  <c r="D1456" i="22"/>
  <c r="D1456" i="4"/>
  <c r="E1456" i="22"/>
  <c r="E1456" i="4"/>
  <c r="F1456" i="22"/>
  <c r="F1456" i="4"/>
  <c r="G1456" i="22"/>
  <c r="G1456" i="4"/>
  <c r="C1457" i="22"/>
  <c r="C1457" i="4"/>
  <c r="D1457" i="22"/>
  <c r="D1457" i="4"/>
  <c r="E1457" i="22"/>
  <c r="E1457" i="4"/>
  <c r="F1457" i="22"/>
  <c r="F1457" i="4"/>
  <c r="G1457" i="22"/>
  <c r="G1457" i="4"/>
  <c r="C1458" i="22"/>
  <c r="C1458" i="4"/>
  <c r="D1458" i="22"/>
  <c r="D1458" i="4"/>
  <c r="E1458" i="22"/>
  <c r="E1458" i="4"/>
  <c r="F1458" i="22"/>
  <c r="F1458" i="4"/>
  <c r="G1458" i="22"/>
  <c r="G1458" i="4"/>
  <c r="C1459" i="22"/>
  <c r="C1459" i="4"/>
  <c r="D1459" i="22"/>
  <c r="D1459" i="4"/>
  <c r="E1459" i="22"/>
  <c r="E1459" i="4"/>
  <c r="F1459" i="22"/>
  <c r="F1459" i="4"/>
  <c r="G1459" i="22"/>
  <c r="G1459" i="4"/>
  <c r="C1460" i="22"/>
  <c r="C1460" i="4"/>
  <c r="D1460" i="22"/>
  <c r="D1460" i="4"/>
  <c r="E1460" i="22"/>
  <c r="E1460" i="4"/>
  <c r="F1460" i="22"/>
  <c r="F1460" i="4"/>
  <c r="G1460" i="22"/>
  <c r="G1460" i="4"/>
  <c r="C1461" i="22"/>
  <c r="C1461" i="4"/>
  <c r="D1461" i="22"/>
  <c r="D1461" i="4"/>
  <c r="E1461" i="22"/>
  <c r="E1461" i="4"/>
  <c r="F1461" i="22"/>
  <c r="F1461" i="4"/>
  <c r="G1461" i="22"/>
  <c r="G1461" i="4"/>
  <c r="C1462" i="22"/>
  <c r="C1462" i="4"/>
  <c r="D1462" i="22"/>
  <c r="D1462" i="4"/>
  <c r="E1462" i="22"/>
  <c r="E1462" i="4"/>
  <c r="F1462" i="22"/>
  <c r="F1462" i="4"/>
  <c r="G1462" i="22"/>
  <c r="G1462" i="4"/>
  <c r="C1463" i="22"/>
  <c r="C1463" i="4"/>
  <c r="D1463" i="22"/>
  <c r="D1463" i="4"/>
  <c r="E1463" i="22"/>
  <c r="E1463" i="4"/>
  <c r="F1463" i="22"/>
  <c r="F1463" i="4"/>
  <c r="G1463" i="22"/>
  <c r="G1463" i="4"/>
  <c r="C1464" i="22"/>
  <c r="C1464" i="4"/>
  <c r="D1464" i="22"/>
  <c r="D1464" i="4"/>
  <c r="E1464" i="22"/>
  <c r="E1464" i="4"/>
  <c r="F1464" i="22"/>
  <c r="F1464" i="4"/>
  <c r="G1464" i="22"/>
  <c r="G1464" i="4"/>
  <c r="C1465" i="22"/>
  <c r="C1465" i="4"/>
  <c r="D1465" i="22"/>
  <c r="D1465" i="4"/>
  <c r="E1465" i="22"/>
  <c r="E1465" i="4"/>
  <c r="F1465" i="22"/>
  <c r="F1465" i="4"/>
  <c r="G1465" i="22"/>
  <c r="G1465" i="4"/>
  <c r="C1466" i="22"/>
  <c r="C1466" i="4"/>
  <c r="D1466" i="22"/>
  <c r="D1466" i="4"/>
  <c r="E1466" i="22"/>
  <c r="E1466" i="4"/>
  <c r="F1466" i="22"/>
  <c r="F1466" i="4"/>
  <c r="G1466" i="22"/>
  <c r="G1466" i="4"/>
  <c r="C1467" i="22"/>
  <c r="C1467" i="4"/>
  <c r="D1467" i="22"/>
  <c r="D1467" i="4"/>
  <c r="E1467" i="22"/>
  <c r="E1467" i="4"/>
  <c r="F1467" i="22"/>
  <c r="F1467" i="4"/>
  <c r="G1467" i="22"/>
  <c r="G1467" i="4"/>
  <c r="C1468" i="22"/>
  <c r="C1468" i="4"/>
  <c r="D1468" i="22"/>
  <c r="D1468" i="4"/>
  <c r="E1468" i="22"/>
  <c r="E1468" i="4"/>
  <c r="F1468" i="22"/>
  <c r="F1468" i="4"/>
  <c r="G1468" i="22"/>
  <c r="G1468" i="4"/>
  <c r="C1469" i="22"/>
  <c r="C1469" i="4"/>
  <c r="D1469" i="22"/>
  <c r="D1469" i="4"/>
  <c r="E1469" i="22"/>
  <c r="E1469" i="4"/>
  <c r="F1469" i="22"/>
  <c r="F1469" i="4"/>
  <c r="G1469" i="22"/>
  <c r="G1469" i="4"/>
  <c r="C1470" i="22"/>
  <c r="C1470" i="4"/>
  <c r="D1470" i="22"/>
  <c r="D1470" i="4"/>
  <c r="E1470" i="22"/>
  <c r="E1470" i="4"/>
  <c r="F1470" i="22"/>
  <c r="F1470" i="4"/>
  <c r="G1470" i="22"/>
  <c r="G1470" i="4"/>
  <c r="C1471" i="22"/>
  <c r="C1471" i="4"/>
  <c r="D1471" i="22"/>
  <c r="D1471" i="4"/>
  <c r="E1471" i="22"/>
  <c r="E1471" i="4"/>
  <c r="F1471" i="22"/>
  <c r="F1471" i="4"/>
  <c r="G1471" i="22"/>
  <c r="G1471" i="4"/>
  <c r="C1472" i="22"/>
  <c r="C1472" i="4"/>
  <c r="D1472" i="22"/>
  <c r="D1472" i="4"/>
  <c r="E1472" i="22"/>
  <c r="E1472" i="4"/>
  <c r="F1472" i="22"/>
  <c r="F1472" i="4"/>
  <c r="G1472" i="22"/>
  <c r="G1472" i="4"/>
  <c r="C1473" i="22"/>
  <c r="C1473" i="4"/>
  <c r="D1473" i="22"/>
  <c r="D1473" i="4"/>
  <c r="E1473" i="22"/>
  <c r="E1473" i="4"/>
  <c r="F1473" i="22"/>
  <c r="F1473" i="4"/>
  <c r="G1473" i="22"/>
  <c r="G1473" i="4"/>
  <c r="C1474" i="22"/>
  <c r="C1474" i="4"/>
  <c r="D1474" i="22"/>
  <c r="D1474" i="4"/>
  <c r="E1474" i="22"/>
  <c r="E1474" i="4"/>
  <c r="F1474" i="22"/>
  <c r="F1474" i="4"/>
  <c r="G1474" i="22"/>
  <c r="G1474" i="4"/>
  <c r="C1475" i="22"/>
  <c r="C1475" i="4"/>
  <c r="D1475" i="22"/>
  <c r="D1475" i="4"/>
  <c r="E1475" i="22"/>
  <c r="E1475" i="4"/>
  <c r="F1475" i="22"/>
  <c r="F1475" i="4"/>
  <c r="G1475" i="22"/>
  <c r="G1475" i="4"/>
  <c r="C1476" i="22"/>
  <c r="C1476" i="4"/>
  <c r="D1476" i="22"/>
  <c r="D1476" i="4"/>
  <c r="E1476" i="22"/>
  <c r="E1476" i="4"/>
  <c r="F1476" i="22"/>
  <c r="F1476" i="4"/>
  <c r="G1476" i="22"/>
  <c r="G1476" i="4"/>
  <c r="C1477" i="22"/>
  <c r="C1477" i="4"/>
  <c r="D1477" i="22"/>
  <c r="D1477" i="4"/>
  <c r="E1477" i="22"/>
  <c r="E1477" i="4"/>
  <c r="F1477" i="22"/>
  <c r="F1477" i="4"/>
  <c r="G1477" i="22"/>
  <c r="G1477" i="4"/>
  <c r="C1478" i="22"/>
  <c r="C1478" i="4"/>
  <c r="D1478" i="22"/>
  <c r="D1478" i="4"/>
  <c r="E1478" i="22"/>
  <c r="E1478" i="4"/>
  <c r="F1478" i="22"/>
  <c r="F1478" i="4"/>
  <c r="G1478" i="22"/>
  <c r="G1478" i="4"/>
  <c r="C1479" i="22"/>
  <c r="C1479" i="4"/>
  <c r="D1479" i="22"/>
  <c r="D1479" i="4"/>
  <c r="E1479" i="22"/>
  <c r="E1479" i="4"/>
  <c r="F1479" i="22"/>
  <c r="F1479" i="4"/>
  <c r="G1479" i="22"/>
  <c r="G1479" i="4"/>
  <c r="C1480" i="22"/>
  <c r="C1480" i="4"/>
  <c r="D1480" i="22"/>
  <c r="D1480" i="4"/>
  <c r="E1480" i="22"/>
  <c r="E1480" i="4"/>
  <c r="F1480" i="22"/>
  <c r="F1480" i="4"/>
  <c r="G1480" i="22"/>
  <c r="G1480" i="4"/>
  <c r="C1481" i="22"/>
  <c r="C1481" i="4"/>
  <c r="D1481" i="22"/>
  <c r="D1481" i="4"/>
  <c r="E1481" i="22"/>
  <c r="E1481" i="4"/>
  <c r="F1481" i="22"/>
  <c r="F1481" i="4"/>
  <c r="G1481" i="22"/>
  <c r="G1481" i="4"/>
  <c r="C1482" i="22"/>
  <c r="C1482" i="4"/>
  <c r="D1482" i="22"/>
  <c r="D1482" i="4"/>
  <c r="E1482" i="22"/>
  <c r="E1482" i="4"/>
  <c r="F1482" i="22"/>
  <c r="F1482" i="4"/>
  <c r="G1482" i="22"/>
  <c r="G1482" i="4"/>
  <c r="C1483" i="22"/>
  <c r="C1483" i="4"/>
  <c r="D1483" i="22"/>
  <c r="D1483" i="4"/>
  <c r="E1483" i="22"/>
  <c r="E1483" i="4"/>
  <c r="F1483" i="22"/>
  <c r="F1483" i="4"/>
  <c r="G1483" i="22"/>
  <c r="G1483" i="4"/>
  <c r="C1484" i="22"/>
  <c r="C1484" i="4"/>
  <c r="D1484" i="22"/>
  <c r="D1484" i="4"/>
  <c r="E1484" i="22"/>
  <c r="E1484" i="4"/>
  <c r="F1484" i="22"/>
  <c r="F1484" i="4"/>
  <c r="G1484" i="22"/>
  <c r="G1484" i="4"/>
  <c r="C1485" i="22"/>
  <c r="C1485" i="4"/>
  <c r="D1485" i="22"/>
  <c r="D1485" i="4"/>
  <c r="E1485" i="22"/>
  <c r="E1485" i="4"/>
  <c r="F1485" i="22"/>
  <c r="F1485" i="4"/>
  <c r="G1485" i="22"/>
  <c r="G1485" i="4"/>
  <c r="C1486" i="22"/>
  <c r="C1486" i="4"/>
  <c r="D1486" i="22"/>
  <c r="D1486" i="4"/>
  <c r="E1486" i="22"/>
  <c r="E1486" i="4"/>
  <c r="F1486" i="22"/>
  <c r="F1486" i="4"/>
  <c r="G1486" i="22"/>
  <c r="G1486" i="4"/>
  <c r="C1487" i="22"/>
  <c r="C1487" i="4"/>
  <c r="D1487" i="22"/>
  <c r="D1487" i="4"/>
  <c r="E1487" i="22"/>
  <c r="E1487" i="4"/>
  <c r="F1487" i="22"/>
  <c r="F1487" i="4"/>
  <c r="G1487" i="22"/>
  <c r="G1487" i="4"/>
  <c r="C1488" i="22"/>
  <c r="C1488" i="4"/>
  <c r="D1488" i="22"/>
  <c r="D1488" i="4"/>
  <c r="E1488" i="22"/>
  <c r="E1488" i="4"/>
  <c r="F1488" i="22"/>
  <c r="F1488" i="4"/>
  <c r="G1488" i="22"/>
  <c r="G1488" i="4"/>
  <c r="C1489" i="22"/>
  <c r="C1489" i="4"/>
  <c r="D1489" i="22"/>
  <c r="D1489" i="4"/>
  <c r="E1489" i="22"/>
  <c r="E1489" i="4"/>
  <c r="F1489" i="22"/>
  <c r="F1489" i="4"/>
  <c r="G1489" i="22"/>
  <c r="G1489" i="4"/>
  <c r="C1490" i="22"/>
  <c r="C1490" i="4"/>
  <c r="D1490" i="22"/>
  <c r="D1490" i="4"/>
  <c r="E1490" i="22"/>
  <c r="E1490" i="4"/>
  <c r="F1490" i="22"/>
  <c r="F1490" i="4"/>
  <c r="G1490" i="22"/>
  <c r="G1490" i="4"/>
  <c r="C1491" i="22"/>
  <c r="C1491" i="4"/>
  <c r="D1491" i="22"/>
  <c r="D1491" i="4"/>
  <c r="E1491" i="22"/>
  <c r="E1491" i="4"/>
  <c r="F1491" i="22"/>
  <c r="F1491" i="4"/>
  <c r="G1491" i="22"/>
  <c r="G1491" i="4"/>
  <c r="C1492" i="22"/>
  <c r="C1492" i="4"/>
  <c r="D1492" i="22"/>
  <c r="D1492" i="4"/>
  <c r="E1492" i="22"/>
  <c r="E1492" i="4"/>
  <c r="F1492" i="22"/>
  <c r="F1492" i="4"/>
  <c r="G1492" i="22"/>
  <c r="G1492" i="4"/>
  <c r="C1493" i="22"/>
  <c r="C1493" i="4"/>
  <c r="D1493" i="22"/>
  <c r="D1493" i="4"/>
  <c r="E1493" i="22"/>
  <c r="E1493" i="4"/>
  <c r="F1493" i="22"/>
  <c r="F1493" i="4"/>
  <c r="G1493" i="22"/>
  <c r="G1493" i="4"/>
  <c r="C1494" i="22"/>
  <c r="C1494" i="4"/>
  <c r="D1494" i="22"/>
  <c r="D1494" i="4"/>
  <c r="E1494" i="22"/>
  <c r="E1494" i="4"/>
  <c r="F1494" i="22"/>
  <c r="F1494" i="4"/>
  <c r="G1494" i="22"/>
  <c r="G1494" i="4"/>
  <c r="C1495" i="22"/>
  <c r="C1495" i="4"/>
  <c r="D1495" i="22"/>
  <c r="D1495" i="4"/>
  <c r="E1495" i="22"/>
  <c r="E1495" i="4"/>
  <c r="F1495" i="22"/>
  <c r="F1495" i="4"/>
  <c r="G1495" i="22"/>
  <c r="G1495" i="4"/>
  <c r="C1496" i="22"/>
  <c r="C1496" i="4"/>
  <c r="D1496" i="22"/>
  <c r="D1496" i="4"/>
  <c r="E1496" i="22"/>
  <c r="E1496" i="4"/>
  <c r="F1496" i="22"/>
  <c r="F1496" i="4"/>
  <c r="G1496" i="22"/>
  <c r="G1496" i="4"/>
  <c r="C1497" i="22"/>
  <c r="C1497" i="4"/>
  <c r="D1497" i="22"/>
  <c r="D1497" i="4"/>
  <c r="E1497" i="22"/>
  <c r="E1497" i="4"/>
  <c r="F1497" i="22"/>
  <c r="F1497" i="4"/>
  <c r="G1497" i="22"/>
  <c r="G1497" i="4"/>
  <c r="D6" i="4"/>
  <c r="E6" i="4"/>
  <c r="F6" i="4"/>
  <c r="G6" i="4"/>
  <c r="C6" i="4"/>
  <c r="G24" i="15"/>
  <c r="F22" i="18"/>
  <c r="F23" i="16"/>
  <c r="F22" i="17"/>
  <c r="F21" i="21"/>
  <c r="K2" i="23"/>
  <c r="C80" i="23"/>
  <c r="D80" i="23"/>
  <c r="E80" i="23"/>
  <c r="F80" i="23"/>
  <c r="G80" i="23"/>
  <c r="C81" i="23"/>
  <c r="D81" i="23"/>
  <c r="E81" i="23"/>
  <c r="F81" i="23"/>
  <c r="G81" i="23"/>
  <c r="C82" i="23"/>
  <c r="D82" i="23"/>
  <c r="E82" i="23"/>
  <c r="F82" i="23"/>
  <c r="G82" i="23"/>
  <c r="C83" i="23"/>
  <c r="D83" i="23"/>
  <c r="E83" i="23"/>
  <c r="F83" i="23"/>
  <c r="G83" i="23"/>
  <c r="C84" i="23"/>
  <c r="D84" i="23"/>
  <c r="E84" i="23"/>
  <c r="F84" i="23"/>
  <c r="G84" i="23"/>
  <c r="C85" i="23"/>
  <c r="D85" i="23"/>
  <c r="E85" i="23"/>
  <c r="F85" i="23"/>
  <c r="G85" i="23"/>
  <c r="C86" i="23"/>
  <c r="D86" i="23"/>
  <c r="E86" i="23"/>
  <c r="F86" i="23"/>
  <c r="G86" i="23"/>
  <c r="C87" i="23"/>
  <c r="D87" i="23"/>
  <c r="E87" i="23"/>
  <c r="F87" i="23"/>
  <c r="G87" i="23"/>
  <c r="C88" i="23"/>
  <c r="D88" i="23"/>
  <c r="E88" i="23"/>
  <c r="F88" i="23"/>
  <c r="G88" i="23"/>
  <c r="C89" i="23"/>
  <c r="D89" i="23"/>
  <c r="E89" i="23"/>
  <c r="F89" i="23"/>
  <c r="G89" i="23"/>
  <c r="C90" i="23"/>
  <c r="D90" i="23"/>
  <c r="E90" i="23"/>
  <c r="F90" i="23"/>
  <c r="G90" i="23"/>
  <c r="C91" i="23"/>
  <c r="D91" i="23"/>
  <c r="E91" i="23"/>
  <c r="F91" i="23"/>
  <c r="G91" i="23"/>
  <c r="C92" i="23"/>
  <c r="D92" i="23"/>
  <c r="E92" i="23"/>
  <c r="F92" i="23"/>
  <c r="G92" i="23"/>
  <c r="C93" i="23"/>
  <c r="D93" i="23"/>
  <c r="E93" i="23"/>
  <c r="F93" i="23"/>
  <c r="G93" i="23"/>
  <c r="C94" i="23"/>
  <c r="D94" i="23"/>
  <c r="E94" i="23"/>
  <c r="F94" i="23"/>
  <c r="G94" i="23"/>
  <c r="C95" i="23"/>
  <c r="D95" i="23"/>
  <c r="E95" i="23"/>
  <c r="F95" i="23"/>
  <c r="G95" i="23"/>
  <c r="C96" i="23"/>
  <c r="D96" i="23"/>
  <c r="E96" i="23"/>
  <c r="F96" i="23"/>
  <c r="G96" i="23"/>
  <c r="C97" i="23"/>
  <c r="D97" i="23"/>
  <c r="E97" i="23"/>
  <c r="F97" i="23"/>
  <c r="G97" i="23"/>
  <c r="C98" i="23"/>
  <c r="D98" i="23"/>
  <c r="E98" i="23"/>
  <c r="F98" i="23"/>
  <c r="G98" i="23"/>
  <c r="C99" i="23"/>
  <c r="D99" i="23"/>
  <c r="E99" i="23"/>
  <c r="F99" i="23"/>
  <c r="G99" i="23"/>
  <c r="C100" i="23"/>
  <c r="D100" i="23"/>
  <c r="E100" i="23"/>
  <c r="F100" i="23"/>
  <c r="G100" i="23"/>
  <c r="C101" i="23"/>
  <c r="D101" i="23"/>
  <c r="E101" i="23"/>
  <c r="F101" i="23"/>
  <c r="G101" i="23"/>
  <c r="C102" i="23"/>
  <c r="D102" i="23"/>
  <c r="E102" i="23"/>
  <c r="F102" i="23"/>
  <c r="G102" i="23"/>
  <c r="C103" i="23"/>
  <c r="D103" i="23"/>
  <c r="E103" i="23"/>
  <c r="F103" i="23"/>
  <c r="G103" i="23"/>
  <c r="C104" i="23"/>
  <c r="D104" i="23"/>
  <c r="E104" i="23"/>
  <c r="F104" i="23"/>
  <c r="G104" i="23"/>
  <c r="C105" i="23"/>
  <c r="D105" i="23"/>
  <c r="E105" i="23"/>
  <c r="F105" i="23"/>
  <c r="G105" i="23"/>
  <c r="C106" i="23"/>
  <c r="D106" i="23"/>
  <c r="E106" i="23"/>
  <c r="F106" i="23"/>
  <c r="G106" i="23"/>
  <c r="C107" i="23"/>
  <c r="D107" i="23"/>
  <c r="E107" i="23"/>
  <c r="F107" i="23"/>
  <c r="G107" i="23"/>
  <c r="C108" i="23"/>
  <c r="D108" i="23"/>
  <c r="E108" i="23"/>
  <c r="F108" i="23"/>
  <c r="G108" i="23"/>
  <c r="C109" i="23"/>
  <c r="D109" i="23"/>
  <c r="E109" i="23"/>
  <c r="F109" i="23"/>
  <c r="G109" i="23"/>
  <c r="C110" i="23"/>
  <c r="D110" i="23"/>
  <c r="E110" i="23"/>
  <c r="F110" i="23"/>
  <c r="G110" i="23"/>
  <c r="C111" i="23"/>
  <c r="D111" i="23"/>
  <c r="E111" i="23"/>
  <c r="F111" i="23"/>
  <c r="G111" i="23"/>
  <c r="C112" i="23"/>
  <c r="D112" i="23"/>
  <c r="E112" i="23"/>
  <c r="F112" i="23"/>
  <c r="G112" i="23"/>
  <c r="C113" i="23"/>
  <c r="D113" i="23"/>
  <c r="E113" i="23"/>
  <c r="F113" i="23"/>
  <c r="G113" i="23"/>
  <c r="C114" i="23"/>
  <c r="D114" i="23"/>
  <c r="E114" i="23"/>
  <c r="F114" i="23"/>
  <c r="G114" i="23"/>
  <c r="C115" i="23"/>
  <c r="D115" i="23"/>
  <c r="E115" i="23"/>
  <c r="F115" i="23"/>
  <c r="G115" i="23"/>
  <c r="C116" i="23"/>
  <c r="D116" i="23"/>
  <c r="E116" i="23"/>
  <c r="F116" i="23"/>
  <c r="G116" i="23"/>
  <c r="C117" i="23"/>
  <c r="D117" i="23"/>
  <c r="E117" i="23"/>
  <c r="F117" i="23"/>
  <c r="G117" i="23"/>
  <c r="C118" i="23"/>
  <c r="D118" i="23"/>
  <c r="E118" i="23"/>
  <c r="F118" i="23"/>
  <c r="G118" i="23"/>
  <c r="C119" i="23"/>
  <c r="D119" i="23"/>
  <c r="E119" i="23"/>
  <c r="F119" i="23"/>
  <c r="G119" i="23"/>
  <c r="C120" i="23"/>
  <c r="D120" i="23"/>
  <c r="E120" i="23"/>
  <c r="F120" i="23"/>
  <c r="G120" i="23"/>
  <c r="C121" i="23"/>
  <c r="D121" i="23"/>
  <c r="E121" i="23"/>
  <c r="F121" i="23"/>
  <c r="G121" i="23"/>
  <c r="C122" i="23"/>
  <c r="D122" i="23"/>
  <c r="E122" i="23"/>
  <c r="F122" i="23"/>
  <c r="G122" i="23"/>
  <c r="C123" i="23"/>
  <c r="D123" i="23"/>
  <c r="E123" i="23"/>
  <c r="F123" i="23"/>
  <c r="G123" i="23"/>
  <c r="C124" i="23"/>
  <c r="D124" i="23"/>
  <c r="E124" i="23"/>
  <c r="F124" i="23"/>
  <c r="G124" i="23"/>
  <c r="C125" i="23"/>
  <c r="D125" i="23"/>
  <c r="E125" i="23"/>
  <c r="F125" i="23"/>
  <c r="G125" i="23"/>
  <c r="C126" i="23"/>
  <c r="D126" i="23"/>
  <c r="E126" i="23"/>
  <c r="F126" i="23"/>
  <c r="G126" i="23"/>
  <c r="C127" i="23"/>
  <c r="D127" i="23"/>
  <c r="E127" i="23"/>
  <c r="F127" i="23"/>
  <c r="G127" i="23"/>
  <c r="C128" i="23"/>
  <c r="D128" i="23"/>
  <c r="E128" i="23"/>
  <c r="F128" i="23"/>
  <c r="G128" i="23"/>
  <c r="C129" i="23"/>
  <c r="D129" i="23"/>
  <c r="E129" i="23"/>
  <c r="F129" i="23"/>
  <c r="G129" i="23"/>
  <c r="C130" i="23"/>
  <c r="D130" i="23"/>
  <c r="E130" i="23"/>
  <c r="F130" i="23"/>
  <c r="G130" i="23"/>
  <c r="C131" i="23"/>
  <c r="D131" i="23"/>
  <c r="E131" i="23"/>
  <c r="F131" i="23"/>
  <c r="G131" i="23"/>
  <c r="C132" i="23"/>
  <c r="D132" i="23"/>
  <c r="E132" i="23"/>
  <c r="F132" i="23"/>
  <c r="G132" i="23"/>
  <c r="C133" i="23"/>
  <c r="D133" i="23"/>
  <c r="E133" i="23"/>
  <c r="F133" i="23"/>
  <c r="G133" i="23"/>
  <c r="C134" i="23"/>
  <c r="D134" i="23"/>
  <c r="E134" i="23"/>
  <c r="F134" i="23"/>
  <c r="G134" i="23"/>
  <c r="C135" i="23"/>
  <c r="D135" i="23"/>
  <c r="E135" i="23"/>
  <c r="F135" i="23"/>
  <c r="G135" i="23"/>
  <c r="C136" i="23"/>
  <c r="D136" i="23"/>
  <c r="E136" i="23"/>
  <c r="F136" i="23"/>
  <c r="G136" i="23"/>
  <c r="C137" i="23"/>
  <c r="D137" i="23"/>
  <c r="E137" i="23"/>
  <c r="F137" i="23"/>
  <c r="G137" i="23"/>
  <c r="C138" i="23"/>
  <c r="D138" i="23"/>
  <c r="E138" i="23"/>
  <c r="F138" i="23"/>
  <c r="G138" i="23"/>
  <c r="C139" i="23"/>
  <c r="D139" i="23"/>
  <c r="E139" i="23"/>
  <c r="F139" i="23"/>
  <c r="G139" i="23"/>
  <c r="C140" i="23"/>
  <c r="D140" i="23"/>
  <c r="E140" i="23"/>
  <c r="F140" i="23"/>
  <c r="G140" i="23"/>
  <c r="C141" i="23"/>
  <c r="D141" i="23"/>
  <c r="E141" i="23"/>
  <c r="F141" i="23"/>
  <c r="G141" i="23"/>
  <c r="C142" i="23"/>
  <c r="D142" i="23"/>
  <c r="E142" i="23"/>
  <c r="F142" i="23"/>
  <c r="G142" i="23"/>
  <c r="C143" i="23"/>
  <c r="D143" i="23"/>
  <c r="E143" i="23"/>
  <c r="F143" i="23"/>
  <c r="G143" i="23"/>
  <c r="C144" i="23"/>
  <c r="D144" i="23"/>
  <c r="E144" i="23"/>
  <c r="F144" i="23"/>
  <c r="G144" i="23"/>
  <c r="C145" i="23"/>
  <c r="D145" i="23"/>
  <c r="E145" i="23"/>
  <c r="F145" i="23"/>
  <c r="G145" i="23"/>
  <c r="C146" i="23"/>
  <c r="D146" i="23"/>
  <c r="E146" i="23"/>
  <c r="F146" i="23"/>
  <c r="G146" i="23"/>
  <c r="C147" i="23"/>
  <c r="D147" i="23"/>
  <c r="E147" i="23"/>
  <c r="F147" i="23"/>
  <c r="G147" i="23"/>
  <c r="C148" i="23"/>
  <c r="D148" i="23"/>
  <c r="E148" i="23"/>
  <c r="F148" i="23"/>
  <c r="G148" i="23"/>
  <c r="C149" i="23"/>
  <c r="D149" i="23"/>
  <c r="E149" i="23"/>
  <c r="F149" i="23"/>
  <c r="G149" i="23"/>
  <c r="C229" i="23"/>
  <c r="D229" i="23"/>
  <c r="E229" i="23"/>
  <c r="F229" i="23"/>
  <c r="G229" i="23"/>
  <c r="C230" i="23"/>
  <c r="D230" i="23"/>
  <c r="E230" i="23"/>
  <c r="F230" i="23"/>
  <c r="G230" i="23"/>
  <c r="C231" i="23"/>
  <c r="D231" i="23"/>
  <c r="E231" i="23"/>
  <c r="F231" i="23"/>
  <c r="G231" i="23"/>
  <c r="C232" i="23"/>
  <c r="D232" i="23"/>
  <c r="E232" i="23"/>
  <c r="F232" i="23"/>
  <c r="G232" i="23"/>
  <c r="C233" i="23"/>
  <c r="D233" i="23"/>
  <c r="E233" i="23"/>
  <c r="F233" i="23"/>
  <c r="G233" i="23"/>
  <c r="C234" i="23"/>
  <c r="D234" i="23"/>
  <c r="E234" i="23"/>
  <c r="F234" i="23"/>
  <c r="G234" i="23"/>
  <c r="C235" i="23"/>
  <c r="D235" i="23"/>
  <c r="E235" i="23"/>
  <c r="F235" i="23"/>
  <c r="G235" i="23"/>
  <c r="C236" i="23"/>
  <c r="D236" i="23"/>
  <c r="E236" i="23"/>
  <c r="F236" i="23"/>
  <c r="G236" i="23"/>
  <c r="C237" i="23"/>
  <c r="D237" i="23"/>
  <c r="E237" i="23"/>
  <c r="F237" i="23"/>
  <c r="G237" i="23"/>
  <c r="C238" i="23"/>
  <c r="D238" i="23"/>
  <c r="E238" i="23"/>
  <c r="F238" i="23"/>
  <c r="G238" i="23"/>
  <c r="C239" i="23"/>
  <c r="D239" i="23"/>
  <c r="E239" i="23"/>
  <c r="F239" i="23"/>
  <c r="G239" i="23"/>
  <c r="C240" i="23"/>
  <c r="D240" i="23"/>
  <c r="E240" i="23"/>
  <c r="F240" i="23"/>
  <c r="G240" i="23"/>
  <c r="C241" i="23"/>
  <c r="D241" i="23"/>
  <c r="E241" i="23"/>
  <c r="F241" i="23"/>
  <c r="G241" i="23"/>
  <c r="C242" i="23"/>
  <c r="D242" i="23"/>
  <c r="E242" i="23"/>
  <c r="F242" i="23"/>
  <c r="G242" i="23"/>
  <c r="C243" i="23"/>
  <c r="D243" i="23"/>
  <c r="E243" i="23"/>
  <c r="F243" i="23"/>
  <c r="G243" i="23"/>
  <c r="C244" i="23"/>
  <c r="D244" i="23"/>
  <c r="E244" i="23"/>
  <c r="F244" i="23"/>
  <c r="G244" i="23"/>
  <c r="C245" i="23"/>
  <c r="D245" i="23"/>
  <c r="E245" i="23"/>
  <c r="F245" i="23"/>
  <c r="G245" i="23"/>
  <c r="C246" i="23"/>
  <c r="D246" i="23"/>
  <c r="E246" i="23"/>
  <c r="F246" i="23"/>
  <c r="G246" i="23"/>
  <c r="C247" i="23"/>
  <c r="D247" i="23"/>
  <c r="E247" i="23"/>
  <c r="F247" i="23"/>
  <c r="G247" i="23"/>
  <c r="C248" i="23"/>
  <c r="D248" i="23"/>
  <c r="E248" i="23"/>
  <c r="F248" i="23"/>
  <c r="G248" i="23"/>
  <c r="C249" i="23"/>
  <c r="D249" i="23"/>
  <c r="E249" i="23"/>
  <c r="F249" i="23"/>
  <c r="G249" i="23"/>
  <c r="C250" i="23"/>
  <c r="D250" i="23"/>
  <c r="E250" i="23"/>
  <c r="F250" i="23"/>
  <c r="G250" i="23"/>
  <c r="C251" i="23"/>
  <c r="D251" i="23"/>
  <c r="E251" i="23"/>
  <c r="F251" i="23"/>
  <c r="G251" i="23"/>
  <c r="C252" i="23"/>
  <c r="D252" i="23"/>
  <c r="E252" i="23"/>
  <c r="F252" i="23"/>
  <c r="G252" i="23"/>
  <c r="C253" i="23"/>
  <c r="D253" i="23"/>
  <c r="E253" i="23"/>
  <c r="F253" i="23"/>
  <c r="G253" i="23"/>
  <c r="C254" i="23"/>
  <c r="D254" i="23"/>
  <c r="E254" i="23"/>
  <c r="F254" i="23"/>
  <c r="G254" i="23"/>
  <c r="C255" i="23"/>
  <c r="D255" i="23"/>
  <c r="E255" i="23"/>
  <c r="F255" i="23"/>
  <c r="G255" i="23"/>
  <c r="C256" i="23"/>
  <c r="D256" i="23"/>
  <c r="E256" i="23"/>
  <c r="F256" i="23"/>
  <c r="G256" i="23"/>
  <c r="C257" i="23"/>
  <c r="D257" i="23"/>
  <c r="E257" i="23"/>
  <c r="F257" i="23"/>
  <c r="G257" i="23"/>
  <c r="C258" i="23"/>
  <c r="D258" i="23"/>
  <c r="E258" i="23"/>
  <c r="F258" i="23"/>
  <c r="G258" i="23"/>
  <c r="C259" i="23"/>
  <c r="D259" i="23"/>
  <c r="E259" i="23"/>
  <c r="F259" i="23"/>
  <c r="G259" i="23"/>
  <c r="C260" i="23"/>
  <c r="D260" i="23"/>
  <c r="E260" i="23"/>
  <c r="F260" i="23"/>
  <c r="G260" i="23"/>
  <c r="C261" i="23"/>
  <c r="D261" i="23"/>
  <c r="E261" i="23"/>
  <c r="F261" i="23"/>
  <c r="G261" i="23"/>
  <c r="C262" i="23"/>
  <c r="D262" i="23"/>
  <c r="E262" i="23"/>
  <c r="F262" i="23"/>
  <c r="G262" i="23"/>
  <c r="C263" i="23"/>
  <c r="D263" i="23"/>
  <c r="E263" i="23"/>
  <c r="F263" i="23"/>
  <c r="G263" i="23"/>
  <c r="C264" i="23"/>
  <c r="D264" i="23"/>
  <c r="E264" i="23"/>
  <c r="F264" i="23"/>
  <c r="G264" i="23"/>
  <c r="C265" i="23"/>
  <c r="D265" i="23"/>
  <c r="E265" i="23"/>
  <c r="F265" i="23"/>
  <c r="G265" i="23"/>
  <c r="C266" i="23"/>
  <c r="D266" i="23"/>
  <c r="E266" i="23"/>
  <c r="F266" i="23"/>
  <c r="G266" i="23"/>
  <c r="C267" i="23"/>
  <c r="D267" i="23"/>
  <c r="E267" i="23"/>
  <c r="F267" i="23"/>
  <c r="G267" i="23"/>
  <c r="C268" i="23"/>
  <c r="D268" i="23"/>
  <c r="E268" i="23"/>
  <c r="F268" i="23"/>
  <c r="G268" i="23"/>
  <c r="C269" i="23"/>
  <c r="D269" i="23"/>
  <c r="E269" i="23"/>
  <c r="F269" i="23"/>
  <c r="G269" i="23"/>
  <c r="C270" i="23"/>
  <c r="D270" i="23"/>
  <c r="E270" i="23"/>
  <c r="F270" i="23"/>
  <c r="G270" i="23"/>
  <c r="C271" i="23"/>
  <c r="D271" i="23"/>
  <c r="E271" i="23"/>
  <c r="F271" i="23"/>
  <c r="G271" i="23"/>
  <c r="C272" i="23"/>
  <c r="D272" i="23"/>
  <c r="E272" i="23"/>
  <c r="F272" i="23"/>
  <c r="G272" i="23"/>
  <c r="C273" i="23"/>
  <c r="D273" i="23"/>
  <c r="E273" i="23"/>
  <c r="F273" i="23"/>
  <c r="G273" i="23"/>
  <c r="C274" i="23"/>
  <c r="D274" i="23"/>
  <c r="E274" i="23"/>
  <c r="F274" i="23"/>
  <c r="G274" i="23"/>
  <c r="C275" i="23"/>
  <c r="D275" i="23"/>
  <c r="E275" i="23"/>
  <c r="F275" i="23"/>
  <c r="G275" i="23"/>
  <c r="C276" i="23"/>
  <c r="D276" i="23"/>
  <c r="E276" i="23"/>
  <c r="F276" i="23"/>
  <c r="G276" i="23"/>
  <c r="C277" i="23"/>
  <c r="D277" i="23"/>
  <c r="E277" i="23"/>
  <c r="F277" i="23"/>
  <c r="G277" i="23"/>
  <c r="C278" i="23"/>
  <c r="D278" i="23"/>
  <c r="E278" i="23"/>
  <c r="F278" i="23"/>
  <c r="G278" i="23"/>
  <c r="C279" i="23"/>
  <c r="D279" i="23"/>
  <c r="E279" i="23"/>
  <c r="F279" i="23"/>
  <c r="G279" i="23"/>
  <c r="C280" i="23"/>
  <c r="D280" i="23"/>
  <c r="E280" i="23"/>
  <c r="F280" i="23"/>
  <c r="G280" i="23"/>
  <c r="C281" i="23"/>
  <c r="D281" i="23"/>
  <c r="E281" i="23"/>
  <c r="F281" i="23"/>
  <c r="G281" i="23"/>
  <c r="C282" i="23"/>
  <c r="D282" i="23"/>
  <c r="E282" i="23"/>
  <c r="F282" i="23"/>
  <c r="G282" i="23"/>
  <c r="C283" i="23"/>
  <c r="D283" i="23"/>
  <c r="E283" i="23"/>
  <c r="F283" i="23"/>
  <c r="G283" i="23"/>
  <c r="C284" i="23"/>
  <c r="D284" i="23"/>
  <c r="E284" i="23"/>
  <c r="F284" i="23"/>
  <c r="G284" i="23"/>
  <c r="C285" i="23"/>
  <c r="D285" i="23"/>
  <c r="E285" i="23"/>
  <c r="F285" i="23"/>
  <c r="G285" i="23"/>
  <c r="C286" i="23"/>
  <c r="D286" i="23"/>
  <c r="E286" i="23"/>
  <c r="F286" i="23"/>
  <c r="G286" i="23"/>
  <c r="C287" i="23"/>
  <c r="D287" i="23"/>
  <c r="E287" i="23"/>
  <c r="F287" i="23"/>
  <c r="G287" i="23"/>
  <c r="C288" i="23"/>
  <c r="D288" i="23"/>
  <c r="E288" i="23"/>
  <c r="F288" i="23"/>
  <c r="G288" i="23"/>
  <c r="C289" i="23"/>
  <c r="D289" i="23"/>
  <c r="E289" i="23"/>
  <c r="F289" i="23"/>
  <c r="G289" i="23"/>
  <c r="C290" i="23"/>
  <c r="D290" i="23"/>
  <c r="E290" i="23"/>
  <c r="F290" i="23"/>
  <c r="G290" i="23"/>
  <c r="C291" i="23"/>
  <c r="D291" i="23"/>
  <c r="E291" i="23"/>
  <c r="F291" i="23"/>
  <c r="G291" i="23"/>
  <c r="C292" i="23"/>
  <c r="D292" i="23"/>
  <c r="E292" i="23"/>
  <c r="F292" i="23"/>
  <c r="G292" i="23"/>
  <c r="C293" i="23"/>
  <c r="D293" i="23"/>
  <c r="E293" i="23"/>
  <c r="F293" i="23"/>
  <c r="G293" i="23"/>
  <c r="C294" i="23"/>
  <c r="D294" i="23"/>
  <c r="E294" i="23"/>
  <c r="F294" i="23"/>
  <c r="G294" i="23"/>
  <c r="C295" i="23"/>
  <c r="D295" i="23"/>
  <c r="E295" i="23"/>
  <c r="F295" i="23"/>
  <c r="G295" i="23"/>
  <c r="C296" i="23"/>
  <c r="D296" i="23"/>
  <c r="E296" i="23"/>
  <c r="F296" i="23"/>
  <c r="G296" i="23"/>
  <c r="C297" i="23"/>
  <c r="D297" i="23"/>
  <c r="E297" i="23"/>
  <c r="F297" i="23"/>
  <c r="G297" i="23"/>
  <c r="C298" i="23"/>
  <c r="D298" i="23"/>
  <c r="E298" i="23"/>
  <c r="F298" i="23"/>
  <c r="G298" i="23"/>
  <c r="C379" i="23"/>
  <c r="D379" i="23"/>
  <c r="E379" i="23"/>
  <c r="F379" i="23"/>
  <c r="G379" i="23"/>
  <c r="C380" i="23"/>
  <c r="D380" i="23"/>
  <c r="E380" i="23"/>
  <c r="F380" i="23"/>
  <c r="G380" i="23"/>
  <c r="C381" i="23"/>
  <c r="D381" i="23"/>
  <c r="E381" i="23"/>
  <c r="F381" i="23"/>
  <c r="G381" i="23"/>
  <c r="C382" i="23"/>
  <c r="D382" i="23"/>
  <c r="E382" i="23"/>
  <c r="F382" i="23"/>
  <c r="G382" i="23"/>
  <c r="C383" i="23"/>
  <c r="D383" i="23"/>
  <c r="E383" i="23"/>
  <c r="F383" i="23"/>
  <c r="G383" i="23"/>
  <c r="C384" i="23"/>
  <c r="D384" i="23"/>
  <c r="E384" i="23"/>
  <c r="F384" i="23"/>
  <c r="G384" i="23"/>
  <c r="C385" i="23"/>
  <c r="D385" i="23"/>
  <c r="E385" i="23"/>
  <c r="F385" i="23"/>
  <c r="G385" i="23"/>
  <c r="C386" i="23"/>
  <c r="D386" i="23"/>
  <c r="E386" i="23"/>
  <c r="F386" i="23"/>
  <c r="G386" i="23"/>
  <c r="C387" i="23"/>
  <c r="D387" i="23"/>
  <c r="E387" i="23"/>
  <c r="F387" i="23"/>
  <c r="G387" i="23"/>
  <c r="C388" i="23"/>
  <c r="D388" i="23"/>
  <c r="E388" i="23"/>
  <c r="F388" i="23"/>
  <c r="G388" i="23"/>
  <c r="C389" i="23"/>
  <c r="D389" i="23"/>
  <c r="E389" i="23"/>
  <c r="F389" i="23"/>
  <c r="G389" i="23"/>
  <c r="C390" i="23"/>
  <c r="D390" i="23"/>
  <c r="E390" i="23"/>
  <c r="F390" i="23"/>
  <c r="G390" i="23"/>
  <c r="C391" i="23"/>
  <c r="D391" i="23"/>
  <c r="E391" i="23"/>
  <c r="F391" i="23"/>
  <c r="G391" i="23"/>
  <c r="C392" i="23"/>
  <c r="D392" i="23"/>
  <c r="E392" i="23"/>
  <c r="F392" i="23"/>
  <c r="G392" i="23"/>
  <c r="C393" i="23"/>
  <c r="D393" i="23"/>
  <c r="E393" i="23"/>
  <c r="F393" i="23"/>
  <c r="G393" i="23"/>
  <c r="C394" i="23"/>
  <c r="D394" i="23"/>
  <c r="E394" i="23"/>
  <c r="F394" i="23"/>
  <c r="G394" i="23"/>
  <c r="C395" i="23"/>
  <c r="D395" i="23"/>
  <c r="E395" i="23"/>
  <c r="F395" i="23"/>
  <c r="G395" i="23"/>
  <c r="C396" i="23"/>
  <c r="D396" i="23"/>
  <c r="E396" i="23"/>
  <c r="F396" i="23"/>
  <c r="G396" i="23"/>
  <c r="C397" i="23"/>
  <c r="D397" i="23"/>
  <c r="E397" i="23"/>
  <c r="F397" i="23"/>
  <c r="G397" i="23"/>
  <c r="C398" i="23"/>
  <c r="D398" i="23"/>
  <c r="E398" i="23"/>
  <c r="F398" i="23"/>
  <c r="G398" i="23"/>
  <c r="C399" i="23"/>
  <c r="D399" i="23"/>
  <c r="E399" i="23"/>
  <c r="F399" i="23"/>
  <c r="G399" i="23"/>
  <c r="C400" i="23"/>
  <c r="D400" i="23"/>
  <c r="E400" i="23"/>
  <c r="F400" i="23"/>
  <c r="G400" i="23"/>
  <c r="C401" i="23"/>
  <c r="D401" i="23"/>
  <c r="E401" i="23"/>
  <c r="F401" i="23"/>
  <c r="G401" i="23"/>
  <c r="C402" i="23"/>
  <c r="D402" i="23"/>
  <c r="E402" i="23"/>
  <c r="F402" i="23"/>
  <c r="G402" i="23"/>
  <c r="C403" i="23"/>
  <c r="D403" i="23"/>
  <c r="E403" i="23"/>
  <c r="F403" i="23"/>
  <c r="G403" i="23"/>
  <c r="C404" i="23"/>
  <c r="D404" i="23"/>
  <c r="E404" i="23"/>
  <c r="F404" i="23"/>
  <c r="G404" i="23"/>
  <c r="C405" i="23"/>
  <c r="D405" i="23"/>
  <c r="E405" i="23"/>
  <c r="F405" i="23"/>
  <c r="G405" i="23"/>
  <c r="C406" i="23"/>
  <c r="D406" i="23"/>
  <c r="E406" i="23"/>
  <c r="F406" i="23"/>
  <c r="G406" i="23"/>
  <c r="C407" i="23"/>
  <c r="D407" i="23"/>
  <c r="E407" i="23"/>
  <c r="F407" i="23"/>
  <c r="G407" i="23"/>
  <c r="C408" i="23"/>
  <c r="D408" i="23"/>
  <c r="E408" i="23"/>
  <c r="F408" i="23"/>
  <c r="G408" i="23"/>
  <c r="C409" i="23"/>
  <c r="D409" i="23"/>
  <c r="E409" i="23"/>
  <c r="F409" i="23"/>
  <c r="G409" i="23"/>
  <c r="C410" i="23"/>
  <c r="D410" i="23"/>
  <c r="E410" i="23"/>
  <c r="F410" i="23"/>
  <c r="G410" i="23"/>
  <c r="C411" i="23"/>
  <c r="D411" i="23"/>
  <c r="E411" i="23"/>
  <c r="F411" i="23"/>
  <c r="G411" i="23"/>
  <c r="C412" i="23"/>
  <c r="D412" i="23"/>
  <c r="E412" i="23"/>
  <c r="F412" i="23"/>
  <c r="G412" i="23"/>
  <c r="C413" i="23"/>
  <c r="D413" i="23"/>
  <c r="E413" i="23"/>
  <c r="F413" i="23"/>
  <c r="G413" i="23"/>
  <c r="C414" i="23"/>
  <c r="D414" i="23"/>
  <c r="E414" i="23"/>
  <c r="F414" i="23"/>
  <c r="G414" i="23"/>
  <c r="C415" i="23"/>
  <c r="D415" i="23"/>
  <c r="E415" i="23"/>
  <c r="F415" i="23"/>
  <c r="G415" i="23"/>
  <c r="C416" i="23"/>
  <c r="D416" i="23"/>
  <c r="E416" i="23"/>
  <c r="F416" i="23"/>
  <c r="G416" i="23"/>
  <c r="C417" i="23"/>
  <c r="D417" i="23"/>
  <c r="E417" i="23"/>
  <c r="F417" i="23"/>
  <c r="G417" i="23"/>
  <c r="C418" i="23"/>
  <c r="D418" i="23"/>
  <c r="E418" i="23"/>
  <c r="F418" i="23"/>
  <c r="G418" i="23"/>
  <c r="C419" i="23"/>
  <c r="D419" i="23"/>
  <c r="E419" i="23"/>
  <c r="F419" i="23"/>
  <c r="G419" i="23"/>
  <c r="C420" i="23"/>
  <c r="D420" i="23"/>
  <c r="E420" i="23"/>
  <c r="F420" i="23"/>
  <c r="G420" i="23"/>
  <c r="C421" i="23"/>
  <c r="D421" i="23"/>
  <c r="E421" i="23"/>
  <c r="F421" i="23"/>
  <c r="G421" i="23"/>
  <c r="C422" i="23"/>
  <c r="D422" i="23"/>
  <c r="E422" i="23"/>
  <c r="F422" i="23"/>
  <c r="G422" i="23"/>
  <c r="C423" i="23"/>
  <c r="D423" i="23"/>
  <c r="E423" i="23"/>
  <c r="F423" i="23"/>
  <c r="G423" i="23"/>
  <c r="C424" i="23"/>
  <c r="D424" i="23"/>
  <c r="E424" i="23"/>
  <c r="F424" i="23"/>
  <c r="G424" i="23"/>
  <c r="C425" i="23"/>
  <c r="D425" i="23"/>
  <c r="E425" i="23"/>
  <c r="F425" i="23"/>
  <c r="G425" i="23"/>
  <c r="C426" i="23"/>
  <c r="D426" i="23"/>
  <c r="E426" i="23"/>
  <c r="F426" i="23"/>
  <c r="G426" i="23"/>
  <c r="C427" i="23"/>
  <c r="D427" i="23"/>
  <c r="E427" i="23"/>
  <c r="F427" i="23"/>
  <c r="G427" i="23"/>
  <c r="C428" i="23"/>
  <c r="D428" i="23"/>
  <c r="E428" i="23"/>
  <c r="F428" i="23"/>
  <c r="G428" i="23"/>
  <c r="C429" i="23"/>
  <c r="D429" i="23"/>
  <c r="E429" i="23"/>
  <c r="F429" i="23"/>
  <c r="G429" i="23"/>
  <c r="C430" i="23"/>
  <c r="D430" i="23"/>
  <c r="E430" i="23"/>
  <c r="F430" i="23"/>
  <c r="G430" i="23"/>
  <c r="C431" i="23"/>
  <c r="D431" i="23"/>
  <c r="E431" i="23"/>
  <c r="F431" i="23"/>
  <c r="G431" i="23"/>
  <c r="C432" i="23"/>
  <c r="D432" i="23"/>
  <c r="E432" i="23"/>
  <c r="F432" i="23"/>
  <c r="G432" i="23"/>
  <c r="C433" i="23"/>
  <c r="D433" i="23"/>
  <c r="E433" i="23"/>
  <c r="F433" i="23"/>
  <c r="G433" i="23"/>
  <c r="C434" i="23"/>
  <c r="D434" i="23"/>
  <c r="E434" i="23"/>
  <c r="F434" i="23"/>
  <c r="G434" i="23"/>
  <c r="C435" i="23"/>
  <c r="D435" i="23"/>
  <c r="E435" i="23"/>
  <c r="F435" i="23"/>
  <c r="G435" i="23"/>
  <c r="C436" i="23"/>
  <c r="D436" i="23"/>
  <c r="E436" i="23"/>
  <c r="F436" i="23"/>
  <c r="G436" i="23"/>
  <c r="C437" i="23"/>
  <c r="D437" i="23"/>
  <c r="E437" i="23"/>
  <c r="F437" i="23"/>
  <c r="G437" i="23"/>
  <c r="C438" i="23"/>
  <c r="D438" i="23"/>
  <c r="E438" i="23"/>
  <c r="F438" i="23"/>
  <c r="G438" i="23"/>
  <c r="C439" i="23"/>
  <c r="D439" i="23"/>
  <c r="E439" i="23"/>
  <c r="F439" i="23"/>
  <c r="G439" i="23"/>
  <c r="C440" i="23"/>
  <c r="D440" i="23"/>
  <c r="E440" i="23"/>
  <c r="F440" i="23"/>
  <c r="G440" i="23"/>
  <c r="C441" i="23"/>
  <c r="D441" i="23"/>
  <c r="E441" i="23"/>
  <c r="F441" i="23"/>
  <c r="G441" i="23"/>
  <c r="C442" i="23"/>
  <c r="D442" i="23"/>
  <c r="E442" i="23"/>
  <c r="F442" i="23"/>
  <c r="G442" i="23"/>
  <c r="C443" i="23"/>
  <c r="D443" i="23"/>
  <c r="E443" i="23"/>
  <c r="F443" i="23"/>
  <c r="G443" i="23"/>
  <c r="C444" i="23"/>
  <c r="D444" i="23"/>
  <c r="E444" i="23"/>
  <c r="F444" i="23"/>
  <c r="G444" i="23"/>
  <c r="C445" i="23"/>
  <c r="D445" i="23"/>
  <c r="E445" i="23"/>
  <c r="F445" i="23"/>
  <c r="G445" i="23"/>
  <c r="C446" i="23"/>
  <c r="D446" i="23"/>
  <c r="E446" i="23"/>
  <c r="F446" i="23"/>
  <c r="G446" i="23"/>
  <c r="C447" i="23"/>
  <c r="D447" i="23"/>
  <c r="E447" i="23"/>
  <c r="F447" i="23"/>
  <c r="G447" i="23"/>
  <c r="C448" i="23"/>
  <c r="D448" i="23"/>
  <c r="E448" i="23"/>
  <c r="F448" i="23"/>
  <c r="G448" i="23"/>
  <c r="K4" i="23"/>
  <c r="C455" i="23"/>
  <c r="D455" i="23"/>
  <c r="E455" i="23"/>
  <c r="F455" i="23"/>
  <c r="G455" i="23"/>
  <c r="C456" i="23"/>
  <c r="D456" i="23"/>
  <c r="E456" i="23"/>
  <c r="F456" i="23"/>
  <c r="G456" i="23"/>
  <c r="C457" i="23"/>
  <c r="D457" i="23"/>
  <c r="E457" i="23"/>
  <c r="F457" i="23"/>
  <c r="G457" i="23"/>
  <c r="C458" i="23"/>
  <c r="D458" i="23"/>
  <c r="E458" i="23"/>
  <c r="F458" i="23"/>
  <c r="G458" i="23"/>
  <c r="C459" i="23"/>
  <c r="D459" i="23"/>
  <c r="E459" i="23"/>
  <c r="F459" i="23"/>
  <c r="G459" i="23"/>
  <c r="C460" i="23"/>
  <c r="D460" i="23"/>
  <c r="E460" i="23"/>
  <c r="F460" i="23"/>
  <c r="G460" i="23"/>
  <c r="C461" i="23"/>
  <c r="D461" i="23"/>
  <c r="E461" i="23"/>
  <c r="F461" i="23"/>
  <c r="G461" i="23"/>
  <c r="C462" i="23"/>
  <c r="D462" i="23"/>
  <c r="E462" i="23"/>
  <c r="F462" i="23"/>
  <c r="G462" i="23"/>
  <c r="C463" i="23"/>
  <c r="D463" i="23"/>
  <c r="E463" i="23"/>
  <c r="F463" i="23"/>
  <c r="G463" i="23"/>
  <c r="C464" i="23"/>
  <c r="D464" i="23"/>
  <c r="E464" i="23"/>
  <c r="F464" i="23"/>
  <c r="G464" i="23"/>
  <c r="C465" i="23"/>
  <c r="D465" i="23"/>
  <c r="E465" i="23"/>
  <c r="F465" i="23"/>
  <c r="G465" i="23"/>
  <c r="C466" i="23"/>
  <c r="D466" i="23"/>
  <c r="E466" i="23"/>
  <c r="F466" i="23"/>
  <c r="G466" i="23"/>
  <c r="C467" i="23"/>
  <c r="D467" i="23"/>
  <c r="E467" i="23"/>
  <c r="F467" i="23"/>
  <c r="G467" i="23"/>
  <c r="C468" i="23"/>
  <c r="D468" i="23"/>
  <c r="E468" i="23"/>
  <c r="F468" i="23"/>
  <c r="G468" i="23"/>
  <c r="C469" i="23"/>
  <c r="D469" i="23"/>
  <c r="E469" i="23"/>
  <c r="F469" i="23"/>
  <c r="G469" i="23"/>
  <c r="C470" i="23"/>
  <c r="D470" i="23"/>
  <c r="E470" i="23"/>
  <c r="F470" i="23"/>
  <c r="G470" i="23"/>
  <c r="C471" i="23"/>
  <c r="D471" i="23"/>
  <c r="E471" i="23"/>
  <c r="F471" i="23"/>
  <c r="G471" i="23"/>
  <c r="C472" i="23"/>
  <c r="D472" i="23"/>
  <c r="E472" i="23"/>
  <c r="F472" i="23"/>
  <c r="G472" i="23"/>
  <c r="C473" i="23"/>
  <c r="D473" i="23"/>
  <c r="E473" i="23"/>
  <c r="F473" i="23"/>
  <c r="G473" i="23"/>
  <c r="C474" i="23"/>
  <c r="D474" i="23"/>
  <c r="E474" i="23"/>
  <c r="F474" i="23"/>
  <c r="G474" i="23"/>
  <c r="C475" i="23"/>
  <c r="D475" i="23"/>
  <c r="E475" i="23"/>
  <c r="F475" i="23"/>
  <c r="G475" i="23"/>
  <c r="C476" i="23"/>
  <c r="D476" i="23"/>
  <c r="E476" i="23"/>
  <c r="F476" i="23"/>
  <c r="G476" i="23"/>
  <c r="C477" i="23"/>
  <c r="D477" i="23"/>
  <c r="E477" i="23"/>
  <c r="F477" i="23"/>
  <c r="G477" i="23"/>
  <c r="C478" i="23"/>
  <c r="D478" i="23"/>
  <c r="E478" i="23"/>
  <c r="F478" i="23"/>
  <c r="G478" i="23"/>
  <c r="C479" i="23"/>
  <c r="D479" i="23"/>
  <c r="E479" i="23"/>
  <c r="F479" i="23"/>
  <c r="G479" i="23"/>
  <c r="C480" i="23"/>
  <c r="D480" i="23"/>
  <c r="E480" i="23"/>
  <c r="F480" i="23"/>
  <c r="G480" i="23"/>
  <c r="C481" i="23"/>
  <c r="D481" i="23"/>
  <c r="E481" i="23"/>
  <c r="F481" i="23"/>
  <c r="G481" i="23"/>
  <c r="C482" i="23"/>
  <c r="D482" i="23"/>
  <c r="E482" i="23"/>
  <c r="F482" i="23"/>
  <c r="G482" i="23"/>
  <c r="C483" i="23"/>
  <c r="D483" i="23"/>
  <c r="E483" i="23"/>
  <c r="F483" i="23"/>
  <c r="G483" i="23"/>
  <c r="C484" i="23"/>
  <c r="D484" i="23"/>
  <c r="E484" i="23"/>
  <c r="F484" i="23"/>
  <c r="G484" i="23"/>
  <c r="C485" i="23"/>
  <c r="D485" i="23"/>
  <c r="E485" i="23"/>
  <c r="F485" i="23"/>
  <c r="G485" i="23"/>
  <c r="C486" i="23"/>
  <c r="D486" i="23"/>
  <c r="E486" i="23"/>
  <c r="F486" i="23"/>
  <c r="G486" i="23"/>
  <c r="C487" i="23"/>
  <c r="D487" i="23"/>
  <c r="E487" i="23"/>
  <c r="F487" i="23"/>
  <c r="G487" i="23"/>
  <c r="C488" i="23"/>
  <c r="D488" i="23"/>
  <c r="E488" i="23"/>
  <c r="F488" i="23"/>
  <c r="G488" i="23"/>
  <c r="C489" i="23"/>
  <c r="D489" i="23"/>
  <c r="E489" i="23"/>
  <c r="F489" i="23"/>
  <c r="G489" i="23"/>
  <c r="C490" i="23"/>
  <c r="D490" i="23"/>
  <c r="E490" i="23"/>
  <c r="F490" i="23"/>
  <c r="G490" i="23"/>
  <c r="C491" i="23"/>
  <c r="D491" i="23"/>
  <c r="E491" i="23"/>
  <c r="F491" i="23"/>
  <c r="G491" i="23"/>
  <c r="C492" i="23"/>
  <c r="D492" i="23"/>
  <c r="E492" i="23"/>
  <c r="F492" i="23"/>
  <c r="G492" i="23"/>
  <c r="C493" i="23"/>
  <c r="D493" i="23"/>
  <c r="E493" i="23"/>
  <c r="F493" i="23"/>
  <c r="G493" i="23"/>
  <c r="C494" i="23"/>
  <c r="D494" i="23"/>
  <c r="E494" i="23"/>
  <c r="F494" i="23"/>
  <c r="G494" i="23"/>
  <c r="C495" i="23"/>
  <c r="D495" i="23"/>
  <c r="E495" i="23"/>
  <c r="F495" i="23"/>
  <c r="G495" i="23"/>
  <c r="C496" i="23"/>
  <c r="D496" i="23"/>
  <c r="E496" i="23"/>
  <c r="F496" i="23"/>
  <c r="G496" i="23"/>
  <c r="C497" i="23"/>
  <c r="D497" i="23"/>
  <c r="E497" i="23"/>
  <c r="F497" i="23"/>
  <c r="G497" i="23"/>
  <c r="C498" i="23"/>
  <c r="D498" i="23"/>
  <c r="E498" i="23"/>
  <c r="F498" i="23"/>
  <c r="G498" i="23"/>
  <c r="C499" i="23"/>
  <c r="D499" i="23"/>
  <c r="E499" i="23"/>
  <c r="F499" i="23"/>
  <c r="G499" i="23"/>
  <c r="C500" i="23"/>
  <c r="D500" i="23"/>
  <c r="E500" i="23"/>
  <c r="F500" i="23"/>
  <c r="G500" i="23"/>
  <c r="C501" i="23"/>
  <c r="D501" i="23"/>
  <c r="E501" i="23"/>
  <c r="F501" i="23"/>
  <c r="G501" i="23"/>
  <c r="C502" i="23"/>
  <c r="D502" i="23"/>
  <c r="E502" i="23"/>
  <c r="F502" i="23"/>
  <c r="G502" i="23"/>
  <c r="C503" i="23"/>
  <c r="D503" i="23"/>
  <c r="E503" i="23"/>
  <c r="F503" i="23"/>
  <c r="G503" i="23"/>
  <c r="C504" i="23"/>
  <c r="D504" i="23"/>
  <c r="E504" i="23"/>
  <c r="F504" i="23"/>
  <c r="G504" i="23"/>
  <c r="C505" i="23"/>
  <c r="D505" i="23"/>
  <c r="E505" i="23"/>
  <c r="F505" i="23"/>
  <c r="G505" i="23"/>
  <c r="C506" i="23"/>
  <c r="D506" i="23"/>
  <c r="E506" i="23"/>
  <c r="F506" i="23"/>
  <c r="G506" i="23"/>
  <c r="C507" i="23"/>
  <c r="D507" i="23"/>
  <c r="E507" i="23"/>
  <c r="F507" i="23"/>
  <c r="G507" i="23"/>
  <c r="C508" i="23"/>
  <c r="D508" i="23"/>
  <c r="E508" i="23"/>
  <c r="F508" i="23"/>
  <c r="G508" i="23"/>
  <c r="C509" i="23"/>
  <c r="D509" i="23"/>
  <c r="E509" i="23"/>
  <c r="F509" i="23"/>
  <c r="G509" i="23"/>
  <c r="C510" i="23"/>
  <c r="D510" i="23"/>
  <c r="E510" i="23"/>
  <c r="F510" i="23"/>
  <c r="G510" i="23"/>
  <c r="C511" i="23"/>
  <c r="D511" i="23"/>
  <c r="E511" i="23"/>
  <c r="F511" i="23"/>
  <c r="G511" i="23"/>
  <c r="C512" i="23"/>
  <c r="D512" i="23"/>
  <c r="E512" i="23"/>
  <c r="F512" i="23"/>
  <c r="G512" i="23"/>
  <c r="C513" i="23"/>
  <c r="D513" i="23"/>
  <c r="E513" i="23"/>
  <c r="F513" i="23"/>
  <c r="G513" i="23"/>
  <c r="C514" i="23"/>
  <c r="D514" i="23"/>
  <c r="E514" i="23"/>
  <c r="F514" i="23"/>
  <c r="G514" i="23"/>
  <c r="C515" i="23"/>
  <c r="D515" i="23"/>
  <c r="E515" i="23"/>
  <c r="F515" i="23"/>
  <c r="G515" i="23"/>
  <c r="C516" i="23"/>
  <c r="D516" i="23"/>
  <c r="E516" i="23"/>
  <c r="F516" i="23"/>
  <c r="G516" i="23"/>
  <c r="C517" i="23"/>
  <c r="D517" i="23"/>
  <c r="E517" i="23"/>
  <c r="F517" i="23"/>
  <c r="G517" i="23"/>
  <c r="C518" i="23"/>
  <c r="D518" i="23"/>
  <c r="E518" i="23"/>
  <c r="F518" i="23"/>
  <c r="G518" i="23"/>
  <c r="C519" i="23"/>
  <c r="D519" i="23"/>
  <c r="E519" i="23"/>
  <c r="F519" i="23"/>
  <c r="G519" i="23"/>
  <c r="C520" i="23"/>
  <c r="D520" i="23"/>
  <c r="E520" i="23"/>
  <c r="F520" i="23"/>
  <c r="G520" i="23"/>
  <c r="C521" i="23"/>
  <c r="D521" i="23"/>
  <c r="E521" i="23"/>
  <c r="F521" i="23"/>
  <c r="G521" i="23"/>
  <c r="C522" i="23"/>
  <c r="D522" i="23"/>
  <c r="E522" i="23"/>
  <c r="F522" i="23"/>
  <c r="G522" i="23"/>
  <c r="C523" i="23"/>
  <c r="D523" i="23"/>
  <c r="E523" i="23"/>
  <c r="F523" i="23"/>
  <c r="G523" i="23"/>
  <c r="C524" i="23"/>
  <c r="D524" i="23"/>
  <c r="E524" i="23"/>
  <c r="F524" i="23"/>
  <c r="G524" i="23"/>
  <c r="C530" i="23"/>
  <c r="D530" i="23"/>
  <c r="E530" i="23"/>
  <c r="F530" i="23"/>
  <c r="G530" i="23"/>
  <c r="C531" i="23"/>
  <c r="D531" i="23"/>
  <c r="E531" i="23"/>
  <c r="F531" i="23"/>
  <c r="G531" i="23"/>
  <c r="C532" i="23"/>
  <c r="D532" i="23"/>
  <c r="E532" i="23"/>
  <c r="F532" i="23"/>
  <c r="G532" i="23"/>
  <c r="C533" i="23"/>
  <c r="D533" i="23"/>
  <c r="E533" i="23"/>
  <c r="F533" i="23"/>
  <c r="G533" i="23"/>
  <c r="C534" i="23"/>
  <c r="D534" i="23"/>
  <c r="E534" i="23"/>
  <c r="F534" i="23"/>
  <c r="G534" i="23"/>
  <c r="C535" i="23"/>
  <c r="D535" i="23"/>
  <c r="E535" i="23"/>
  <c r="F535" i="23"/>
  <c r="G535" i="23"/>
  <c r="C536" i="23"/>
  <c r="D536" i="23"/>
  <c r="E536" i="23"/>
  <c r="F536" i="23"/>
  <c r="G536" i="23"/>
  <c r="C537" i="23"/>
  <c r="D537" i="23"/>
  <c r="E537" i="23"/>
  <c r="F537" i="23"/>
  <c r="G537" i="23"/>
  <c r="C538" i="23"/>
  <c r="D538" i="23"/>
  <c r="E538" i="23"/>
  <c r="F538" i="23"/>
  <c r="G538" i="23"/>
  <c r="C539" i="23"/>
  <c r="D539" i="23"/>
  <c r="E539" i="23"/>
  <c r="F539" i="23"/>
  <c r="G539" i="23"/>
  <c r="C540" i="23"/>
  <c r="D540" i="23"/>
  <c r="E540" i="23"/>
  <c r="F540" i="23"/>
  <c r="G540" i="23"/>
  <c r="C541" i="23"/>
  <c r="D541" i="23"/>
  <c r="E541" i="23"/>
  <c r="F541" i="23"/>
  <c r="G541" i="23"/>
  <c r="C542" i="23"/>
  <c r="D542" i="23"/>
  <c r="E542" i="23"/>
  <c r="F542" i="23"/>
  <c r="G542" i="23"/>
  <c r="C543" i="23"/>
  <c r="D543" i="23"/>
  <c r="E543" i="23"/>
  <c r="F543" i="23"/>
  <c r="G543" i="23"/>
  <c r="C544" i="23"/>
  <c r="D544" i="23"/>
  <c r="E544" i="23"/>
  <c r="F544" i="23"/>
  <c r="G544" i="23"/>
  <c r="C545" i="23"/>
  <c r="D545" i="23"/>
  <c r="E545" i="23"/>
  <c r="F545" i="23"/>
  <c r="G545" i="23"/>
  <c r="C546" i="23"/>
  <c r="D546" i="23"/>
  <c r="E546" i="23"/>
  <c r="F546" i="23"/>
  <c r="G546" i="23"/>
  <c r="C547" i="23"/>
  <c r="D547" i="23"/>
  <c r="E547" i="23"/>
  <c r="F547" i="23"/>
  <c r="G547" i="23"/>
  <c r="C548" i="23"/>
  <c r="D548" i="23"/>
  <c r="E548" i="23"/>
  <c r="F548" i="23"/>
  <c r="G548" i="23"/>
  <c r="C549" i="23"/>
  <c r="D549" i="23"/>
  <c r="E549" i="23"/>
  <c r="F549" i="23"/>
  <c r="G549" i="23"/>
  <c r="C550" i="23"/>
  <c r="D550" i="23"/>
  <c r="E550" i="23"/>
  <c r="F550" i="23"/>
  <c r="G550" i="23"/>
  <c r="C551" i="23"/>
  <c r="D551" i="23"/>
  <c r="E551" i="23"/>
  <c r="F551" i="23"/>
  <c r="G551" i="23"/>
  <c r="C552" i="23"/>
  <c r="D552" i="23"/>
  <c r="E552" i="23"/>
  <c r="F552" i="23"/>
  <c r="G552" i="23"/>
  <c r="C553" i="23"/>
  <c r="D553" i="23"/>
  <c r="E553" i="23"/>
  <c r="F553" i="23"/>
  <c r="G553" i="23"/>
  <c r="C554" i="23"/>
  <c r="D554" i="23"/>
  <c r="E554" i="23"/>
  <c r="F554" i="23"/>
  <c r="G554" i="23"/>
  <c r="C555" i="23"/>
  <c r="D555" i="23"/>
  <c r="E555" i="23"/>
  <c r="F555" i="23"/>
  <c r="G555" i="23"/>
  <c r="C556" i="23"/>
  <c r="D556" i="23"/>
  <c r="E556" i="23"/>
  <c r="F556" i="23"/>
  <c r="G556" i="23"/>
  <c r="C557" i="23"/>
  <c r="D557" i="23"/>
  <c r="E557" i="23"/>
  <c r="F557" i="23"/>
  <c r="G557" i="23"/>
  <c r="C558" i="23"/>
  <c r="D558" i="23"/>
  <c r="E558" i="23"/>
  <c r="F558" i="23"/>
  <c r="G558" i="23"/>
  <c r="C559" i="23"/>
  <c r="D559" i="23"/>
  <c r="E559" i="23"/>
  <c r="F559" i="23"/>
  <c r="G559" i="23"/>
  <c r="C560" i="23"/>
  <c r="D560" i="23"/>
  <c r="E560" i="23"/>
  <c r="F560" i="23"/>
  <c r="G560" i="23"/>
  <c r="C561" i="23"/>
  <c r="D561" i="23"/>
  <c r="E561" i="23"/>
  <c r="F561" i="23"/>
  <c r="G561" i="23"/>
  <c r="C562" i="23"/>
  <c r="D562" i="23"/>
  <c r="E562" i="23"/>
  <c r="F562" i="23"/>
  <c r="G562" i="23"/>
  <c r="C563" i="23"/>
  <c r="D563" i="23"/>
  <c r="E563" i="23"/>
  <c r="F563" i="23"/>
  <c r="G563" i="23"/>
  <c r="C564" i="23"/>
  <c r="D564" i="23"/>
  <c r="E564" i="23"/>
  <c r="F564" i="23"/>
  <c r="G564" i="23"/>
  <c r="C565" i="23"/>
  <c r="D565" i="23"/>
  <c r="E565" i="23"/>
  <c r="F565" i="23"/>
  <c r="G565" i="23"/>
  <c r="C566" i="23"/>
  <c r="D566" i="23"/>
  <c r="E566" i="23"/>
  <c r="F566" i="23"/>
  <c r="G566" i="23"/>
  <c r="C567" i="23"/>
  <c r="D567" i="23"/>
  <c r="E567" i="23"/>
  <c r="F567" i="23"/>
  <c r="G567" i="23"/>
  <c r="C568" i="23"/>
  <c r="D568" i="23"/>
  <c r="E568" i="23"/>
  <c r="F568" i="23"/>
  <c r="G568" i="23"/>
  <c r="C569" i="23"/>
  <c r="D569" i="23"/>
  <c r="E569" i="23"/>
  <c r="F569" i="23"/>
  <c r="G569" i="23"/>
  <c r="C570" i="23"/>
  <c r="D570" i="23"/>
  <c r="E570" i="23"/>
  <c r="F570" i="23"/>
  <c r="G570" i="23"/>
  <c r="C571" i="23"/>
  <c r="D571" i="23"/>
  <c r="E571" i="23"/>
  <c r="F571" i="23"/>
  <c r="G571" i="23"/>
  <c r="C572" i="23"/>
  <c r="D572" i="23"/>
  <c r="E572" i="23"/>
  <c r="F572" i="23"/>
  <c r="G572" i="23"/>
  <c r="C573" i="23"/>
  <c r="D573" i="23"/>
  <c r="E573" i="23"/>
  <c r="F573" i="23"/>
  <c r="G573" i="23"/>
  <c r="C574" i="23"/>
  <c r="D574" i="23"/>
  <c r="E574" i="23"/>
  <c r="F574" i="23"/>
  <c r="G574" i="23"/>
  <c r="C575" i="23"/>
  <c r="D575" i="23"/>
  <c r="E575" i="23"/>
  <c r="F575" i="23"/>
  <c r="G575" i="23"/>
  <c r="C576" i="23"/>
  <c r="D576" i="23"/>
  <c r="E576" i="23"/>
  <c r="F576" i="23"/>
  <c r="G576" i="23"/>
  <c r="C577" i="23"/>
  <c r="D577" i="23"/>
  <c r="E577" i="23"/>
  <c r="F577" i="23"/>
  <c r="G577" i="23"/>
  <c r="C578" i="23"/>
  <c r="D578" i="23"/>
  <c r="E578" i="23"/>
  <c r="F578" i="23"/>
  <c r="G578" i="23"/>
  <c r="C579" i="23"/>
  <c r="D579" i="23"/>
  <c r="E579" i="23"/>
  <c r="F579" i="23"/>
  <c r="G579" i="23"/>
  <c r="C580" i="23"/>
  <c r="D580" i="23"/>
  <c r="E580" i="23"/>
  <c r="F580" i="23"/>
  <c r="G580" i="23"/>
  <c r="C581" i="23"/>
  <c r="D581" i="23"/>
  <c r="E581" i="23"/>
  <c r="F581" i="23"/>
  <c r="G581" i="23"/>
  <c r="C582" i="23"/>
  <c r="D582" i="23"/>
  <c r="E582" i="23"/>
  <c r="F582" i="23"/>
  <c r="G582" i="23"/>
  <c r="C583" i="23"/>
  <c r="D583" i="23"/>
  <c r="E583" i="23"/>
  <c r="F583" i="23"/>
  <c r="G583" i="23"/>
  <c r="C584" i="23"/>
  <c r="D584" i="23"/>
  <c r="E584" i="23"/>
  <c r="F584" i="23"/>
  <c r="G584" i="23"/>
  <c r="C585" i="23"/>
  <c r="D585" i="23"/>
  <c r="E585" i="23"/>
  <c r="F585" i="23"/>
  <c r="G585" i="23"/>
  <c r="C586" i="23"/>
  <c r="D586" i="23"/>
  <c r="E586" i="23"/>
  <c r="F586" i="23"/>
  <c r="G586" i="23"/>
  <c r="C587" i="23"/>
  <c r="D587" i="23"/>
  <c r="E587" i="23"/>
  <c r="F587" i="23"/>
  <c r="G587" i="23"/>
  <c r="C588" i="23"/>
  <c r="D588" i="23"/>
  <c r="E588" i="23"/>
  <c r="F588" i="23"/>
  <c r="G588" i="23"/>
  <c r="C589" i="23"/>
  <c r="D589" i="23"/>
  <c r="E589" i="23"/>
  <c r="F589" i="23"/>
  <c r="G589" i="23"/>
  <c r="C590" i="23"/>
  <c r="D590" i="23"/>
  <c r="E590" i="23"/>
  <c r="F590" i="23"/>
  <c r="G590" i="23"/>
  <c r="C591" i="23"/>
  <c r="D591" i="23"/>
  <c r="E591" i="23"/>
  <c r="F591" i="23"/>
  <c r="G591" i="23"/>
  <c r="C592" i="23"/>
  <c r="D592" i="23"/>
  <c r="E592" i="23"/>
  <c r="F592" i="23"/>
  <c r="G592" i="23"/>
  <c r="C593" i="23"/>
  <c r="D593" i="23"/>
  <c r="E593" i="23"/>
  <c r="F593" i="23"/>
  <c r="G593" i="23"/>
  <c r="C594" i="23"/>
  <c r="D594" i="23"/>
  <c r="E594" i="23"/>
  <c r="F594" i="23"/>
  <c r="G594" i="23"/>
  <c r="C595" i="23"/>
  <c r="D595" i="23"/>
  <c r="E595" i="23"/>
  <c r="F595" i="23"/>
  <c r="G595" i="23"/>
  <c r="C596" i="23"/>
  <c r="D596" i="23"/>
  <c r="E596" i="23"/>
  <c r="F596" i="23"/>
  <c r="G596" i="23"/>
  <c r="C597" i="23"/>
  <c r="D597" i="23"/>
  <c r="E597" i="23"/>
  <c r="F597" i="23"/>
  <c r="G597" i="23"/>
  <c r="C598" i="23"/>
  <c r="D598" i="23"/>
  <c r="E598" i="23"/>
  <c r="F598" i="23"/>
  <c r="G598" i="23"/>
  <c r="C599" i="23"/>
  <c r="D599" i="23"/>
  <c r="E599" i="23"/>
  <c r="F599" i="23"/>
  <c r="G599" i="23"/>
  <c r="C605" i="23"/>
  <c r="D605" i="23"/>
  <c r="E605" i="23"/>
  <c r="F605" i="23"/>
  <c r="G605" i="23"/>
  <c r="C606" i="23"/>
  <c r="D606" i="23"/>
  <c r="E606" i="23"/>
  <c r="F606" i="23"/>
  <c r="G606" i="23"/>
  <c r="C607" i="23"/>
  <c r="D607" i="23"/>
  <c r="E607" i="23"/>
  <c r="F607" i="23"/>
  <c r="G607" i="23"/>
  <c r="C608" i="23"/>
  <c r="D608" i="23"/>
  <c r="E608" i="23"/>
  <c r="F608" i="23"/>
  <c r="G608" i="23"/>
  <c r="C609" i="23"/>
  <c r="D609" i="23"/>
  <c r="E609" i="23"/>
  <c r="F609" i="23"/>
  <c r="G609" i="23"/>
  <c r="C610" i="23"/>
  <c r="D610" i="23"/>
  <c r="E610" i="23"/>
  <c r="F610" i="23"/>
  <c r="G610" i="23"/>
  <c r="C611" i="23"/>
  <c r="D611" i="23"/>
  <c r="E611" i="23"/>
  <c r="F611" i="23"/>
  <c r="G611" i="23"/>
  <c r="C612" i="23"/>
  <c r="D612" i="23"/>
  <c r="E612" i="23"/>
  <c r="F612" i="23"/>
  <c r="G612" i="23"/>
  <c r="C613" i="23"/>
  <c r="D613" i="23"/>
  <c r="E613" i="23"/>
  <c r="F613" i="23"/>
  <c r="G613" i="23"/>
  <c r="C614" i="23"/>
  <c r="D614" i="23"/>
  <c r="E614" i="23"/>
  <c r="F614" i="23"/>
  <c r="G614" i="23"/>
  <c r="C615" i="23"/>
  <c r="D615" i="23"/>
  <c r="E615" i="23"/>
  <c r="F615" i="23"/>
  <c r="G615" i="23"/>
  <c r="C616" i="23"/>
  <c r="D616" i="23"/>
  <c r="E616" i="23"/>
  <c r="F616" i="23"/>
  <c r="G616" i="23"/>
  <c r="C617" i="23"/>
  <c r="D617" i="23"/>
  <c r="E617" i="23"/>
  <c r="F617" i="23"/>
  <c r="G617" i="23"/>
  <c r="C618" i="23"/>
  <c r="D618" i="23"/>
  <c r="E618" i="23"/>
  <c r="F618" i="23"/>
  <c r="G618" i="23"/>
  <c r="C619" i="23"/>
  <c r="D619" i="23"/>
  <c r="E619" i="23"/>
  <c r="F619" i="23"/>
  <c r="G619" i="23"/>
  <c r="C620" i="23"/>
  <c r="D620" i="23"/>
  <c r="E620" i="23"/>
  <c r="F620" i="23"/>
  <c r="G620" i="23"/>
  <c r="C621" i="23"/>
  <c r="D621" i="23"/>
  <c r="E621" i="23"/>
  <c r="F621" i="23"/>
  <c r="G621" i="23"/>
  <c r="C622" i="23"/>
  <c r="D622" i="23"/>
  <c r="E622" i="23"/>
  <c r="F622" i="23"/>
  <c r="G622" i="23"/>
  <c r="C623" i="23"/>
  <c r="D623" i="23"/>
  <c r="E623" i="23"/>
  <c r="F623" i="23"/>
  <c r="G623" i="23"/>
  <c r="C624" i="23"/>
  <c r="D624" i="23"/>
  <c r="E624" i="23"/>
  <c r="F624" i="23"/>
  <c r="G624" i="23"/>
  <c r="C625" i="23"/>
  <c r="D625" i="23"/>
  <c r="E625" i="23"/>
  <c r="F625" i="23"/>
  <c r="G625" i="23"/>
  <c r="C626" i="23"/>
  <c r="D626" i="23"/>
  <c r="E626" i="23"/>
  <c r="F626" i="23"/>
  <c r="G626" i="23"/>
  <c r="C627" i="23"/>
  <c r="D627" i="23"/>
  <c r="E627" i="23"/>
  <c r="F627" i="23"/>
  <c r="G627" i="23"/>
  <c r="C628" i="23"/>
  <c r="D628" i="23"/>
  <c r="E628" i="23"/>
  <c r="F628" i="23"/>
  <c r="G628" i="23"/>
  <c r="C629" i="23"/>
  <c r="D629" i="23"/>
  <c r="E629" i="23"/>
  <c r="F629" i="23"/>
  <c r="G629" i="23"/>
  <c r="C630" i="23"/>
  <c r="D630" i="23"/>
  <c r="E630" i="23"/>
  <c r="F630" i="23"/>
  <c r="G630" i="23"/>
  <c r="C631" i="23"/>
  <c r="D631" i="23"/>
  <c r="E631" i="23"/>
  <c r="F631" i="23"/>
  <c r="G631" i="23"/>
  <c r="C632" i="23"/>
  <c r="D632" i="23"/>
  <c r="E632" i="23"/>
  <c r="F632" i="23"/>
  <c r="G632" i="23"/>
  <c r="C633" i="23"/>
  <c r="D633" i="23"/>
  <c r="E633" i="23"/>
  <c r="F633" i="23"/>
  <c r="G633" i="23"/>
  <c r="C634" i="23"/>
  <c r="D634" i="23"/>
  <c r="E634" i="23"/>
  <c r="F634" i="23"/>
  <c r="G634" i="23"/>
  <c r="C635" i="23"/>
  <c r="D635" i="23"/>
  <c r="E635" i="23"/>
  <c r="F635" i="23"/>
  <c r="G635" i="23"/>
  <c r="C636" i="23"/>
  <c r="D636" i="23"/>
  <c r="E636" i="23"/>
  <c r="F636" i="23"/>
  <c r="G636" i="23"/>
  <c r="C637" i="23"/>
  <c r="D637" i="23"/>
  <c r="E637" i="23"/>
  <c r="F637" i="23"/>
  <c r="G637" i="23"/>
  <c r="C638" i="23"/>
  <c r="D638" i="23"/>
  <c r="E638" i="23"/>
  <c r="F638" i="23"/>
  <c r="G638" i="23"/>
  <c r="C639" i="23"/>
  <c r="D639" i="23"/>
  <c r="E639" i="23"/>
  <c r="F639" i="23"/>
  <c r="G639" i="23"/>
  <c r="C640" i="23"/>
  <c r="D640" i="23"/>
  <c r="E640" i="23"/>
  <c r="F640" i="23"/>
  <c r="G640" i="23"/>
  <c r="C641" i="23"/>
  <c r="D641" i="23"/>
  <c r="E641" i="23"/>
  <c r="F641" i="23"/>
  <c r="G641" i="23"/>
  <c r="C642" i="23"/>
  <c r="D642" i="23"/>
  <c r="E642" i="23"/>
  <c r="F642" i="23"/>
  <c r="G642" i="23"/>
  <c r="C643" i="23"/>
  <c r="D643" i="23"/>
  <c r="E643" i="23"/>
  <c r="F643" i="23"/>
  <c r="G643" i="23"/>
  <c r="C644" i="23"/>
  <c r="D644" i="23"/>
  <c r="E644" i="23"/>
  <c r="F644" i="23"/>
  <c r="G644" i="23"/>
  <c r="C645" i="23"/>
  <c r="D645" i="23"/>
  <c r="E645" i="23"/>
  <c r="F645" i="23"/>
  <c r="G645" i="23"/>
  <c r="C646" i="23"/>
  <c r="D646" i="23"/>
  <c r="E646" i="23"/>
  <c r="F646" i="23"/>
  <c r="G646" i="23"/>
  <c r="C647" i="23"/>
  <c r="D647" i="23"/>
  <c r="E647" i="23"/>
  <c r="F647" i="23"/>
  <c r="G647" i="23"/>
  <c r="C648" i="23"/>
  <c r="D648" i="23"/>
  <c r="E648" i="23"/>
  <c r="F648" i="23"/>
  <c r="G648" i="23"/>
  <c r="C649" i="23"/>
  <c r="D649" i="23"/>
  <c r="E649" i="23"/>
  <c r="F649" i="23"/>
  <c r="G649" i="23"/>
  <c r="C650" i="23"/>
  <c r="D650" i="23"/>
  <c r="E650" i="23"/>
  <c r="F650" i="23"/>
  <c r="G650" i="23"/>
  <c r="C651" i="23"/>
  <c r="D651" i="23"/>
  <c r="E651" i="23"/>
  <c r="F651" i="23"/>
  <c r="G651" i="23"/>
  <c r="C652" i="23"/>
  <c r="D652" i="23"/>
  <c r="E652" i="23"/>
  <c r="F652" i="23"/>
  <c r="G652" i="23"/>
  <c r="C653" i="23"/>
  <c r="D653" i="23"/>
  <c r="E653" i="23"/>
  <c r="F653" i="23"/>
  <c r="G653" i="23"/>
  <c r="C654" i="23"/>
  <c r="D654" i="23"/>
  <c r="E654" i="23"/>
  <c r="F654" i="23"/>
  <c r="G654" i="23"/>
  <c r="C655" i="23"/>
  <c r="D655" i="23"/>
  <c r="E655" i="23"/>
  <c r="F655" i="23"/>
  <c r="G655" i="23"/>
  <c r="C656" i="23"/>
  <c r="D656" i="23"/>
  <c r="E656" i="23"/>
  <c r="F656" i="23"/>
  <c r="G656" i="23"/>
  <c r="C657" i="23"/>
  <c r="D657" i="23"/>
  <c r="E657" i="23"/>
  <c r="F657" i="23"/>
  <c r="G657" i="23"/>
  <c r="C658" i="23"/>
  <c r="D658" i="23"/>
  <c r="E658" i="23"/>
  <c r="F658" i="23"/>
  <c r="G658" i="23"/>
  <c r="C659" i="23"/>
  <c r="D659" i="23"/>
  <c r="E659" i="23"/>
  <c r="F659" i="23"/>
  <c r="G659" i="23"/>
  <c r="C660" i="23"/>
  <c r="D660" i="23"/>
  <c r="E660" i="23"/>
  <c r="F660" i="23"/>
  <c r="G660" i="23"/>
  <c r="C661" i="23"/>
  <c r="D661" i="23"/>
  <c r="E661" i="23"/>
  <c r="F661" i="23"/>
  <c r="G661" i="23"/>
  <c r="C662" i="23"/>
  <c r="D662" i="23"/>
  <c r="E662" i="23"/>
  <c r="F662" i="23"/>
  <c r="G662" i="23"/>
  <c r="C663" i="23"/>
  <c r="D663" i="23"/>
  <c r="E663" i="23"/>
  <c r="F663" i="23"/>
  <c r="G663" i="23"/>
  <c r="C664" i="23"/>
  <c r="D664" i="23"/>
  <c r="E664" i="23"/>
  <c r="F664" i="23"/>
  <c r="G664" i="23"/>
  <c r="C665" i="23"/>
  <c r="D665" i="23"/>
  <c r="E665" i="23"/>
  <c r="F665" i="23"/>
  <c r="G665" i="23"/>
  <c r="C666" i="23"/>
  <c r="D666" i="23"/>
  <c r="E666" i="23"/>
  <c r="F666" i="23"/>
  <c r="G666" i="23"/>
  <c r="C667" i="23"/>
  <c r="D667" i="23"/>
  <c r="E667" i="23"/>
  <c r="F667" i="23"/>
  <c r="G667" i="23"/>
  <c r="C668" i="23"/>
  <c r="D668" i="23"/>
  <c r="E668" i="23"/>
  <c r="F668" i="23"/>
  <c r="G668" i="23"/>
  <c r="C669" i="23"/>
  <c r="D669" i="23"/>
  <c r="E669" i="23"/>
  <c r="F669" i="23"/>
  <c r="G669" i="23"/>
  <c r="C670" i="23"/>
  <c r="D670" i="23"/>
  <c r="E670" i="23"/>
  <c r="F670" i="23"/>
  <c r="G670" i="23"/>
  <c r="C671" i="23"/>
  <c r="D671" i="23"/>
  <c r="E671" i="23"/>
  <c r="F671" i="23"/>
  <c r="G671" i="23"/>
  <c r="C672" i="23"/>
  <c r="D672" i="23"/>
  <c r="E672" i="23"/>
  <c r="F672" i="23"/>
  <c r="G672" i="23"/>
  <c r="C673" i="23"/>
  <c r="D673" i="23"/>
  <c r="E673" i="23"/>
  <c r="F673" i="23"/>
  <c r="G673" i="23"/>
  <c r="C674" i="23"/>
  <c r="D674" i="23"/>
  <c r="E674" i="23"/>
  <c r="F674" i="23"/>
  <c r="G674" i="23"/>
  <c r="K3" i="23"/>
  <c r="C680" i="23"/>
  <c r="D680" i="23"/>
  <c r="E680" i="23"/>
  <c r="F680" i="23"/>
  <c r="G680" i="23"/>
  <c r="C681" i="23"/>
  <c r="D681" i="23"/>
  <c r="E681" i="23"/>
  <c r="F681" i="23"/>
  <c r="G681" i="23"/>
  <c r="C682" i="23"/>
  <c r="D682" i="23"/>
  <c r="E682" i="23"/>
  <c r="F682" i="23"/>
  <c r="G682" i="23"/>
  <c r="C683" i="23"/>
  <c r="D683" i="23"/>
  <c r="E683" i="23"/>
  <c r="F683" i="23"/>
  <c r="G683" i="23"/>
  <c r="C684" i="23"/>
  <c r="D684" i="23"/>
  <c r="E684" i="23"/>
  <c r="F684" i="23"/>
  <c r="G684" i="23"/>
  <c r="C685" i="23"/>
  <c r="D685" i="23"/>
  <c r="E685" i="23"/>
  <c r="F685" i="23"/>
  <c r="G685" i="23"/>
  <c r="C686" i="23"/>
  <c r="D686" i="23"/>
  <c r="E686" i="23"/>
  <c r="F686" i="23"/>
  <c r="G686" i="23"/>
  <c r="C687" i="23"/>
  <c r="D687" i="23"/>
  <c r="E687" i="23"/>
  <c r="F687" i="23"/>
  <c r="G687" i="23"/>
  <c r="C688" i="23"/>
  <c r="D688" i="23"/>
  <c r="E688" i="23"/>
  <c r="F688" i="23"/>
  <c r="G688" i="23"/>
  <c r="C689" i="23"/>
  <c r="D689" i="23"/>
  <c r="E689" i="23"/>
  <c r="F689" i="23"/>
  <c r="G689" i="23"/>
  <c r="C690" i="23"/>
  <c r="D690" i="23"/>
  <c r="E690" i="23"/>
  <c r="F690" i="23"/>
  <c r="G690" i="23"/>
  <c r="C691" i="23"/>
  <c r="D691" i="23"/>
  <c r="E691" i="23"/>
  <c r="F691" i="23"/>
  <c r="G691" i="23"/>
  <c r="C692" i="23"/>
  <c r="D692" i="23"/>
  <c r="E692" i="23"/>
  <c r="F692" i="23"/>
  <c r="G692" i="23"/>
  <c r="C693" i="23"/>
  <c r="D693" i="23"/>
  <c r="E693" i="23"/>
  <c r="F693" i="23"/>
  <c r="G693" i="23"/>
  <c r="C694" i="23"/>
  <c r="D694" i="23"/>
  <c r="E694" i="23"/>
  <c r="F694" i="23"/>
  <c r="G694" i="23"/>
  <c r="C695" i="23"/>
  <c r="D695" i="23"/>
  <c r="E695" i="23"/>
  <c r="F695" i="23"/>
  <c r="G695" i="23"/>
  <c r="C696" i="23"/>
  <c r="D696" i="23"/>
  <c r="E696" i="23"/>
  <c r="F696" i="23"/>
  <c r="G696" i="23"/>
  <c r="C697" i="23"/>
  <c r="D697" i="23"/>
  <c r="E697" i="23"/>
  <c r="F697" i="23"/>
  <c r="G697" i="23"/>
  <c r="C698" i="23"/>
  <c r="D698" i="23"/>
  <c r="E698" i="23"/>
  <c r="F698" i="23"/>
  <c r="G698" i="23"/>
  <c r="C699" i="23"/>
  <c r="D699" i="23"/>
  <c r="E699" i="23"/>
  <c r="F699" i="23"/>
  <c r="G699" i="23"/>
  <c r="C700" i="23"/>
  <c r="D700" i="23"/>
  <c r="E700" i="23"/>
  <c r="F700" i="23"/>
  <c r="G700" i="23"/>
  <c r="C701" i="23"/>
  <c r="D701" i="23"/>
  <c r="E701" i="23"/>
  <c r="F701" i="23"/>
  <c r="G701" i="23"/>
  <c r="C702" i="23"/>
  <c r="D702" i="23"/>
  <c r="E702" i="23"/>
  <c r="F702" i="23"/>
  <c r="G702" i="23"/>
  <c r="C703" i="23"/>
  <c r="D703" i="23"/>
  <c r="E703" i="23"/>
  <c r="F703" i="23"/>
  <c r="G703" i="23"/>
  <c r="C704" i="23"/>
  <c r="D704" i="23"/>
  <c r="E704" i="23"/>
  <c r="F704" i="23"/>
  <c r="G704" i="23"/>
  <c r="C705" i="23"/>
  <c r="D705" i="23"/>
  <c r="E705" i="23"/>
  <c r="F705" i="23"/>
  <c r="G705" i="23"/>
  <c r="C706" i="23"/>
  <c r="D706" i="23"/>
  <c r="E706" i="23"/>
  <c r="F706" i="23"/>
  <c r="G706" i="23"/>
  <c r="C707" i="23"/>
  <c r="D707" i="23"/>
  <c r="E707" i="23"/>
  <c r="F707" i="23"/>
  <c r="G707" i="23"/>
  <c r="C708" i="23"/>
  <c r="D708" i="23"/>
  <c r="E708" i="23"/>
  <c r="F708" i="23"/>
  <c r="G708" i="23"/>
  <c r="C709" i="23"/>
  <c r="D709" i="23"/>
  <c r="E709" i="23"/>
  <c r="F709" i="23"/>
  <c r="G709" i="23"/>
  <c r="C710" i="23"/>
  <c r="D710" i="23"/>
  <c r="E710" i="23"/>
  <c r="F710" i="23"/>
  <c r="G710" i="23"/>
  <c r="C711" i="23"/>
  <c r="D711" i="23"/>
  <c r="E711" i="23"/>
  <c r="F711" i="23"/>
  <c r="G711" i="23"/>
  <c r="C712" i="23"/>
  <c r="D712" i="23"/>
  <c r="E712" i="23"/>
  <c r="F712" i="23"/>
  <c r="G712" i="23"/>
  <c r="C713" i="23"/>
  <c r="D713" i="23"/>
  <c r="E713" i="23"/>
  <c r="F713" i="23"/>
  <c r="G713" i="23"/>
  <c r="C714" i="23"/>
  <c r="D714" i="23"/>
  <c r="E714" i="23"/>
  <c r="F714" i="23"/>
  <c r="G714" i="23"/>
  <c r="C715" i="23"/>
  <c r="D715" i="23"/>
  <c r="E715" i="23"/>
  <c r="F715" i="23"/>
  <c r="G715" i="23"/>
  <c r="C716" i="23"/>
  <c r="D716" i="23"/>
  <c r="E716" i="23"/>
  <c r="F716" i="23"/>
  <c r="G716" i="23"/>
  <c r="C717" i="23"/>
  <c r="D717" i="23"/>
  <c r="E717" i="23"/>
  <c r="F717" i="23"/>
  <c r="G717" i="23"/>
  <c r="C718" i="23"/>
  <c r="D718" i="23"/>
  <c r="E718" i="23"/>
  <c r="F718" i="23"/>
  <c r="G718" i="23"/>
  <c r="C719" i="23"/>
  <c r="D719" i="23"/>
  <c r="E719" i="23"/>
  <c r="F719" i="23"/>
  <c r="G719" i="23"/>
  <c r="C720" i="23"/>
  <c r="D720" i="23"/>
  <c r="E720" i="23"/>
  <c r="F720" i="23"/>
  <c r="G720" i="23"/>
  <c r="C721" i="23"/>
  <c r="D721" i="23"/>
  <c r="E721" i="23"/>
  <c r="F721" i="23"/>
  <c r="G721" i="23"/>
  <c r="C722" i="23"/>
  <c r="D722" i="23"/>
  <c r="E722" i="23"/>
  <c r="F722" i="23"/>
  <c r="G722" i="23"/>
  <c r="C723" i="23"/>
  <c r="D723" i="23"/>
  <c r="E723" i="23"/>
  <c r="F723" i="23"/>
  <c r="G723" i="23"/>
  <c r="C724" i="23"/>
  <c r="D724" i="23"/>
  <c r="E724" i="23"/>
  <c r="F724" i="23"/>
  <c r="G724" i="23"/>
  <c r="C725" i="23"/>
  <c r="D725" i="23"/>
  <c r="E725" i="23"/>
  <c r="F725" i="23"/>
  <c r="G725" i="23"/>
  <c r="C726" i="23"/>
  <c r="D726" i="23"/>
  <c r="E726" i="23"/>
  <c r="F726" i="23"/>
  <c r="G726" i="23"/>
  <c r="C727" i="23"/>
  <c r="D727" i="23"/>
  <c r="E727" i="23"/>
  <c r="F727" i="23"/>
  <c r="G727" i="23"/>
  <c r="C728" i="23"/>
  <c r="D728" i="23"/>
  <c r="E728" i="23"/>
  <c r="F728" i="23"/>
  <c r="G728" i="23"/>
  <c r="C729" i="23"/>
  <c r="D729" i="23"/>
  <c r="E729" i="23"/>
  <c r="F729" i="23"/>
  <c r="G729" i="23"/>
  <c r="C730" i="23"/>
  <c r="D730" i="23"/>
  <c r="E730" i="23"/>
  <c r="F730" i="23"/>
  <c r="G730" i="23"/>
  <c r="C731" i="23"/>
  <c r="D731" i="23"/>
  <c r="E731" i="23"/>
  <c r="F731" i="23"/>
  <c r="G731" i="23"/>
  <c r="C732" i="23"/>
  <c r="D732" i="23"/>
  <c r="E732" i="23"/>
  <c r="F732" i="23"/>
  <c r="G732" i="23"/>
  <c r="C733" i="23"/>
  <c r="D733" i="23"/>
  <c r="E733" i="23"/>
  <c r="F733" i="23"/>
  <c r="G733" i="23"/>
  <c r="C734" i="23"/>
  <c r="D734" i="23"/>
  <c r="E734" i="23"/>
  <c r="F734" i="23"/>
  <c r="G734" i="23"/>
  <c r="C735" i="23"/>
  <c r="D735" i="23"/>
  <c r="E735" i="23"/>
  <c r="F735" i="23"/>
  <c r="G735" i="23"/>
  <c r="C736" i="23"/>
  <c r="D736" i="23"/>
  <c r="E736" i="23"/>
  <c r="F736" i="23"/>
  <c r="G736" i="23"/>
  <c r="C737" i="23"/>
  <c r="D737" i="23"/>
  <c r="E737" i="23"/>
  <c r="F737" i="23"/>
  <c r="G737" i="23"/>
  <c r="C738" i="23"/>
  <c r="D738" i="23"/>
  <c r="E738" i="23"/>
  <c r="F738" i="23"/>
  <c r="G738" i="23"/>
  <c r="C739" i="23"/>
  <c r="D739" i="23"/>
  <c r="E739" i="23"/>
  <c r="F739" i="23"/>
  <c r="G739" i="23"/>
  <c r="C740" i="23"/>
  <c r="D740" i="23"/>
  <c r="E740" i="23"/>
  <c r="F740" i="23"/>
  <c r="G740" i="23"/>
  <c r="C741" i="23"/>
  <c r="D741" i="23"/>
  <c r="E741" i="23"/>
  <c r="F741" i="23"/>
  <c r="G741" i="23"/>
  <c r="C742" i="23"/>
  <c r="D742" i="23"/>
  <c r="E742" i="23"/>
  <c r="F742" i="23"/>
  <c r="G742" i="23"/>
  <c r="C743" i="23"/>
  <c r="D743" i="23"/>
  <c r="E743" i="23"/>
  <c r="F743" i="23"/>
  <c r="G743" i="23"/>
  <c r="C744" i="23"/>
  <c r="D744" i="23"/>
  <c r="E744" i="23"/>
  <c r="F744" i="23"/>
  <c r="G744" i="23"/>
  <c r="C745" i="23"/>
  <c r="D745" i="23"/>
  <c r="E745" i="23"/>
  <c r="F745" i="23"/>
  <c r="G745" i="23"/>
  <c r="C746" i="23"/>
  <c r="D746" i="23"/>
  <c r="E746" i="23"/>
  <c r="F746" i="23"/>
  <c r="G746" i="23"/>
  <c r="C747" i="23"/>
  <c r="D747" i="23"/>
  <c r="E747" i="23"/>
  <c r="F747" i="23"/>
  <c r="G747" i="23"/>
  <c r="C748" i="23"/>
  <c r="D748" i="23"/>
  <c r="E748" i="23"/>
  <c r="F748" i="23"/>
  <c r="G748" i="23"/>
  <c r="C749" i="23"/>
  <c r="D749" i="23"/>
  <c r="E749" i="23"/>
  <c r="F749" i="23"/>
  <c r="G749" i="23"/>
  <c r="C755" i="23"/>
  <c r="D755" i="23"/>
  <c r="E755" i="23"/>
  <c r="F755" i="23"/>
  <c r="G755" i="23"/>
  <c r="C756" i="23"/>
  <c r="D756" i="23"/>
  <c r="E756" i="23"/>
  <c r="F756" i="23"/>
  <c r="G756" i="23"/>
  <c r="C757" i="23"/>
  <c r="D757" i="23"/>
  <c r="E757" i="23"/>
  <c r="F757" i="23"/>
  <c r="G757" i="23"/>
  <c r="C758" i="23"/>
  <c r="D758" i="23"/>
  <c r="E758" i="23"/>
  <c r="F758" i="23"/>
  <c r="G758" i="23"/>
  <c r="C759" i="23"/>
  <c r="D759" i="23"/>
  <c r="E759" i="23"/>
  <c r="F759" i="23"/>
  <c r="G759" i="23"/>
  <c r="C760" i="23"/>
  <c r="D760" i="23"/>
  <c r="E760" i="23"/>
  <c r="F760" i="23"/>
  <c r="G760" i="23"/>
  <c r="C761" i="23"/>
  <c r="D761" i="23"/>
  <c r="E761" i="23"/>
  <c r="F761" i="23"/>
  <c r="G761" i="23"/>
  <c r="C762" i="23"/>
  <c r="D762" i="23"/>
  <c r="E762" i="23"/>
  <c r="F762" i="23"/>
  <c r="G762" i="23"/>
  <c r="C763" i="23"/>
  <c r="D763" i="23"/>
  <c r="E763" i="23"/>
  <c r="F763" i="23"/>
  <c r="G763" i="23"/>
  <c r="C764" i="23"/>
  <c r="D764" i="23"/>
  <c r="E764" i="23"/>
  <c r="F764" i="23"/>
  <c r="G764" i="23"/>
  <c r="C765" i="23"/>
  <c r="D765" i="23"/>
  <c r="E765" i="23"/>
  <c r="F765" i="23"/>
  <c r="G765" i="23"/>
  <c r="C766" i="23"/>
  <c r="D766" i="23"/>
  <c r="E766" i="23"/>
  <c r="F766" i="23"/>
  <c r="G766" i="23"/>
  <c r="C767" i="23"/>
  <c r="D767" i="23"/>
  <c r="E767" i="23"/>
  <c r="F767" i="23"/>
  <c r="G767" i="23"/>
  <c r="C768" i="23"/>
  <c r="D768" i="23"/>
  <c r="E768" i="23"/>
  <c r="F768" i="23"/>
  <c r="G768" i="23"/>
  <c r="C769" i="23"/>
  <c r="D769" i="23"/>
  <c r="E769" i="23"/>
  <c r="F769" i="23"/>
  <c r="G769" i="23"/>
  <c r="C770" i="23"/>
  <c r="D770" i="23"/>
  <c r="E770" i="23"/>
  <c r="F770" i="23"/>
  <c r="G770" i="23"/>
  <c r="C771" i="23"/>
  <c r="D771" i="23"/>
  <c r="E771" i="23"/>
  <c r="F771" i="23"/>
  <c r="G771" i="23"/>
  <c r="C772" i="23"/>
  <c r="D772" i="23"/>
  <c r="E772" i="23"/>
  <c r="F772" i="23"/>
  <c r="G772" i="23"/>
  <c r="C773" i="23"/>
  <c r="D773" i="23"/>
  <c r="E773" i="23"/>
  <c r="F773" i="23"/>
  <c r="G773" i="23"/>
  <c r="C774" i="23"/>
  <c r="D774" i="23"/>
  <c r="E774" i="23"/>
  <c r="F774" i="23"/>
  <c r="G774" i="23"/>
  <c r="C775" i="23"/>
  <c r="D775" i="23"/>
  <c r="E775" i="23"/>
  <c r="F775" i="23"/>
  <c r="G775" i="23"/>
  <c r="C776" i="23"/>
  <c r="D776" i="23"/>
  <c r="E776" i="23"/>
  <c r="F776" i="23"/>
  <c r="G776" i="23"/>
  <c r="C777" i="23"/>
  <c r="D777" i="23"/>
  <c r="E777" i="23"/>
  <c r="F777" i="23"/>
  <c r="G777" i="23"/>
  <c r="C778" i="23"/>
  <c r="D778" i="23"/>
  <c r="E778" i="23"/>
  <c r="F778" i="23"/>
  <c r="G778" i="23"/>
  <c r="C779" i="23"/>
  <c r="D779" i="23"/>
  <c r="E779" i="23"/>
  <c r="F779" i="23"/>
  <c r="G779" i="23"/>
  <c r="C780" i="23"/>
  <c r="D780" i="23"/>
  <c r="E780" i="23"/>
  <c r="F780" i="23"/>
  <c r="G780" i="23"/>
  <c r="C781" i="23"/>
  <c r="D781" i="23"/>
  <c r="E781" i="23"/>
  <c r="F781" i="23"/>
  <c r="G781" i="23"/>
  <c r="C782" i="23"/>
  <c r="D782" i="23"/>
  <c r="E782" i="23"/>
  <c r="F782" i="23"/>
  <c r="G782" i="23"/>
  <c r="C783" i="23"/>
  <c r="D783" i="23"/>
  <c r="E783" i="23"/>
  <c r="F783" i="23"/>
  <c r="G783" i="23"/>
  <c r="C784" i="23"/>
  <c r="D784" i="23"/>
  <c r="E784" i="23"/>
  <c r="F784" i="23"/>
  <c r="G784" i="23"/>
  <c r="C785" i="23"/>
  <c r="D785" i="23"/>
  <c r="E785" i="23"/>
  <c r="F785" i="23"/>
  <c r="G785" i="23"/>
  <c r="C786" i="23"/>
  <c r="D786" i="23"/>
  <c r="E786" i="23"/>
  <c r="F786" i="23"/>
  <c r="G786" i="23"/>
  <c r="C787" i="23"/>
  <c r="D787" i="23"/>
  <c r="E787" i="23"/>
  <c r="F787" i="23"/>
  <c r="G787" i="23"/>
  <c r="C788" i="23"/>
  <c r="D788" i="23"/>
  <c r="E788" i="23"/>
  <c r="F788" i="23"/>
  <c r="G788" i="23"/>
  <c r="C789" i="23"/>
  <c r="D789" i="23"/>
  <c r="E789" i="23"/>
  <c r="F789" i="23"/>
  <c r="G789" i="23"/>
  <c r="C790" i="23"/>
  <c r="D790" i="23"/>
  <c r="E790" i="23"/>
  <c r="F790" i="23"/>
  <c r="G790" i="23"/>
  <c r="C791" i="23"/>
  <c r="D791" i="23"/>
  <c r="E791" i="23"/>
  <c r="F791" i="23"/>
  <c r="G791" i="23"/>
  <c r="C792" i="23"/>
  <c r="D792" i="23"/>
  <c r="E792" i="23"/>
  <c r="F792" i="23"/>
  <c r="G792" i="23"/>
  <c r="C793" i="23"/>
  <c r="D793" i="23"/>
  <c r="E793" i="23"/>
  <c r="F793" i="23"/>
  <c r="G793" i="23"/>
  <c r="C794" i="23"/>
  <c r="D794" i="23"/>
  <c r="E794" i="23"/>
  <c r="F794" i="23"/>
  <c r="G794" i="23"/>
  <c r="C795" i="23"/>
  <c r="D795" i="23"/>
  <c r="E795" i="23"/>
  <c r="F795" i="23"/>
  <c r="G795" i="23"/>
  <c r="C796" i="23"/>
  <c r="D796" i="23"/>
  <c r="E796" i="23"/>
  <c r="F796" i="23"/>
  <c r="G796" i="23"/>
  <c r="C797" i="23"/>
  <c r="D797" i="23"/>
  <c r="E797" i="23"/>
  <c r="F797" i="23"/>
  <c r="G797" i="23"/>
  <c r="C798" i="23"/>
  <c r="D798" i="23"/>
  <c r="E798" i="23"/>
  <c r="F798" i="23"/>
  <c r="G798" i="23"/>
  <c r="C799" i="23"/>
  <c r="D799" i="23"/>
  <c r="E799" i="23"/>
  <c r="F799" i="23"/>
  <c r="G799" i="23"/>
  <c r="C800" i="23"/>
  <c r="D800" i="23"/>
  <c r="E800" i="23"/>
  <c r="F800" i="23"/>
  <c r="G800" i="23"/>
  <c r="C801" i="23"/>
  <c r="D801" i="23"/>
  <c r="E801" i="23"/>
  <c r="F801" i="23"/>
  <c r="G801" i="23"/>
  <c r="C802" i="23"/>
  <c r="D802" i="23"/>
  <c r="E802" i="23"/>
  <c r="F802" i="23"/>
  <c r="G802" i="23"/>
  <c r="C803" i="23"/>
  <c r="D803" i="23"/>
  <c r="E803" i="23"/>
  <c r="F803" i="23"/>
  <c r="G803" i="23"/>
  <c r="C804" i="23"/>
  <c r="D804" i="23"/>
  <c r="E804" i="23"/>
  <c r="F804" i="23"/>
  <c r="G804" i="23"/>
  <c r="C805" i="23"/>
  <c r="D805" i="23"/>
  <c r="E805" i="23"/>
  <c r="F805" i="23"/>
  <c r="G805" i="23"/>
  <c r="C806" i="23"/>
  <c r="D806" i="23"/>
  <c r="E806" i="23"/>
  <c r="F806" i="23"/>
  <c r="G806" i="23"/>
  <c r="C807" i="23"/>
  <c r="D807" i="23"/>
  <c r="E807" i="23"/>
  <c r="F807" i="23"/>
  <c r="G807" i="23"/>
  <c r="C808" i="23"/>
  <c r="D808" i="23"/>
  <c r="E808" i="23"/>
  <c r="F808" i="23"/>
  <c r="G808" i="23"/>
  <c r="C809" i="23"/>
  <c r="D809" i="23"/>
  <c r="E809" i="23"/>
  <c r="F809" i="23"/>
  <c r="G809" i="23"/>
  <c r="C810" i="23"/>
  <c r="D810" i="23"/>
  <c r="E810" i="23"/>
  <c r="F810" i="23"/>
  <c r="G810" i="23"/>
  <c r="C811" i="23"/>
  <c r="D811" i="23"/>
  <c r="E811" i="23"/>
  <c r="F811" i="23"/>
  <c r="G811" i="23"/>
  <c r="C812" i="23"/>
  <c r="D812" i="23"/>
  <c r="E812" i="23"/>
  <c r="F812" i="23"/>
  <c r="G812" i="23"/>
  <c r="C813" i="23"/>
  <c r="D813" i="23"/>
  <c r="E813" i="23"/>
  <c r="F813" i="23"/>
  <c r="G813" i="23"/>
  <c r="C814" i="23"/>
  <c r="D814" i="23"/>
  <c r="E814" i="23"/>
  <c r="F814" i="23"/>
  <c r="G814" i="23"/>
  <c r="C815" i="23"/>
  <c r="D815" i="23"/>
  <c r="E815" i="23"/>
  <c r="F815" i="23"/>
  <c r="G815" i="23"/>
  <c r="C816" i="23"/>
  <c r="D816" i="23"/>
  <c r="E816" i="23"/>
  <c r="F816" i="23"/>
  <c r="G816" i="23"/>
  <c r="C817" i="23"/>
  <c r="D817" i="23"/>
  <c r="E817" i="23"/>
  <c r="F817" i="23"/>
  <c r="G817" i="23"/>
  <c r="C818" i="23"/>
  <c r="D818" i="23"/>
  <c r="E818" i="23"/>
  <c r="F818" i="23"/>
  <c r="G818" i="23"/>
  <c r="C819" i="23"/>
  <c r="D819" i="23"/>
  <c r="E819" i="23"/>
  <c r="F819" i="23"/>
  <c r="G819" i="23"/>
  <c r="C820" i="23"/>
  <c r="D820" i="23"/>
  <c r="E820" i="23"/>
  <c r="F820" i="23"/>
  <c r="G820" i="23"/>
  <c r="C821" i="23"/>
  <c r="D821" i="23"/>
  <c r="E821" i="23"/>
  <c r="F821" i="23"/>
  <c r="G821" i="23"/>
  <c r="C822" i="23"/>
  <c r="D822" i="23"/>
  <c r="E822" i="23"/>
  <c r="F822" i="23"/>
  <c r="G822" i="23"/>
  <c r="C823" i="23"/>
  <c r="D823" i="23"/>
  <c r="E823" i="23"/>
  <c r="F823" i="23"/>
  <c r="G823" i="23"/>
  <c r="C824" i="23"/>
  <c r="D824" i="23"/>
  <c r="E824" i="23"/>
  <c r="F824" i="23"/>
  <c r="G824" i="23"/>
  <c r="C830" i="23"/>
  <c r="D830" i="23"/>
  <c r="E830" i="23"/>
  <c r="F830" i="23"/>
  <c r="G830" i="23"/>
  <c r="C831" i="23"/>
  <c r="D831" i="23"/>
  <c r="E831" i="23"/>
  <c r="F831" i="23"/>
  <c r="G831" i="23"/>
  <c r="C832" i="23"/>
  <c r="D832" i="23"/>
  <c r="E832" i="23"/>
  <c r="F832" i="23"/>
  <c r="G832" i="23"/>
  <c r="C833" i="23"/>
  <c r="D833" i="23"/>
  <c r="E833" i="23"/>
  <c r="F833" i="23"/>
  <c r="G833" i="23"/>
  <c r="C834" i="23"/>
  <c r="D834" i="23"/>
  <c r="E834" i="23"/>
  <c r="F834" i="23"/>
  <c r="G834" i="23"/>
  <c r="C835" i="23"/>
  <c r="D835" i="23"/>
  <c r="E835" i="23"/>
  <c r="F835" i="23"/>
  <c r="G835" i="23"/>
  <c r="C836" i="23"/>
  <c r="D836" i="23"/>
  <c r="E836" i="23"/>
  <c r="F836" i="23"/>
  <c r="G836" i="23"/>
  <c r="C837" i="23"/>
  <c r="D837" i="23"/>
  <c r="E837" i="23"/>
  <c r="F837" i="23"/>
  <c r="G837" i="23"/>
  <c r="C838" i="23"/>
  <c r="D838" i="23"/>
  <c r="E838" i="23"/>
  <c r="F838" i="23"/>
  <c r="G838" i="23"/>
  <c r="C839" i="23"/>
  <c r="D839" i="23"/>
  <c r="E839" i="23"/>
  <c r="F839" i="23"/>
  <c r="G839" i="23"/>
  <c r="C840" i="23"/>
  <c r="D840" i="23"/>
  <c r="E840" i="23"/>
  <c r="F840" i="23"/>
  <c r="G840" i="23"/>
  <c r="C841" i="23"/>
  <c r="D841" i="23"/>
  <c r="E841" i="23"/>
  <c r="F841" i="23"/>
  <c r="G841" i="23"/>
  <c r="C842" i="23"/>
  <c r="D842" i="23"/>
  <c r="E842" i="23"/>
  <c r="F842" i="23"/>
  <c r="G842" i="23"/>
  <c r="C843" i="23"/>
  <c r="D843" i="23"/>
  <c r="E843" i="23"/>
  <c r="F843" i="23"/>
  <c r="G843" i="23"/>
  <c r="C844" i="23"/>
  <c r="D844" i="23"/>
  <c r="E844" i="23"/>
  <c r="F844" i="23"/>
  <c r="G844" i="23"/>
  <c r="C845" i="23"/>
  <c r="D845" i="23"/>
  <c r="E845" i="23"/>
  <c r="F845" i="23"/>
  <c r="G845" i="23"/>
  <c r="C846" i="23"/>
  <c r="D846" i="23"/>
  <c r="E846" i="23"/>
  <c r="F846" i="23"/>
  <c r="G846" i="23"/>
  <c r="C847" i="23"/>
  <c r="D847" i="23"/>
  <c r="E847" i="23"/>
  <c r="F847" i="23"/>
  <c r="G847" i="23"/>
  <c r="C848" i="23"/>
  <c r="D848" i="23"/>
  <c r="E848" i="23"/>
  <c r="F848" i="23"/>
  <c r="G848" i="23"/>
  <c r="C849" i="23"/>
  <c r="D849" i="23"/>
  <c r="E849" i="23"/>
  <c r="F849" i="23"/>
  <c r="G849" i="23"/>
  <c r="C850" i="23"/>
  <c r="D850" i="23"/>
  <c r="E850" i="23"/>
  <c r="F850" i="23"/>
  <c r="G850" i="23"/>
  <c r="C851" i="23"/>
  <c r="D851" i="23"/>
  <c r="E851" i="23"/>
  <c r="F851" i="23"/>
  <c r="G851" i="23"/>
  <c r="C852" i="23"/>
  <c r="D852" i="23"/>
  <c r="E852" i="23"/>
  <c r="F852" i="23"/>
  <c r="G852" i="23"/>
  <c r="C853" i="23"/>
  <c r="D853" i="23"/>
  <c r="E853" i="23"/>
  <c r="F853" i="23"/>
  <c r="G853" i="23"/>
  <c r="C854" i="23"/>
  <c r="D854" i="23"/>
  <c r="E854" i="23"/>
  <c r="F854" i="23"/>
  <c r="G854" i="23"/>
  <c r="C855" i="23"/>
  <c r="D855" i="23"/>
  <c r="E855" i="23"/>
  <c r="F855" i="23"/>
  <c r="G855" i="23"/>
  <c r="C856" i="23"/>
  <c r="D856" i="23"/>
  <c r="E856" i="23"/>
  <c r="F856" i="23"/>
  <c r="G856" i="23"/>
  <c r="C857" i="23"/>
  <c r="D857" i="23"/>
  <c r="E857" i="23"/>
  <c r="F857" i="23"/>
  <c r="G857" i="23"/>
  <c r="C858" i="23"/>
  <c r="D858" i="23"/>
  <c r="E858" i="23"/>
  <c r="F858" i="23"/>
  <c r="G858" i="23"/>
  <c r="C859" i="23"/>
  <c r="D859" i="23"/>
  <c r="E859" i="23"/>
  <c r="F859" i="23"/>
  <c r="G859" i="23"/>
  <c r="C860" i="23"/>
  <c r="D860" i="23"/>
  <c r="E860" i="23"/>
  <c r="F860" i="23"/>
  <c r="G860" i="23"/>
  <c r="C861" i="23"/>
  <c r="D861" i="23"/>
  <c r="E861" i="23"/>
  <c r="F861" i="23"/>
  <c r="G861" i="23"/>
  <c r="C862" i="23"/>
  <c r="D862" i="23"/>
  <c r="E862" i="23"/>
  <c r="F862" i="23"/>
  <c r="G862" i="23"/>
  <c r="C863" i="23"/>
  <c r="D863" i="23"/>
  <c r="E863" i="23"/>
  <c r="F863" i="23"/>
  <c r="G863" i="23"/>
  <c r="C864" i="23"/>
  <c r="D864" i="23"/>
  <c r="E864" i="23"/>
  <c r="F864" i="23"/>
  <c r="G864" i="23"/>
  <c r="C865" i="23"/>
  <c r="D865" i="23"/>
  <c r="E865" i="23"/>
  <c r="F865" i="23"/>
  <c r="G865" i="23"/>
  <c r="C866" i="23"/>
  <c r="D866" i="23"/>
  <c r="E866" i="23"/>
  <c r="F866" i="23"/>
  <c r="G866" i="23"/>
  <c r="C867" i="23"/>
  <c r="D867" i="23"/>
  <c r="E867" i="23"/>
  <c r="F867" i="23"/>
  <c r="G867" i="23"/>
  <c r="C868" i="23"/>
  <c r="D868" i="23"/>
  <c r="E868" i="23"/>
  <c r="F868" i="23"/>
  <c r="G868" i="23"/>
  <c r="C869" i="23"/>
  <c r="D869" i="23"/>
  <c r="E869" i="23"/>
  <c r="F869" i="23"/>
  <c r="G869" i="23"/>
  <c r="C870" i="23"/>
  <c r="D870" i="23"/>
  <c r="E870" i="23"/>
  <c r="F870" i="23"/>
  <c r="G870" i="23"/>
  <c r="C871" i="23"/>
  <c r="D871" i="23"/>
  <c r="E871" i="23"/>
  <c r="F871" i="23"/>
  <c r="G871" i="23"/>
  <c r="C872" i="23"/>
  <c r="D872" i="23"/>
  <c r="E872" i="23"/>
  <c r="F872" i="23"/>
  <c r="G872" i="23"/>
  <c r="C873" i="23"/>
  <c r="D873" i="23"/>
  <c r="E873" i="23"/>
  <c r="F873" i="23"/>
  <c r="G873" i="23"/>
  <c r="C874" i="23"/>
  <c r="D874" i="23"/>
  <c r="E874" i="23"/>
  <c r="F874" i="23"/>
  <c r="G874" i="23"/>
  <c r="C875" i="23"/>
  <c r="D875" i="23"/>
  <c r="E875" i="23"/>
  <c r="F875" i="23"/>
  <c r="G875" i="23"/>
  <c r="C876" i="23"/>
  <c r="D876" i="23"/>
  <c r="E876" i="23"/>
  <c r="F876" i="23"/>
  <c r="G876" i="23"/>
  <c r="C877" i="23"/>
  <c r="D877" i="23"/>
  <c r="E877" i="23"/>
  <c r="F877" i="23"/>
  <c r="G877" i="23"/>
  <c r="C878" i="23"/>
  <c r="D878" i="23"/>
  <c r="E878" i="23"/>
  <c r="F878" i="23"/>
  <c r="G878" i="23"/>
  <c r="C879" i="23"/>
  <c r="D879" i="23"/>
  <c r="E879" i="23"/>
  <c r="F879" i="23"/>
  <c r="G879" i="23"/>
  <c r="C880" i="23"/>
  <c r="D880" i="23"/>
  <c r="E880" i="23"/>
  <c r="F880" i="23"/>
  <c r="G880" i="23"/>
  <c r="C881" i="23"/>
  <c r="D881" i="23"/>
  <c r="E881" i="23"/>
  <c r="F881" i="23"/>
  <c r="G881" i="23"/>
  <c r="C882" i="23"/>
  <c r="D882" i="23"/>
  <c r="E882" i="23"/>
  <c r="F882" i="23"/>
  <c r="G882" i="23"/>
  <c r="C883" i="23"/>
  <c r="D883" i="23"/>
  <c r="E883" i="23"/>
  <c r="F883" i="23"/>
  <c r="G883" i="23"/>
  <c r="C884" i="23"/>
  <c r="D884" i="23"/>
  <c r="E884" i="23"/>
  <c r="F884" i="23"/>
  <c r="G884" i="23"/>
  <c r="C885" i="23"/>
  <c r="D885" i="23"/>
  <c r="E885" i="23"/>
  <c r="F885" i="23"/>
  <c r="G885" i="23"/>
  <c r="C886" i="23"/>
  <c r="D886" i="23"/>
  <c r="E886" i="23"/>
  <c r="F886" i="23"/>
  <c r="G886" i="23"/>
  <c r="C887" i="23"/>
  <c r="D887" i="23"/>
  <c r="E887" i="23"/>
  <c r="F887" i="23"/>
  <c r="G887" i="23"/>
  <c r="C888" i="23"/>
  <c r="D888" i="23"/>
  <c r="E888" i="23"/>
  <c r="F888" i="23"/>
  <c r="G888" i="23"/>
  <c r="C889" i="23"/>
  <c r="D889" i="23"/>
  <c r="E889" i="23"/>
  <c r="F889" i="23"/>
  <c r="G889" i="23"/>
  <c r="C890" i="23"/>
  <c r="D890" i="23"/>
  <c r="E890" i="23"/>
  <c r="F890" i="23"/>
  <c r="G890" i="23"/>
  <c r="C891" i="23"/>
  <c r="D891" i="23"/>
  <c r="E891" i="23"/>
  <c r="F891" i="23"/>
  <c r="G891" i="23"/>
  <c r="C892" i="23"/>
  <c r="D892" i="23"/>
  <c r="E892" i="23"/>
  <c r="F892" i="23"/>
  <c r="G892" i="23"/>
  <c r="C893" i="23"/>
  <c r="D893" i="23"/>
  <c r="E893" i="23"/>
  <c r="F893" i="23"/>
  <c r="G893" i="23"/>
  <c r="C894" i="23"/>
  <c r="D894" i="23"/>
  <c r="E894" i="23"/>
  <c r="F894" i="23"/>
  <c r="G894" i="23"/>
  <c r="C895" i="23"/>
  <c r="D895" i="23"/>
  <c r="E895" i="23"/>
  <c r="F895" i="23"/>
  <c r="G895" i="23"/>
  <c r="C896" i="23"/>
  <c r="D896" i="23"/>
  <c r="E896" i="23"/>
  <c r="F896" i="23"/>
  <c r="G896" i="23"/>
  <c r="C897" i="23"/>
  <c r="D897" i="23"/>
  <c r="E897" i="23"/>
  <c r="F897" i="23"/>
  <c r="G897" i="23"/>
  <c r="C898" i="23"/>
  <c r="D898" i="23"/>
  <c r="E898" i="23"/>
  <c r="F898" i="23"/>
  <c r="G898" i="23"/>
  <c r="C899" i="23"/>
  <c r="D899" i="23"/>
  <c r="E899" i="23"/>
  <c r="F899" i="23"/>
  <c r="G899" i="23"/>
  <c r="C979" i="23"/>
  <c r="D979" i="23"/>
  <c r="E979" i="23"/>
  <c r="F979" i="23"/>
  <c r="G979" i="23"/>
  <c r="C980" i="23"/>
  <c r="D980" i="23"/>
  <c r="E980" i="23"/>
  <c r="F980" i="23"/>
  <c r="G980" i="23"/>
  <c r="C981" i="23"/>
  <c r="D981" i="23"/>
  <c r="E981" i="23"/>
  <c r="F981" i="23"/>
  <c r="G981" i="23"/>
  <c r="C982" i="23"/>
  <c r="D982" i="23"/>
  <c r="E982" i="23"/>
  <c r="F982" i="23"/>
  <c r="G982" i="23"/>
  <c r="C983" i="23"/>
  <c r="D983" i="23"/>
  <c r="E983" i="23"/>
  <c r="F983" i="23"/>
  <c r="G983" i="23"/>
  <c r="C984" i="23"/>
  <c r="D984" i="23"/>
  <c r="E984" i="23"/>
  <c r="F984" i="23"/>
  <c r="G984" i="23"/>
  <c r="C985" i="23"/>
  <c r="D985" i="23"/>
  <c r="E985" i="23"/>
  <c r="F985" i="23"/>
  <c r="G985" i="23"/>
  <c r="C986" i="23"/>
  <c r="D986" i="23"/>
  <c r="E986" i="23"/>
  <c r="F986" i="23"/>
  <c r="G986" i="23"/>
  <c r="C987" i="23"/>
  <c r="D987" i="23"/>
  <c r="E987" i="23"/>
  <c r="F987" i="23"/>
  <c r="G987" i="23"/>
  <c r="C988" i="23"/>
  <c r="D988" i="23"/>
  <c r="E988" i="23"/>
  <c r="F988" i="23"/>
  <c r="G988" i="23"/>
  <c r="C989" i="23"/>
  <c r="D989" i="23"/>
  <c r="E989" i="23"/>
  <c r="F989" i="23"/>
  <c r="G989" i="23"/>
  <c r="C990" i="23"/>
  <c r="D990" i="23"/>
  <c r="E990" i="23"/>
  <c r="F990" i="23"/>
  <c r="G990" i="23"/>
  <c r="C991" i="23"/>
  <c r="D991" i="23"/>
  <c r="E991" i="23"/>
  <c r="F991" i="23"/>
  <c r="G991" i="23"/>
  <c r="C992" i="23"/>
  <c r="D992" i="23"/>
  <c r="E992" i="23"/>
  <c r="F992" i="23"/>
  <c r="G992" i="23"/>
  <c r="C993" i="23"/>
  <c r="D993" i="23"/>
  <c r="E993" i="23"/>
  <c r="F993" i="23"/>
  <c r="G993" i="23"/>
  <c r="C994" i="23"/>
  <c r="D994" i="23"/>
  <c r="E994" i="23"/>
  <c r="F994" i="23"/>
  <c r="G994" i="23"/>
  <c r="C995" i="23"/>
  <c r="D995" i="23"/>
  <c r="E995" i="23"/>
  <c r="F995" i="23"/>
  <c r="G995" i="23"/>
  <c r="C996" i="23"/>
  <c r="D996" i="23"/>
  <c r="E996" i="23"/>
  <c r="F996" i="23"/>
  <c r="G996" i="23"/>
  <c r="C997" i="23"/>
  <c r="D997" i="23"/>
  <c r="E997" i="23"/>
  <c r="F997" i="23"/>
  <c r="G997" i="23"/>
  <c r="C998" i="23"/>
  <c r="D998" i="23"/>
  <c r="E998" i="23"/>
  <c r="F998" i="23"/>
  <c r="G998" i="23"/>
  <c r="C999" i="23"/>
  <c r="D999" i="23"/>
  <c r="E999" i="23"/>
  <c r="F999" i="23"/>
  <c r="G999" i="23"/>
  <c r="C1000" i="23"/>
  <c r="D1000" i="23"/>
  <c r="E1000" i="23"/>
  <c r="F1000" i="23"/>
  <c r="G1000" i="23"/>
  <c r="C1001" i="23"/>
  <c r="D1001" i="23"/>
  <c r="E1001" i="23"/>
  <c r="F1001" i="23"/>
  <c r="G1001" i="23"/>
  <c r="C1002" i="23"/>
  <c r="D1002" i="23"/>
  <c r="E1002" i="23"/>
  <c r="F1002" i="23"/>
  <c r="G1002" i="23"/>
  <c r="C1003" i="23"/>
  <c r="D1003" i="23"/>
  <c r="E1003" i="23"/>
  <c r="F1003" i="23"/>
  <c r="G1003" i="23"/>
  <c r="C1004" i="23"/>
  <c r="D1004" i="23"/>
  <c r="E1004" i="23"/>
  <c r="F1004" i="23"/>
  <c r="G1004" i="23"/>
  <c r="C1005" i="23"/>
  <c r="D1005" i="23"/>
  <c r="E1005" i="23"/>
  <c r="F1005" i="23"/>
  <c r="G1005" i="23"/>
  <c r="C1006" i="23"/>
  <c r="D1006" i="23"/>
  <c r="E1006" i="23"/>
  <c r="F1006" i="23"/>
  <c r="G1006" i="23"/>
  <c r="C1007" i="23"/>
  <c r="D1007" i="23"/>
  <c r="E1007" i="23"/>
  <c r="F1007" i="23"/>
  <c r="G1007" i="23"/>
  <c r="C1008" i="23"/>
  <c r="D1008" i="23"/>
  <c r="E1008" i="23"/>
  <c r="F1008" i="23"/>
  <c r="G1008" i="23"/>
  <c r="C1009" i="23"/>
  <c r="D1009" i="23"/>
  <c r="E1009" i="23"/>
  <c r="F1009" i="23"/>
  <c r="G1009" i="23"/>
  <c r="C1010" i="23"/>
  <c r="D1010" i="23"/>
  <c r="E1010" i="23"/>
  <c r="F1010" i="23"/>
  <c r="G1010" i="23"/>
  <c r="C1011" i="23"/>
  <c r="D1011" i="23"/>
  <c r="E1011" i="23"/>
  <c r="F1011" i="23"/>
  <c r="G1011" i="23"/>
  <c r="C1012" i="23"/>
  <c r="D1012" i="23"/>
  <c r="E1012" i="23"/>
  <c r="F1012" i="23"/>
  <c r="G1012" i="23"/>
  <c r="C1013" i="23"/>
  <c r="D1013" i="23"/>
  <c r="E1013" i="23"/>
  <c r="F1013" i="23"/>
  <c r="G1013" i="23"/>
  <c r="C1014" i="23"/>
  <c r="D1014" i="23"/>
  <c r="E1014" i="23"/>
  <c r="F1014" i="23"/>
  <c r="G1014" i="23"/>
  <c r="C1015" i="23"/>
  <c r="D1015" i="23"/>
  <c r="E1015" i="23"/>
  <c r="F1015" i="23"/>
  <c r="G1015" i="23"/>
  <c r="C1016" i="23"/>
  <c r="D1016" i="23"/>
  <c r="E1016" i="23"/>
  <c r="F1016" i="23"/>
  <c r="G1016" i="23"/>
  <c r="C1017" i="23"/>
  <c r="D1017" i="23"/>
  <c r="E1017" i="23"/>
  <c r="F1017" i="23"/>
  <c r="G1017" i="23"/>
  <c r="C1018" i="23"/>
  <c r="D1018" i="23"/>
  <c r="E1018" i="23"/>
  <c r="F1018" i="23"/>
  <c r="G1018" i="23"/>
  <c r="C1019" i="23"/>
  <c r="D1019" i="23"/>
  <c r="E1019" i="23"/>
  <c r="F1019" i="23"/>
  <c r="G1019" i="23"/>
  <c r="C1020" i="23"/>
  <c r="D1020" i="23"/>
  <c r="E1020" i="23"/>
  <c r="F1020" i="23"/>
  <c r="G1020" i="23"/>
  <c r="C1021" i="23"/>
  <c r="D1021" i="23"/>
  <c r="E1021" i="23"/>
  <c r="F1021" i="23"/>
  <c r="G1021" i="23"/>
  <c r="C1022" i="23"/>
  <c r="D1022" i="23"/>
  <c r="E1022" i="23"/>
  <c r="F1022" i="23"/>
  <c r="G1022" i="23"/>
  <c r="C1023" i="23"/>
  <c r="D1023" i="23"/>
  <c r="E1023" i="23"/>
  <c r="F1023" i="23"/>
  <c r="G1023" i="23"/>
  <c r="C1024" i="23"/>
  <c r="D1024" i="23"/>
  <c r="E1024" i="23"/>
  <c r="F1024" i="23"/>
  <c r="G1024" i="23"/>
  <c r="C1025" i="23"/>
  <c r="D1025" i="23"/>
  <c r="E1025" i="23"/>
  <c r="F1025" i="23"/>
  <c r="G1025" i="23"/>
  <c r="C1026" i="23"/>
  <c r="D1026" i="23"/>
  <c r="E1026" i="23"/>
  <c r="F1026" i="23"/>
  <c r="G1026" i="23"/>
  <c r="C1027" i="23"/>
  <c r="D1027" i="23"/>
  <c r="E1027" i="23"/>
  <c r="F1027" i="23"/>
  <c r="G1027" i="23"/>
  <c r="C1028" i="23"/>
  <c r="D1028" i="23"/>
  <c r="E1028" i="23"/>
  <c r="F1028" i="23"/>
  <c r="G1028" i="23"/>
  <c r="C1029" i="23"/>
  <c r="D1029" i="23"/>
  <c r="E1029" i="23"/>
  <c r="F1029" i="23"/>
  <c r="G1029" i="23"/>
  <c r="C1030" i="23"/>
  <c r="D1030" i="23"/>
  <c r="E1030" i="23"/>
  <c r="F1030" i="23"/>
  <c r="G1030" i="23"/>
  <c r="C1031" i="23"/>
  <c r="D1031" i="23"/>
  <c r="E1031" i="23"/>
  <c r="F1031" i="23"/>
  <c r="G1031" i="23"/>
  <c r="C1032" i="23"/>
  <c r="D1032" i="23"/>
  <c r="E1032" i="23"/>
  <c r="F1032" i="23"/>
  <c r="G1032" i="23"/>
  <c r="C1033" i="23"/>
  <c r="D1033" i="23"/>
  <c r="E1033" i="23"/>
  <c r="F1033" i="23"/>
  <c r="G1033" i="23"/>
  <c r="C1034" i="23"/>
  <c r="D1034" i="23"/>
  <c r="E1034" i="23"/>
  <c r="F1034" i="23"/>
  <c r="G1034" i="23"/>
  <c r="C1035" i="23"/>
  <c r="D1035" i="23"/>
  <c r="E1035" i="23"/>
  <c r="F1035" i="23"/>
  <c r="G1035" i="23"/>
  <c r="C1036" i="23"/>
  <c r="D1036" i="23"/>
  <c r="E1036" i="23"/>
  <c r="F1036" i="23"/>
  <c r="G1036" i="23"/>
  <c r="C1037" i="23"/>
  <c r="D1037" i="23"/>
  <c r="E1037" i="23"/>
  <c r="F1037" i="23"/>
  <c r="G1037" i="23"/>
  <c r="C1038" i="23"/>
  <c r="D1038" i="23"/>
  <c r="E1038" i="23"/>
  <c r="F1038" i="23"/>
  <c r="G1038" i="23"/>
  <c r="C1039" i="23"/>
  <c r="D1039" i="23"/>
  <c r="E1039" i="23"/>
  <c r="F1039" i="23"/>
  <c r="G1039" i="23"/>
  <c r="C1040" i="23"/>
  <c r="D1040" i="23"/>
  <c r="E1040" i="23"/>
  <c r="F1040" i="23"/>
  <c r="G1040" i="23"/>
  <c r="C1041" i="23"/>
  <c r="D1041" i="23"/>
  <c r="E1041" i="23"/>
  <c r="C1042" i="23"/>
  <c r="D1042" i="23"/>
  <c r="E1042" i="23"/>
  <c r="C1043" i="23"/>
  <c r="D1043" i="23"/>
  <c r="E1043" i="23"/>
  <c r="C1044" i="23"/>
  <c r="D1044" i="23"/>
  <c r="E1044" i="23"/>
  <c r="C1045" i="23"/>
  <c r="D1045" i="23"/>
  <c r="E1045" i="23"/>
  <c r="F1045" i="23"/>
  <c r="G1045" i="23"/>
  <c r="C1046" i="23"/>
  <c r="D1046" i="23"/>
  <c r="E1046" i="23"/>
  <c r="F1046" i="23"/>
  <c r="G1046" i="23"/>
  <c r="C1047" i="23"/>
  <c r="D1047" i="23"/>
  <c r="E1047" i="23"/>
  <c r="F1047" i="23"/>
  <c r="G1047" i="23"/>
  <c r="C1048" i="23"/>
  <c r="D1048" i="23"/>
  <c r="E1048" i="23"/>
  <c r="F1048" i="23"/>
  <c r="G1048" i="23"/>
  <c r="C1054" i="23"/>
  <c r="D1054" i="23"/>
  <c r="E1054" i="23"/>
  <c r="F1054" i="23"/>
  <c r="G1054" i="23"/>
  <c r="C1055" i="23"/>
  <c r="D1055" i="23"/>
  <c r="E1055" i="23"/>
  <c r="F1055" i="23"/>
  <c r="G1055" i="23"/>
  <c r="C1056" i="23"/>
  <c r="D1056" i="23"/>
  <c r="E1056" i="23"/>
  <c r="F1056" i="23"/>
  <c r="G1056" i="23"/>
  <c r="C1057" i="23"/>
  <c r="D1057" i="23"/>
  <c r="E1057" i="23"/>
  <c r="F1057" i="23"/>
  <c r="G1057" i="23"/>
  <c r="C1058" i="23"/>
  <c r="D1058" i="23"/>
  <c r="E1058" i="23"/>
  <c r="F1058" i="23"/>
  <c r="G1058" i="23"/>
  <c r="C1059" i="23"/>
  <c r="D1059" i="23"/>
  <c r="E1059" i="23"/>
  <c r="F1059" i="23"/>
  <c r="G1059" i="23"/>
  <c r="C1060" i="23"/>
  <c r="D1060" i="23"/>
  <c r="E1060" i="23"/>
  <c r="F1060" i="23"/>
  <c r="G1060" i="23"/>
  <c r="C1061" i="23"/>
  <c r="D1061" i="23"/>
  <c r="E1061" i="23"/>
  <c r="F1061" i="23"/>
  <c r="G1061" i="23"/>
  <c r="C1062" i="23"/>
  <c r="D1062" i="23"/>
  <c r="E1062" i="23"/>
  <c r="F1062" i="23"/>
  <c r="G1062" i="23"/>
  <c r="C1063" i="23"/>
  <c r="D1063" i="23"/>
  <c r="E1063" i="23"/>
  <c r="F1063" i="23"/>
  <c r="G1063" i="23"/>
  <c r="C1064" i="23"/>
  <c r="D1064" i="23"/>
  <c r="E1064" i="23"/>
  <c r="F1064" i="23"/>
  <c r="G1064" i="23"/>
  <c r="C1065" i="23"/>
  <c r="D1065" i="23"/>
  <c r="E1065" i="23"/>
  <c r="F1065" i="23"/>
  <c r="G1065" i="23"/>
  <c r="C1066" i="23"/>
  <c r="D1066" i="23"/>
  <c r="E1066" i="23"/>
  <c r="F1066" i="23"/>
  <c r="G1066" i="23"/>
  <c r="C1067" i="23"/>
  <c r="D1067" i="23"/>
  <c r="E1067" i="23"/>
  <c r="F1067" i="23"/>
  <c r="G1067" i="23"/>
  <c r="C1068" i="23"/>
  <c r="D1068" i="23"/>
  <c r="E1068" i="23"/>
  <c r="F1068" i="23"/>
  <c r="G1068" i="23"/>
  <c r="C1069" i="23"/>
  <c r="D1069" i="23"/>
  <c r="E1069" i="23"/>
  <c r="F1069" i="23"/>
  <c r="G1069" i="23"/>
  <c r="C1070" i="23"/>
  <c r="D1070" i="23"/>
  <c r="E1070" i="23"/>
  <c r="F1070" i="23"/>
  <c r="G1070" i="23"/>
  <c r="C1071" i="23"/>
  <c r="D1071" i="23"/>
  <c r="E1071" i="23"/>
  <c r="F1071" i="23"/>
  <c r="G1071" i="23"/>
  <c r="C1072" i="23"/>
  <c r="D1072" i="23"/>
  <c r="E1072" i="23"/>
  <c r="F1072" i="23"/>
  <c r="G1072" i="23"/>
  <c r="C1073" i="23"/>
  <c r="D1073" i="23"/>
  <c r="E1073" i="23"/>
  <c r="F1073" i="23"/>
  <c r="G1073" i="23"/>
  <c r="C1074" i="23"/>
  <c r="D1074" i="23"/>
  <c r="E1074" i="23"/>
  <c r="F1074" i="23"/>
  <c r="G1074" i="23"/>
  <c r="C1075" i="23"/>
  <c r="D1075" i="23"/>
  <c r="E1075" i="23"/>
  <c r="F1075" i="23"/>
  <c r="G1075" i="23"/>
  <c r="C1076" i="23"/>
  <c r="D1076" i="23"/>
  <c r="E1076" i="23"/>
  <c r="F1076" i="23"/>
  <c r="G1076" i="23"/>
  <c r="C1077" i="23"/>
  <c r="D1077" i="23"/>
  <c r="E1077" i="23"/>
  <c r="F1077" i="23"/>
  <c r="G1077" i="23"/>
  <c r="C1078" i="23"/>
  <c r="D1078" i="23"/>
  <c r="E1078" i="23"/>
  <c r="F1078" i="23"/>
  <c r="G1078" i="23"/>
  <c r="C1079" i="23"/>
  <c r="D1079" i="23"/>
  <c r="E1079" i="23"/>
  <c r="F1079" i="23"/>
  <c r="G1079" i="23"/>
  <c r="C1080" i="23"/>
  <c r="D1080" i="23"/>
  <c r="E1080" i="23"/>
  <c r="F1080" i="23"/>
  <c r="G1080" i="23"/>
  <c r="C1081" i="23"/>
  <c r="D1081" i="23"/>
  <c r="E1081" i="23"/>
  <c r="F1081" i="23"/>
  <c r="G1081" i="23"/>
  <c r="C1082" i="23"/>
  <c r="D1082" i="23"/>
  <c r="E1082" i="23"/>
  <c r="F1082" i="23"/>
  <c r="G1082" i="23"/>
  <c r="C1083" i="23"/>
  <c r="D1083" i="23"/>
  <c r="E1083" i="23"/>
  <c r="F1083" i="23"/>
  <c r="G1083" i="23"/>
  <c r="C1084" i="23"/>
  <c r="D1084" i="23"/>
  <c r="E1084" i="23"/>
  <c r="F1084" i="23"/>
  <c r="G1084" i="23"/>
  <c r="C1085" i="23"/>
  <c r="D1085" i="23"/>
  <c r="E1085" i="23"/>
  <c r="F1085" i="23"/>
  <c r="G1085" i="23"/>
  <c r="C1086" i="23"/>
  <c r="D1086" i="23"/>
  <c r="E1086" i="23"/>
  <c r="F1086" i="23"/>
  <c r="G1086" i="23"/>
  <c r="C1087" i="23"/>
  <c r="D1087" i="23"/>
  <c r="E1087" i="23"/>
  <c r="F1087" i="23"/>
  <c r="G1087" i="23"/>
  <c r="C1088" i="23"/>
  <c r="D1088" i="23"/>
  <c r="E1088" i="23"/>
  <c r="F1088" i="23"/>
  <c r="G1088" i="23"/>
  <c r="C1089" i="23"/>
  <c r="D1089" i="23"/>
  <c r="E1089" i="23"/>
  <c r="F1089" i="23"/>
  <c r="G1089" i="23"/>
  <c r="C1090" i="23"/>
  <c r="D1090" i="23"/>
  <c r="E1090" i="23"/>
  <c r="F1090" i="23"/>
  <c r="G1090" i="23"/>
  <c r="C1091" i="23"/>
  <c r="D1091" i="23"/>
  <c r="E1091" i="23"/>
  <c r="F1091" i="23"/>
  <c r="G1091" i="23"/>
  <c r="C1092" i="23"/>
  <c r="D1092" i="23"/>
  <c r="E1092" i="23"/>
  <c r="F1092" i="23"/>
  <c r="G1092" i="23"/>
  <c r="C1093" i="23"/>
  <c r="D1093" i="23"/>
  <c r="E1093" i="23"/>
  <c r="F1093" i="23"/>
  <c r="G1093" i="23"/>
  <c r="C1094" i="23"/>
  <c r="D1094" i="23"/>
  <c r="E1094" i="23"/>
  <c r="F1094" i="23"/>
  <c r="G1094" i="23"/>
  <c r="C1095" i="23"/>
  <c r="D1095" i="23"/>
  <c r="E1095" i="23"/>
  <c r="F1095" i="23"/>
  <c r="G1095" i="23"/>
  <c r="C1096" i="23"/>
  <c r="D1096" i="23"/>
  <c r="E1096" i="23"/>
  <c r="F1096" i="23"/>
  <c r="G1096" i="23"/>
  <c r="C1097" i="23"/>
  <c r="D1097" i="23"/>
  <c r="E1097" i="23"/>
  <c r="F1097" i="23"/>
  <c r="G1097" i="23"/>
  <c r="C1098" i="23"/>
  <c r="D1098" i="23"/>
  <c r="E1098" i="23"/>
  <c r="F1098" i="23"/>
  <c r="G1098" i="23"/>
  <c r="C1099" i="23"/>
  <c r="D1099" i="23"/>
  <c r="E1099" i="23"/>
  <c r="F1099" i="23"/>
  <c r="G1099" i="23"/>
  <c r="C1100" i="23"/>
  <c r="D1100" i="23"/>
  <c r="E1100" i="23"/>
  <c r="F1100" i="23"/>
  <c r="G1100" i="23"/>
  <c r="C1101" i="23"/>
  <c r="D1101" i="23"/>
  <c r="E1101" i="23"/>
  <c r="F1101" i="23"/>
  <c r="G1101" i="23"/>
  <c r="C1102" i="23"/>
  <c r="D1102" i="23"/>
  <c r="E1102" i="23"/>
  <c r="F1102" i="23"/>
  <c r="G1102" i="23"/>
  <c r="C1103" i="23"/>
  <c r="D1103" i="23"/>
  <c r="E1103" i="23"/>
  <c r="F1103" i="23"/>
  <c r="G1103" i="23"/>
  <c r="C1104" i="23"/>
  <c r="D1104" i="23"/>
  <c r="E1104" i="23"/>
  <c r="F1104" i="23"/>
  <c r="G1104" i="23"/>
  <c r="C1105" i="23"/>
  <c r="D1105" i="23"/>
  <c r="E1105" i="23"/>
  <c r="F1105" i="23"/>
  <c r="G1105" i="23"/>
  <c r="C1106" i="23"/>
  <c r="D1106" i="23"/>
  <c r="E1106" i="23"/>
  <c r="F1106" i="23"/>
  <c r="G1106" i="23"/>
  <c r="C1107" i="23"/>
  <c r="D1107" i="23"/>
  <c r="E1107" i="23"/>
  <c r="F1107" i="23"/>
  <c r="G1107" i="23"/>
  <c r="C1108" i="23"/>
  <c r="D1108" i="23"/>
  <c r="E1108" i="23"/>
  <c r="F1108" i="23"/>
  <c r="G1108" i="23"/>
  <c r="C1109" i="23"/>
  <c r="D1109" i="23"/>
  <c r="E1109" i="23"/>
  <c r="F1109" i="23"/>
  <c r="G1109" i="23"/>
  <c r="C1110" i="23"/>
  <c r="D1110" i="23"/>
  <c r="E1110" i="23"/>
  <c r="F1110" i="23"/>
  <c r="G1110" i="23"/>
  <c r="C1111" i="23"/>
  <c r="D1111" i="23"/>
  <c r="E1111" i="23"/>
  <c r="F1111" i="23"/>
  <c r="G1111" i="23"/>
  <c r="C1112" i="23"/>
  <c r="D1112" i="23"/>
  <c r="E1112" i="23"/>
  <c r="F1112" i="23"/>
  <c r="G1112" i="23"/>
  <c r="C1113" i="23"/>
  <c r="D1113" i="23"/>
  <c r="E1113" i="23"/>
  <c r="F1113" i="23"/>
  <c r="G1113" i="23"/>
  <c r="C1114" i="23"/>
  <c r="D1114" i="23"/>
  <c r="E1114" i="23"/>
  <c r="F1114" i="23"/>
  <c r="G1114" i="23"/>
  <c r="C1115" i="23"/>
  <c r="D1115" i="23"/>
  <c r="E1115" i="23"/>
  <c r="F1115" i="23"/>
  <c r="G1115" i="23"/>
  <c r="C1116" i="23"/>
  <c r="D1116" i="23"/>
  <c r="E1116" i="23"/>
  <c r="F1116" i="23"/>
  <c r="G1116" i="23"/>
  <c r="C1117" i="23"/>
  <c r="D1117" i="23"/>
  <c r="E1117" i="23"/>
  <c r="F1117" i="23"/>
  <c r="G1117" i="23"/>
  <c r="C1118" i="23"/>
  <c r="D1118" i="23"/>
  <c r="E1118" i="23"/>
  <c r="F1118" i="23"/>
  <c r="G1118" i="23"/>
  <c r="C1119" i="23"/>
  <c r="D1119" i="23"/>
  <c r="E1119" i="23"/>
  <c r="F1119" i="23"/>
  <c r="G1119" i="23"/>
  <c r="C1120" i="23"/>
  <c r="D1120" i="23"/>
  <c r="E1120" i="23"/>
  <c r="F1120" i="23"/>
  <c r="G1120" i="23"/>
  <c r="C1121" i="23"/>
  <c r="D1121" i="23"/>
  <c r="E1121" i="23"/>
  <c r="F1121" i="23"/>
  <c r="G1121" i="23"/>
  <c r="C1122" i="23"/>
  <c r="D1122" i="23"/>
  <c r="E1122" i="23"/>
  <c r="F1122" i="23"/>
  <c r="G1122" i="23"/>
  <c r="C1123" i="23"/>
  <c r="D1123" i="23"/>
  <c r="E1123" i="23"/>
  <c r="F1123" i="23"/>
  <c r="G1123" i="23"/>
  <c r="C1203" i="23"/>
  <c r="D1203" i="23"/>
  <c r="E1203" i="23"/>
  <c r="F1203" i="23"/>
  <c r="G1203" i="23"/>
  <c r="C1204" i="23"/>
  <c r="D1204" i="23"/>
  <c r="E1204" i="23"/>
  <c r="F1204" i="23"/>
  <c r="G1204" i="23"/>
  <c r="C1205" i="23"/>
  <c r="D1205" i="23"/>
  <c r="E1205" i="23"/>
  <c r="F1205" i="23"/>
  <c r="G1205" i="23"/>
  <c r="C1206" i="23"/>
  <c r="D1206" i="23"/>
  <c r="E1206" i="23"/>
  <c r="F1206" i="23"/>
  <c r="G1206" i="23"/>
  <c r="C1207" i="23"/>
  <c r="D1207" i="23"/>
  <c r="E1207" i="23"/>
  <c r="F1207" i="23"/>
  <c r="G1207" i="23"/>
  <c r="C1208" i="23"/>
  <c r="D1208" i="23"/>
  <c r="E1208" i="23"/>
  <c r="F1208" i="23"/>
  <c r="G1208" i="23"/>
  <c r="C1209" i="23"/>
  <c r="D1209" i="23"/>
  <c r="E1209" i="23"/>
  <c r="F1209" i="23"/>
  <c r="G1209" i="23"/>
  <c r="C1210" i="23"/>
  <c r="D1210" i="23"/>
  <c r="E1210" i="23"/>
  <c r="F1210" i="23"/>
  <c r="G1210" i="23"/>
  <c r="C1211" i="23"/>
  <c r="D1211" i="23"/>
  <c r="E1211" i="23"/>
  <c r="F1211" i="23"/>
  <c r="G1211" i="23"/>
  <c r="C1212" i="23"/>
  <c r="D1212" i="23"/>
  <c r="E1212" i="23"/>
  <c r="F1212" i="23"/>
  <c r="G1212" i="23"/>
  <c r="C1213" i="23"/>
  <c r="D1213" i="23"/>
  <c r="E1213" i="23"/>
  <c r="F1213" i="23"/>
  <c r="G1213" i="23"/>
  <c r="C1214" i="23"/>
  <c r="D1214" i="23"/>
  <c r="E1214" i="23"/>
  <c r="F1214" i="23"/>
  <c r="G1214" i="23"/>
  <c r="C1215" i="23"/>
  <c r="D1215" i="23"/>
  <c r="E1215" i="23"/>
  <c r="F1215" i="23"/>
  <c r="G1215" i="23"/>
  <c r="C1216" i="23"/>
  <c r="D1216" i="23"/>
  <c r="E1216" i="23"/>
  <c r="F1216" i="23"/>
  <c r="G1216" i="23"/>
  <c r="C1217" i="23"/>
  <c r="D1217" i="23"/>
  <c r="E1217" i="23"/>
  <c r="F1217" i="23"/>
  <c r="G1217" i="23"/>
  <c r="C1218" i="23"/>
  <c r="D1218" i="23"/>
  <c r="E1218" i="23"/>
  <c r="F1218" i="23"/>
  <c r="G1218" i="23"/>
  <c r="C1219" i="23"/>
  <c r="D1219" i="23"/>
  <c r="E1219" i="23"/>
  <c r="F1219" i="23"/>
  <c r="G1219" i="23"/>
  <c r="C1220" i="23"/>
  <c r="D1220" i="23"/>
  <c r="E1220" i="23"/>
  <c r="F1220" i="23"/>
  <c r="G1220" i="23"/>
  <c r="C1221" i="23"/>
  <c r="D1221" i="23"/>
  <c r="E1221" i="23"/>
  <c r="F1221" i="23"/>
  <c r="G1221" i="23"/>
  <c r="C1222" i="23"/>
  <c r="D1222" i="23"/>
  <c r="E1222" i="23"/>
  <c r="F1222" i="23"/>
  <c r="G1222" i="23"/>
  <c r="C1223" i="23"/>
  <c r="D1223" i="23"/>
  <c r="E1223" i="23"/>
  <c r="F1223" i="23"/>
  <c r="G1223" i="23"/>
  <c r="C1224" i="23"/>
  <c r="D1224" i="23"/>
  <c r="E1224" i="23"/>
  <c r="F1224" i="23"/>
  <c r="G1224" i="23"/>
  <c r="C1225" i="23"/>
  <c r="D1225" i="23"/>
  <c r="E1225" i="23"/>
  <c r="F1225" i="23"/>
  <c r="G1225" i="23"/>
  <c r="C1226" i="23"/>
  <c r="D1226" i="23"/>
  <c r="E1226" i="23"/>
  <c r="F1226" i="23"/>
  <c r="G1226" i="23"/>
  <c r="C1227" i="23"/>
  <c r="D1227" i="23"/>
  <c r="E1227" i="23"/>
  <c r="F1227" i="23"/>
  <c r="G1227" i="23"/>
  <c r="C1228" i="23"/>
  <c r="D1228" i="23"/>
  <c r="E1228" i="23"/>
  <c r="F1228" i="23"/>
  <c r="G1228" i="23"/>
  <c r="C1229" i="23"/>
  <c r="D1229" i="23"/>
  <c r="E1229" i="23"/>
  <c r="F1229" i="23"/>
  <c r="G1229" i="23"/>
  <c r="C1230" i="23"/>
  <c r="D1230" i="23"/>
  <c r="E1230" i="23"/>
  <c r="F1230" i="23"/>
  <c r="G1230" i="23"/>
  <c r="C1231" i="23"/>
  <c r="D1231" i="23"/>
  <c r="E1231" i="23"/>
  <c r="F1231" i="23"/>
  <c r="G1231" i="23"/>
  <c r="C1232" i="23"/>
  <c r="D1232" i="23"/>
  <c r="E1232" i="23"/>
  <c r="F1232" i="23"/>
  <c r="G1232" i="23"/>
  <c r="C1233" i="23"/>
  <c r="D1233" i="23"/>
  <c r="E1233" i="23"/>
  <c r="F1233" i="23"/>
  <c r="G1233" i="23"/>
  <c r="C1234" i="23"/>
  <c r="D1234" i="23"/>
  <c r="E1234" i="23"/>
  <c r="F1234" i="23"/>
  <c r="G1234" i="23"/>
  <c r="C1235" i="23"/>
  <c r="D1235" i="23"/>
  <c r="E1235" i="23"/>
  <c r="F1235" i="23"/>
  <c r="G1235" i="23"/>
  <c r="C1236" i="23"/>
  <c r="D1236" i="23"/>
  <c r="E1236" i="23"/>
  <c r="F1236" i="23"/>
  <c r="G1236" i="23"/>
  <c r="C1237" i="23"/>
  <c r="D1237" i="23"/>
  <c r="E1237" i="23"/>
  <c r="F1237" i="23"/>
  <c r="G1237" i="23"/>
  <c r="C1238" i="23"/>
  <c r="D1238" i="23"/>
  <c r="E1238" i="23"/>
  <c r="F1238" i="23"/>
  <c r="G1238" i="23"/>
  <c r="C1239" i="23"/>
  <c r="D1239" i="23"/>
  <c r="E1239" i="23"/>
  <c r="F1239" i="23"/>
  <c r="G1239" i="23"/>
  <c r="C1240" i="23"/>
  <c r="D1240" i="23"/>
  <c r="E1240" i="23"/>
  <c r="F1240" i="23"/>
  <c r="G1240" i="23"/>
  <c r="C1241" i="23"/>
  <c r="D1241" i="23"/>
  <c r="E1241" i="23"/>
  <c r="F1241" i="23"/>
  <c r="G1241" i="23"/>
  <c r="C1242" i="23"/>
  <c r="D1242" i="23"/>
  <c r="E1242" i="23"/>
  <c r="F1242" i="23"/>
  <c r="G1242" i="23"/>
  <c r="C1243" i="23"/>
  <c r="D1243" i="23"/>
  <c r="E1243" i="23"/>
  <c r="F1243" i="23"/>
  <c r="G1243" i="23"/>
  <c r="C1244" i="23"/>
  <c r="D1244" i="23"/>
  <c r="E1244" i="23"/>
  <c r="F1244" i="23"/>
  <c r="G1244" i="23"/>
  <c r="C1245" i="23"/>
  <c r="D1245" i="23"/>
  <c r="E1245" i="23"/>
  <c r="F1245" i="23"/>
  <c r="G1245" i="23"/>
  <c r="C1246" i="23"/>
  <c r="D1246" i="23"/>
  <c r="E1246" i="23"/>
  <c r="F1246" i="23"/>
  <c r="G1246" i="23"/>
  <c r="C1247" i="23"/>
  <c r="D1247" i="23"/>
  <c r="E1247" i="23"/>
  <c r="F1247" i="23"/>
  <c r="G1247" i="23"/>
  <c r="C1248" i="23"/>
  <c r="D1248" i="23"/>
  <c r="E1248" i="23"/>
  <c r="F1248" i="23"/>
  <c r="G1248" i="23"/>
  <c r="C1249" i="23"/>
  <c r="D1249" i="23"/>
  <c r="E1249" i="23"/>
  <c r="F1249" i="23"/>
  <c r="G1249" i="23"/>
  <c r="C1250" i="23"/>
  <c r="D1250" i="23"/>
  <c r="E1250" i="23"/>
  <c r="F1250" i="23"/>
  <c r="G1250" i="23"/>
  <c r="C1251" i="23"/>
  <c r="D1251" i="23"/>
  <c r="E1251" i="23"/>
  <c r="F1251" i="23"/>
  <c r="G1251" i="23"/>
  <c r="C1252" i="23"/>
  <c r="D1252" i="23"/>
  <c r="E1252" i="23"/>
  <c r="F1252" i="23"/>
  <c r="G1252" i="23"/>
  <c r="C1253" i="23"/>
  <c r="D1253" i="23"/>
  <c r="E1253" i="23"/>
  <c r="F1253" i="23"/>
  <c r="G1253" i="23"/>
  <c r="C1254" i="23"/>
  <c r="D1254" i="23"/>
  <c r="E1254" i="23"/>
  <c r="F1254" i="23"/>
  <c r="G1254" i="23"/>
  <c r="C1255" i="23"/>
  <c r="D1255" i="23"/>
  <c r="E1255" i="23"/>
  <c r="F1255" i="23"/>
  <c r="G1255" i="23"/>
  <c r="C1256" i="23"/>
  <c r="D1256" i="23"/>
  <c r="E1256" i="23"/>
  <c r="F1256" i="23"/>
  <c r="G1256" i="23"/>
  <c r="C1257" i="23"/>
  <c r="D1257" i="23"/>
  <c r="E1257" i="23"/>
  <c r="F1257" i="23"/>
  <c r="G1257" i="23"/>
  <c r="C1258" i="23"/>
  <c r="D1258" i="23"/>
  <c r="E1258" i="23"/>
  <c r="F1258" i="23"/>
  <c r="G1258" i="23"/>
  <c r="C1259" i="23"/>
  <c r="D1259" i="23"/>
  <c r="E1259" i="23"/>
  <c r="F1259" i="23"/>
  <c r="G1259" i="23"/>
  <c r="C1260" i="23"/>
  <c r="D1260" i="23"/>
  <c r="E1260" i="23"/>
  <c r="F1260" i="23"/>
  <c r="G1260" i="23"/>
  <c r="C1261" i="23"/>
  <c r="D1261" i="23"/>
  <c r="E1261" i="23"/>
  <c r="F1261" i="23"/>
  <c r="G1261" i="23"/>
  <c r="C1262" i="23"/>
  <c r="D1262" i="23"/>
  <c r="E1262" i="23"/>
  <c r="F1262" i="23"/>
  <c r="G1262" i="23"/>
  <c r="C1263" i="23"/>
  <c r="D1263" i="23"/>
  <c r="E1263" i="23"/>
  <c r="F1263" i="23"/>
  <c r="G1263" i="23"/>
  <c r="C1264" i="23"/>
  <c r="D1264" i="23"/>
  <c r="E1264" i="23"/>
  <c r="F1264" i="23"/>
  <c r="G1264" i="23"/>
  <c r="C1265" i="23"/>
  <c r="D1265" i="23"/>
  <c r="E1265" i="23"/>
  <c r="C1266" i="23"/>
  <c r="D1266" i="23"/>
  <c r="E1266" i="23"/>
  <c r="C1267" i="23"/>
  <c r="D1267" i="23"/>
  <c r="E1267" i="23"/>
  <c r="C1268" i="23"/>
  <c r="D1268" i="23"/>
  <c r="E1268" i="23"/>
  <c r="C1269" i="23"/>
  <c r="D1269" i="23"/>
  <c r="E1269" i="23"/>
  <c r="F1269" i="23"/>
  <c r="G1269" i="23"/>
  <c r="C1270" i="23"/>
  <c r="D1270" i="23"/>
  <c r="E1270" i="23"/>
  <c r="F1270" i="23"/>
  <c r="G1270" i="23"/>
  <c r="C1271" i="23"/>
  <c r="D1271" i="23"/>
  <c r="E1271" i="23"/>
  <c r="F1271" i="23"/>
  <c r="G1271" i="23"/>
  <c r="C1272" i="23"/>
  <c r="D1272" i="23"/>
  <c r="E1272" i="23"/>
  <c r="F1272" i="23"/>
  <c r="G1272" i="23"/>
  <c r="C1278" i="23"/>
  <c r="D1278" i="23"/>
  <c r="E1278" i="23"/>
  <c r="F1278" i="23"/>
  <c r="G1278" i="23"/>
  <c r="C1279" i="23"/>
  <c r="D1279" i="23"/>
  <c r="E1279" i="23"/>
  <c r="F1279" i="23"/>
  <c r="G1279" i="23"/>
  <c r="C1280" i="23"/>
  <c r="D1280" i="23"/>
  <c r="E1280" i="23"/>
  <c r="F1280" i="23"/>
  <c r="G1280" i="23"/>
  <c r="C1281" i="23"/>
  <c r="D1281" i="23"/>
  <c r="E1281" i="23"/>
  <c r="F1281" i="23"/>
  <c r="G1281" i="23"/>
  <c r="C1282" i="23"/>
  <c r="D1282" i="23"/>
  <c r="E1282" i="23"/>
  <c r="F1282" i="23"/>
  <c r="G1282" i="23"/>
  <c r="C1283" i="23"/>
  <c r="D1283" i="23"/>
  <c r="E1283" i="23"/>
  <c r="F1283" i="23"/>
  <c r="G1283" i="23"/>
  <c r="C1284" i="23"/>
  <c r="D1284" i="23"/>
  <c r="E1284" i="23"/>
  <c r="F1284" i="23"/>
  <c r="G1284" i="23"/>
  <c r="C1285" i="23"/>
  <c r="D1285" i="23"/>
  <c r="E1285" i="23"/>
  <c r="F1285" i="23"/>
  <c r="G1285" i="23"/>
  <c r="C1286" i="23"/>
  <c r="D1286" i="23"/>
  <c r="E1286" i="23"/>
  <c r="F1286" i="23"/>
  <c r="G1286" i="23"/>
  <c r="C1287" i="23"/>
  <c r="D1287" i="23"/>
  <c r="E1287" i="23"/>
  <c r="F1287" i="23"/>
  <c r="G1287" i="23"/>
  <c r="C1288" i="23"/>
  <c r="D1288" i="23"/>
  <c r="E1288" i="23"/>
  <c r="F1288" i="23"/>
  <c r="G1288" i="23"/>
  <c r="C1289" i="23"/>
  <c r="D1289" i="23"/>
  <c r="E1289" i="23"/>
  <c r="F1289" i="23"/>
  <c r="G1289" i="23"/>
  <c r="C1290" i="23"/>
  <c r="D1290" i="23"/>
  <c r="E1290" i="23"/>
  <c r="F1290" i="23"/>
  <c r="G1290" i="23"/>
  <c r="C1291" i="23"/>
  <c r="D1291" i="23"/>
  <c r="E1291" i="23"/>
  <c r="F1291" i="23"/>
  <c r="G1291" i="23"/>
  <c r="C1292" i="23"/>
  <c r="D1292" i="23"/>
  <c r="E1292" i="23"/>
  <c r="F1292" i="23"/>
  <c r="G1292" i="23"/>
  <c r="C1293" i="23"/>
  <c r="D1293" i="23"/>
  <c r="E1293" i="23"/>
  <c r="F1293" i="23"/>
  <c r="G1293" i="23"/>
  <c r="C1294" i="23"/>
  <c r="D1294" i="23"/>
  <c r="E1294" i="23"/>
  <c r="F1294" i="23"/>
  <c r="G1294" i="23"/>
  <c r="C1295" i="23"/>
  <c r="D1295" i="23"/>
  <c r="E1295" i="23"/>
  <c r="F1295" i="23"/>
  <c r="G1295" i="23"/>
  <c r="C1296" i="23"/>
  <c r="D1296" i="23"/>
  <c r="E1296" i="23"/>
  <c r="F1296" i="23"/>
  <c r="G1296" i="23"/>
  <c r="C1297" i="23"/>
  <c r="D1297" i="23"/>
  <c r="E1297" i="23"/>
  <c r="F1297" i="23"/>
  <c r="G1297" i="23"/>
  <c r="C1298" i="23"/>
  <c r="D1298" i="23"/>
  <c r="E1298" i="23"/>
  <c r="F1298" i="23"/>
  <c r="G1298" i="23"/>
  <c r="C1299" i="23"/>
  <c r="D1299" i="23"/>
  <c r="E1299" i="23"/>
  <c r="F1299" i="23"/>
  <c r="G1299" i="23"/>
  <c r="C1300" i="23"/>
  <c r="D1300" i="23"/>
  <c r="E1300" i="23"/>
  <c r="F1300" i="23"/>
  <c r="G1300" i="23"/>
  <c r="C1301" i="23"/>
  <c r="D1301" i="23"/>
  <c r="E1301" i="23"/>
  <c r="F1301" i="23"/>
  <c r="G1301" i="23"/>
  <c r="C1302" i="23"/>
  <c r="D1302" i="23"/>
  <c r="E1302" i="23"/>
  <c r="F1302" i="23"/>
  <c r="G1302" i="23"/>
  <c r="C1303" i="23"/>
  <c r="D1303" i="23"/>
  <c r="E1303" i="23"/>
  <c r="F1303" i="23"/>
  <c r="G1303" i="23"/>
  <c r="C1304" i="23"/>
  <c r="D1304" i="23"/>
  <c r="E1304" i="23"/>
  <c r="F1304" i="23"/>
  <c r="G1304" i="23"/>
  <c r="C1305" i="23"/>
  <c r="D1305" i="23"/>
  <c r="E1305" i="23"/>
  <c r="F1305" i="23"/>
  <c r="G1305" i="23"/>
  <c r="C1306" i="23"/>
  <c r="D1306" i="23"/>
  <c r="E1306" i="23"/>
  <c r="F1306" i="23"/>
  <c r="G1306" i="23"/>
  <c r="C1307" i="23"/>
  <c r="D1307" i="23"/>
  <c r="E1307" i="23"/>
  <c r="F1307" i="23"/>
  <c r="G1307" i="23"/>
  <c r="C1308" i="23"/>
  <c r="D1308" i="23"/>
  <c r="E1308" i="23"/>
  <c r="F1308" i="23"/>
  <c r="G1308" i="23"/>
  <c r="C1309" i="23"/>
  <c r="D1309" i="23"/>
  <c r="E1309" i="23"/>
  <c r="F1309" i="23"/>
  <c r="G1309" i="23"/>
  <c r="C1310" i="23"/>
  <c r="D1310" i="23"/>
  <c r="E1310" i="23"/>
  <c r="F1310" i="23"/>
  <c r="G1310" i="23"/>
  <c r="C1311" i="23"/>
  <c r="D1311" i="23"/>
  <c r="E1311" i="23"/>
  <c r="F1311" i="23"/>
  <c r="G1311" i="23"/>
  <c r="C1312" i="23"/>
  <c r="D1312" i="23"/>
  <c r="E1312" i="23"/>
  <c r="F1312" i="23"/>
  <c r="G1312" i="23"/>
  <c r="C1313" i="23"/>
  <c r="D1313" i="23"/>
  <c r="E1313" i="23"/>
  <c r="F1313" i="23"/>
  <c r="G1313" i="23"/>
  <c r="C1314" i="23"/>
  <c r="D1314" i="23"/>
  <c r="E1314" i="23"/>
  <c r="F1314" i="23"/>
  <c r="G1314" i="23"/>
  <c r="C1315" i="23"/>
  <c r="D1315" i="23"/>
  <c r="E1315" i="23"/>
  <c r="F1315" i="23"/>
  <c r="G1315" i="23"/>
  <c r="C1316" i="23"/>
  <c r="D1316" i="23"/>
  <c r="E1316" i="23"/>
  <c r="F1316" i="23"/>
  <c r="G1316" i="23"/>
  <c r="C1317" i="23"/>
  <c r="D1317" i="23"/>
  <c r="E1317" i="23"/>
  <c r="F1317" i="23"/>
  <c r="G1317" i="23"/>
  <c r="C1318" i="23"/>
  <c r="D1318" i="23"/>
  <c r="E1318" i="23"/>
  <c r="F1318" i="23"/>
  <c r="G1318" i="23"/>
  <c r="C1319" i="23"/>
  <c r="D1319" i="23"/>
  <c r="E1319" i="23"/>
  <c r="F1319" i="23"/>
  <c r="G1319" i="23"/>
  <c r="C1320" i="23"/>
  <c r="D1320" i="23"/>
  <c r="E1320" i="23"/>
  <c r="F1320" i="23"/>
  <c r="G1320" i="23"/>
  <c r="C1321" i="23"/>
  <c r="D1321" i="23"/>
  <c r="E1321" i="23"/>
  <c r="F1321" i="23"/>
  <c r="G1321" i="23"/>
  <c r="C1322" i="23"/>
  <c r="D1322" i="23"/>
  <c r="E1322" i="23"/>
  <c r="F1322" i="23"/>
  <c r="G1322" i="23"/>
  <c r="C1323" i="23"/>
  <c r="D1323" i="23"/>
  <c r="E1323" i="23"/>
  <c r="F1323" i="23"/>
  <c r="G1323" i="23"/>
  <c r="C1324" i="23"/>
  <c r="D1324" i="23"/>
  <c r="E1324" i="23"/>
  <c r="F1324" i="23"/>
  <c r="G1324" i="23"/>
  <c r="C1325" i="23"/>
  <c r="D1325" i="23"/>
  <c r="E1325" i="23"/>
  <c r="F1325" i="23"/>
  <c r="G1325" i="23"/>
  <c r="C1326" i="23"/>
  <c r="D1326" i="23"/>
  <c r="E1326" i="23"/>
  <c r="F1326" i="23"/>
  <c r="G1326" i="23"/>
  <c r="C1327" i="23"/>
  <c r="D1327" i="23"/>
  <c r="E1327" i="23"/>
  <c r="F1327" i="23"/>
  <c r="G1327" i="23"/>
  <c r="C1328" i="23"/>
  <c r="D1328" i="23"/>
  <c r="E1328" i="23"/>
  <c r="F1328" i="23"/>
  <c r="G1328" i="23"/>
  <c r="C1329" i="23"/>
  <c r="D1329" i="23"/>
  <c r="E1329" i="23"/>
  <c r="F1329" i="23"/>
  <c r="G1329" i="23"/>
  <c r="C1330" i="23"/>
  <c r="D1330" i="23"/>
  <c r="E1330" i="23"/>
  <c r="F1330" i="23"/>
  <c r="G1330" i="23"/>
  <c r="C1331" i="23"/>
  <c r="D1331" i="23"/>
  <c r="E1331" i="23"/>
  <c r="F1331" i="23"/>
  <c r="G1331" i="23"/>
  <c r="C1332" i="23"/>
  <c r="D1332" i="23"/>
  <c r="E1332" i="23"/>
  <c r="F1332" i="23"/>
  <c r="G1332" i="23"/>
  <c r="C1333" i="23"/>
  <c r="D1333" i="23"/>
  <c r="E1333" i="23"/>
  <c r="F1333" i="23"/>
  <c r="G1333" i="23"/>
  <c r="C1334" i="23"/>
  <c r="D1334" i="23"/>
  <c r="E1334" i="23"/>
  <c r="F1334" i="23"/>
  <c r="G1334" i="23"/>
  <c r="C1335" i="23"/>
  <c r="D1335" i="23"/>
  <c r="E1335" i="23"/>
  <c r="F1335" i="23"/>
  <c r="G1335" i="23"/>
  <c r="C1336" i="23"/>
  <c r="D1336" i="23"/>
  <c r="E1336" i="23"/>
  <c r="F1336" i="23"/>
  <c r="G1336" i="23"/>
  <c r="C1337" i="23"/>
  <c r="D1337" i="23"/>
  <c r="E1337" i="23"/>
  <c r="F1337" i="23"/>
  <c r="G1337" i="23"/>
  <c r="C1338" i="23"/>
  <c r="D1338" i="23"/>
  <c r="E1338" i="23"/>
  <c r="F1338" i="23"/>
  <c r="G1338" i="23"/>
  <c r="C1339" i="23"/>
  <c r="D1339" i="23"/>
  <c r="E1339" i="23"/>
  <c r="F1339" i="23"/>
  <c r="G1339" i="23"/>
  <c r="C1340" i="23"/>
  <c r="D1340" i="23"/>
  <c r="E1340" i="23"/>
  <c r="F1340" i="23"/>
  <c r="G1340" i="23"/>
  <c r="C1341" i="23"/>
  <c r="D1341" i="23"/>
  <c r="E1341" i="23"/>
  <c r="F1341" i="23"/>
  <c r="G1341" i="23"/>
  <c r="C1342" i="23"/>
  <c r="D1342" i="23"/>
  <c r="E1342" i="23"/>
  <c r="F1342" i="23"/>
  <c r="G1342" i="23"/>
  <c r="C1343" i="23"/>
  <c r="D1343" i="23"/>
  <c r="E1343" i="23"/>
  <c r="F1343" i="23"/>
  <c r="G1343" i="23"/>
  <c r="C1344" i="23"/>
  <c r="D1344" i="23"/>
  <c r="E1344" i="23"/>
  <c r="F1344" i="23"/>
  <c r="G1344" i="23"/>
  <c r="C1345" i="23"/>
  <c r="D1345" i="23"/>
  <c r="E1345" i="23"/>
  <c r="F1345" i="23"/>
  <c r="G1345" i="23"/>
  <c r="C1346" i="23"/>
  <c r="D1346" i="23"/>
  <c r="E1346" i="23"/>
  <c r="F1346" i="23"/>
  <c r="G1346" i="23"/>
  <c r="C1347" i="23"/>
  <c r="D1347" i="23"/>
  <c r="E1347" i="23"/>
  <c r="F1347" i="23"/>
  <c r="G1347" i="23"/>
  <c r="C1353" i="23"/>
  <c r="D1353" i="23"/>
  <c r="E1353" i="23"/>
  <c r="F1353" i="23"/>
  <c r="G1353" i="23"/>
  <c r="C1354" i="23"/>
  <c r="D1354" i="23"/>
  <c r="E1354" i="23"/>
  <c r="F1354" i="23"/>
  <c r="G1354" i="23"/>
  <c r="C1355" i="23"/>
  <c r="D1355" i="23"/>
  <c r="E1355" i="23"/>
  <c r="F1355" i="23"/>
  <c r="G1355" i="23"/>
  <c r="C1356" i="23"/>
  <c r="D1356" i="23"/>
  <c r="E1356" i="23"/>
  <c r="F1356" i="23"/>
  <c r="G1356" i="23"/>
  <c r="C1357" i="23"/>
  <c r="D1357" i="23"/>
  <c r="E1357" i="23"/>
  <c r="F1357" i="23"/>
  <c r="G1357" i="23"/>
  <c r="C1358" i="23"/>
  <c r="D1358" i="23"/>
  <c r="E1358" i="23"/>
  <c r="F1358" i="23"/>
  <c r="G1358" i="23"/>
  <c r="C1359" i="23"/>
  <c r="D1359" i="23"/>
  <c r="E1359" i="23"/>
  <c r="F1359" i="23"/>
  <c r="G1359" i="23"/>
  <c r="C1360" i="23"/>
  <c r="D1360" i="23"/>
  <c r="E1360" i="23"/>
  <c r="F1360" i="23"/>
  <c r="G1360" i="23"/>
  <c r="C1361" i="23"/>
  <c r="D1361" i="23"/>
  <c r="E1361" i="23"/>
  <c r="F1361" i="23"/>
  <c r="G1361" i="23"/>
  <c r="C1362" i="23"/>
  <c r="D1362" i="23"/>
  <c r="E1362" i="23"/>
  <c r="F1362" i="23"/>
  <c r="G1362" i="23"/>
  <c r="C1363" i="23"/>
  <c r="D1363" i="23"/>
  <c r="E1363" i="23"/>
  <c r="F1363" i="23"/>
  <c r="G1363" i="23"/>
  <c r="C1364" i="23"/>
  <c r="D1364" i="23"/>
  <c r="E1364" i="23"/>
  <c r="F1364" i="23"/>
  <c r="G1364" i="23"/>
  <c r="C1365" i="23"/>
  <c r="D1365" i="23"/>
  <c r="E1365" i="23"/>
  <c r="F1365" i="23"/>
  <c r="G1365" i="23"/>
  <c r="C1366" i="23"/>
  <c r="D1366" i="23"/>
  <c r="E1366" i="23"/>
  <c r="F1366" i="23"/>
  <c r="G1366" i="23"/>
  <c r="C1367" i="23"/>
  <c r="D1367" i="23"/>
  <c r="E1367" i="23"/>
  <c r="F1367" i="23"/>
  <c r="G1367" i="23"/>
  <c r="C1368" i="23"/>
  <c r="D1368" i="23"/>
  <c r="E1368" i="23"/>
  <c r="F1368" i="23"/>
  <c r="G1368" i="23"/>
  <c r="C1369" i="23"/>
  <c r="D1369" i="23"/>
  <c r="E1369" i="23"/>
  <c r="F1369" i="23"/>
  <c r="G1369" i="23"/>
  <c r="C1370" i="23"/>
  <c r="D1370" i="23"/>
  <c r="E1370" i="23"/>
  <c r="F1370" i="23"/>
  <c r="G1370" i="23"/>
  <c r="C1371" i="23"/>
  <c r="D1371" i="23"/>
  <c r="E1371" i="23"/>
  <c r="F1371" i="23"/>
  <c r="G1371" i="23"/>
  <c r="C1372" i="23"/>
  <c r="D1372" i="23"/>
  <c r="E1372" i="23"/>
  <c r="F1372" i="23"/>
  <c r="G1372" i="23"/>
  <c r="C1373" i="23"/>
  <c r="D1373" i="23"/>
  <c r="E1373" i="23"/>
  <c r="F1373" i="23"/>
  <c r="G1373" i="23"/>
  <c r="C1374" i="23"/>
  <c r="D1374" i="23"/>
  <c r="E1374" i="23"/>
  <c r="F1374" i="23"/>
  <c r="G1374" i="23"/>
  <c r="C1375" i="23"/>
  <c r="D1375" i="23"/>
  <c r="E1375" i="23"/>
  <c r="F1375" i="23"/>
  <c r="G1375" i="23"/>
  <c r="C1376" i="23"/>
  <c r="D1376" i="23"/>
  <c r="E1376" i="23"/>
  <c r="F1376" i="23"/>
  <c r="G1376" i="23"/>
  <c r="C1377" i="23"/>
  <c r="D1377" i="23"/>
  <c r="E1377" i="23"/>
  <c r="F1377" i="23"/>
  <c r="G1377" i="23"/>
  <c r="C1378" i="23"/>
  <c r="D1378" i="23"/>
  <c r="E1378" i="23"/>
  <c r="F1378" i="23"/>
  <c r="G1378" i="23"/>
  <c r="C1379" i="23"/>
  <c r="D1379" i="23"/>
  <c r="E1379" i="23"/>
  <c r="F1379" i="23"/>
  <c r="G1379" i="23"/>
  <c r="C1380" i="23"/>
  <c r="D1380" i="23"/>
  <c r="E1380" i="23"/>
  <c r="F1380" i="23"/>
  <c r="G1380" i="23"/>
  <c r="C1381" i="23"/>
  <c r="D1381" i="23"/>
  <c r="E1381" i="23"/>
  <c r="F1381" i="23"/>
  <c r="G1381" i="23"/>
  <c r="C1382" i="23"/>
  <c r="D1382" i="23"/>
  <c r="E1382" i="23"/>
  <c r="F1382" i="23"/>
  <c r="G1382" i="23"/>
  <c r="C1383" i="23"/>
  <c r="D1383" i="23"/>
  <c r="E1383" i="23"/>
  <c r="F1383" i="23"/>
  <c r="G1383" i="23"/>
  <c r="C1384" i="23"/>
  <c r="D1384" i="23"/>
  <c r="E1384" i="23"/>
  <c r="F1384" i="23"/>
  <c r="G1384" i="23"/>
  <c r="C1385" i="23"/>
  <c r="D1385" i="23"/>
  <c r="E1385" i="23"/>
  <c r="F1385" i="23"/>
  <c r="G1385" i="23"/>
  <c r="C1386" i="23"/>
  <c r="D1386" i="23"/>
  <c r="E1386" i="23"/>
  <c r="F1386" i="23"/>
  <c r="G1386" i="23"/>
  <c r="C1387" i="23"/>
  <c r="D1387" i="23"/>
  <c r="E1387" i="23"/>
  <c r="F1387" i="23"/>
  <c r="G1387" i="23"/>
  <c r="C1388" i="23"/>
  <c r="D1388" i="23"/>
  <c r="E1388" i="23"/>
  <c r="F1388" i="23"/>
  <c r="G1388" i="23"/>
  <c r="C1389" i="23"/>
  <c r="D1389" i="23"/>
  <c r="E1389" i="23"/>
  <c r="F1389" i="23"/>
  <c r="G1389" i="23"/>
  <c r="C1390" i="23"/>
  <c r="D1390" i="23"/>
  <c r="E1390" i="23"/>
  <c r="F1390" i="23"/>
  <c r="G1390" i="23"/>
  <c r="C1391" i="23"/>
  <c r="D1391" i="23"/>
  <c r="E1391" i="23"/>
  <c r="F1391" i="23"/>
  <c r="G1391" i="23"/>
  <c r="C1392" i="23"/>
  <c r="D1392" i="23"/>
  <c r="E1392" i="23"/>
  <c r="F1392" i="23"/>
  <c r="G1392" i="23"/>
  <c r="C1393" i="23"/>
  <c r="D1393" i="23"/>
  <c r="E1393" i="23"/>
  <c r="F1393" i="23"/>
  <c r="G1393" i="23"/>
  <c r="C1394" i="23"/>
  <c r="D1394" i="23"/>
  <c r="E1394" i="23"/>
  <c r="F1394" i="23"/>
  <c r="G1394" i="23"/>
  <c r="C1395" i="23"/>
  <c r="D1395" i="23"/>
  <c r="E1395" i="23"/>
  <c r="F1395" i="23"/>
  <c r="G1395" i="23"/>
  <c r="C1396" i="23"/>
  <c r="D1396" i="23"/>
  <c r="E1396" i="23"/>
  <c r="F1396" i="23"/>
  <c r="G1396" i="23"/>
  <c r="C1397" i="23"/>
  <c r="D1397" i="23"/>
  <c r="E1397" i="23"/>
  <c r="F1397" i="23"/>
  <c r="G1397" i="23"/>
  <c r="C1398" i="23"/>
  <c r="D1398" i="23"/>
  <c r="E1398" i="23"/>
  <c r="F1398" i="23"/>
  <c r="G1398" i="23"/>
  <c r="C1399" i="23"/>
  <c r="D1399" i="23"/>
  <c r="E1399" i="23"/>
  <c r="F1399" i="23"/>
  <c r="G1399" i="23"/>
  <c r="C1400" i="23"/>
  <c r="D1400" i="23"/>
  <c r="E1400" i="23"/>
  <c r="F1400" i="23"/>
  <c r="G1400" i="23"/>
  <c r="C1401" i="23"/>
  <c r="D1401" i="23"/>
  <c r="E1401" i="23"/>
  <c r="F1401" i="23"/>
  <c r="G1401" i="23"/>
  <c r="C1402" i="23"/>
  <c r="D1402" i="23"/>
  <c r="E1402" i="23"/>
  <c r="F1402" i="23"/>
  <c r="G1402" i="23"/>
  <c r="C1403" i="23"/>
  <c r="D1403" i="23"/>
  <c r="E1403" i="23"/>
  <c r="F1403" i="23"/>
  <c r="G1403" i="23"/>
  <c r="C1404" i="23"/>
  <c r="D1404" i="23"/>
  <c r="E1404" i="23"/>
  <c r="F1404" i="23"/>
  <c r="G1404" i="23"/>
  <c r="C1405" i="23"/>
  <c r="D1405" i="23"/>
  <c r="E1405" i="23"/>
  <c r="F1405" i="23"/>
  <c r="G1405" i="23"/>
  <c r="C1406" i="23"/>
  <c r="D1406" i="23"/>
  <c r="E1406" i="23"/>
  <c r="F1406" i="23"/>
  <c r="G1406" i="23"/>
  <c r="C1407" i="23"/>
  <c r="D1407" i="23"/>
  <c r="E1407" i="23"/>
  <c r="F1407" i="23"/>
  <c r="G1407" i="23"/>
  <c r="C1408" i="23"/>
  <c r="D1408" i="23"/>
  <c r="E1408" i="23"/>
  <c r="F1408" i="23"/>
  <c r="G1408" i="23"/>
  <c r="C1409" i="23"/>
  <c r="D1409" i="23"/>
  <c r="E1409" i="23"/>
  <c r="F1409" i="23"/>
  <c r="G1409" i="23"/>
  <c r="C1410" i="23"/>
  <c r="D1410" i="23"/>
  <c r="E1410" i="23"/>
  <c r="F1410" i="23"/>
  <c r="G1410" i="23"/>
  <c r="C1411" i="23"/>
  <c r="D1411" i="23"/>
  <c r="E1411" i="23"/>
  <c r="F1411" i="23"/>
  <c r="G1411" i="23"/>
  <c r="C1412" i="23"/>
  <c r="D1412" i="23"/>
  <c r="E1412" i="23"/>
  <c r="F1412" i="23"/>
  <c r="G1412" i="23"/>
  <c r="C1413" i="23"/>
  <c r="D1413" i="23"/>
  <c r="E1413" i="23"/>
  <c r="F1413" i="23"/>
  <c r="G1413" i="23"/>
  <c r="C1414" i="23"/>
  <c r="D1414" i="23"/>
  <c r="E1414" i="23"/>
  <c r="F1414" i="23"/>
  <c r="G1414" i="23"/>
  <c r="C1415" i="23"/>
  <c r="D1415" i="23"/>
  <c r="E1415" i="23"/>
  <c r="F1415" i="23"/>
  <c r="G1415" i="23"/>
  <c r="C1416" i="23"/>
  <c r="D1416" i="23"/>
  <c r="E1416" i="23"/>
  <c r="F1416" i="23"/>
  <c r="G1416" i="23"/>
  <c r="C1417" i="23"/>
  <c r="D1417" i="23"/>
  <c r="E1417" i="23"/>
  <c r="F1417" i="23"/>
  <c r="G1417" i="23"/>
  <c r="C1418" i="23"/>
  <c r="D1418" i="23"/>
  <c r="E1418" i="23"/>
  <c r="F1418" i="23"/>
  <c r="G1418" i="23"/>
  <c r="C1419" i="23"/>
  <c r="D1419" i="23"/>
  <c r="E1419" i="23"/>
  <c r="F1419" i="23"/>
  <c r="G1419" i="23"/>
  <c r="C1420" i="23"/>
  <c r="D1420" i="23"/>
  <c r="E1420" i="23"/>
  <c r="F1420" i="23"/>
  <c r="G1420" i="23"/>
  <c r="C1421" i="23"/>
  <c r="D1421" i="23"/>
  <c r="E1421" i="23"/>
  <c r="F1421" i="23"/>
  <c r="G1421" i="23"/>
  <c r="C1422" i="23"/>
  <c r="D1422" i="23"/>
  <c r="E1422" i="23"/>
  <c r="F1422" i="23"/>
  <c r="G1422" i="23"/>
  <c r="C1428" i="23"/>
  <c r="D1428" i="23"/>
  <c r="E1428" i="23"/>
  <c r="F1428" i="23"/>
  <c r="G1428" i="23"/>
  <c r="C1429" i="23"/>
  <c r="D1429" i="23"/>
  <c r="E1429" i="23"/>
  <c r="F1429" i="23"/>
  <c r="G1429" i="23"/>
  <c r="C1430" i="23"/>
  <c r="D1430" i="23"/>
  <c r="E1430" i="23"/>
  <c r="F1430" i="23"/>
  <c r="G1430" i="23"/>
  <c r="C1431" i="23"/>
  <c r="D1431" i="23"/>
  <c r="E1431" i="23"/>
  <c r="F1431" i="23"/>
  <c r="G1431" i="23"/>
  <c r="C1432" i="23"/>
  <c r="D1432" i="23"/>
  <c r="E1432" i="23"/>
  <c r="F1432" i="23"/>
  <c r="G1432" i="23"/>
  <c r="C1433" i="23"/>
  <c r="D1433" i="23"/>
  <c r="E1433" i="23"/>
  <c r="F1433" i="23"/>
  <c r="G1433" i="23"/>
  <c r="C1434" i="23"/>
  <c r="D1434" i="23"/>
  <c r="E1434" i="23"/>
  <c r="F1434" i="23"/>
  <c r="G1434" i="23"/>
  <c r="C1435" i="23"/>
  <c r="D1435" i="23"/>
  <c r="E1435" i="23"/>
  <c r="F1435" i="23"/>
  <c r="G1435" i="23"/>
  <c r="C1436" i="23"/>
  <c r="D1436" i="23"/>
  <c r="E1436" i="23"/>
  <c r="F1436" i="23"/>
  <c r="G1436" i="23"/>
  <c r="C1437" i="23"/>
  <c r="D1437" i="23"/>
  <c r="E1437" i="23"/>
  <c r="F1437" i="23"/>
  <c r="G1437" i="23"/>
  <c r="C1438" i="23"/>
  <c r="D1438" i="23"/>
  <c r="E1438" i="23"/>
  <c r="F1438" i="23"/>
  <c r="G1438" i="23"/>
  <c r="C1439" i="23"/>
  <c r="D1439" i="23"/>
  <c r="E1439" i="23"/>
  <c r="F1439" i="23"/>
  <c r="G1439" i="23"/>
  <c r="C1440" i="23"/>
  <c r="D1440" i="23"/>
  <c r="E1440" i="23"/>
  <c r="F1440" i="23"/>
  <c r="G1440" i="23"/>
  <c r="C1441" i="23"/>
  <c r="D1441" i="23"/>
  <c r="E1441" i="23"/>
  <c r="F1441" i="23"/>
  <c r="G1441" i="23"/>
  <c r="C1442" i="23"/>
  <c r="D1442" i="23"/>
  <c r="E1442" i="23"/>
  <c r="F1442" i="23"/>
  <c r="G1442" i="23"/>
  <c r="C1443" i="23"/>
  <c r="D1443" i="23"/>
  <c r="E1443" i="23"/>
  <c r="F1443" i="23"/>
  <c r="G1443" i="23"/>
  <c r="C1444" i="23"/>
  <c r="D1444" i="23"/>
  <c r="E1444" i="23"/>
  <c r="F1444" i="23"/>
  <c r="G1444" i="23"/>
  <c r="C1445" i="23"/>
  <c r="D1445" i="23"/>
  <c r="E1445" i="23"/>
  <c r="F1445" i="23"/>
  <c r="G1445" i="23"/>
  <c r="C1446" i="23"/>
  <c r="D1446" i="23"/>
  <c r="E1446" i="23"/>
  <c r="F1446" i="23"/>
  <c r="G1446" i="23"/>
  <c r="C1447" i="23"/>
  <c r="D1447" i="23"/>
  <c r="E1447" i="23"/>
  <c r="F1447" i="23"/>
  <c r="G1447" i="23"/>
  <c r="C1448" i="23"/>
  <c r="D1448" i="23"/>
  <c r="E1448" i="23"/>
  <c r="F1448" i="23"/>
  <c r="G1448" i="23"/>
  <c r="C1449" i="23"/>
  <c r="D1449" i="23"/>
  <c r="E1449" i="23"/>
  <c r="F1449" i="23"/>
  <c r="G1449" i="23"/>
  <c r="C1450" i="23"/>
  <c r="D1450" i="23"/>
  <c r="E1450" i="23"/>
  <c r="F1450" i="23"/>
  <c r="G1450" i="23"/>
  <c r="C1451" i="23"/>
  <c r="D1451" i="23"/>
  <c r="E1451" i="23"/>
  <c r="F1451" i="23"/>
  <c r="G1451" i="23"/>
  <c r="C1452" i="23"/>
  <c r="D1452" i="23"/>
  <c r="E1452" i="23"/>
  <c r="F1452" i="23"/>
  <c r="G1452" i="23"/>
  <c r="C1453" i="23"/>
  <c r="D1453" i="23"/>
  <c r="E1453" i="23"/>
  <c r="F1453" i="23"/>
  <c r="G1453" i="23"/>
  <c r="C1454" i="23"/>
  <c r="D1454" i="23"/>
  <c r="E1454" i="23"/>
  <c r="F1454" i="23"/>
  <c r="G1454" i="23"/>
  <c r="C1455" i="23"/>
  <c r="D1455" i="23"/>
  <c r="E1455" i="23"/>
  <c r="F1455" i="23"/>
  <c r="G1455" i="23"/>
  <c r="C1456" i="23"/>
  <c r="D1456" i="23"/>
  <c r="E1456" i="23"/>
  <c r="F1456" i="23"/>
  <c r="G1456" i="23"/>
  <c r="C1457" i="23"/>
  <c r="D1457" i="23"/>
  <c r="E1457" i="23"/>
  <c r="F1457" i="23"/>
  <c r="G1457" i="23"/>
  <c r="C1458" i="23"/>
  <c r="D1458" i="23"/>
  <c r="E1458" i="23"/>
  <c r="F1458" i="23"/>
  <c r="G1458" i="23"/>
  <c r="C1459" i="23"/>
  <c r="D1459" i="23"/>
  <c r="E1459" i="23"/>
  <c r="F1459" i="23"/>
  <c r="G1459" i="23"/>
  <c r="C1460" i="23"/>
  <c r="D1460" i="23"/>
  <c r="E1460" i="23"/>
  <c r="F1460" i="23"/>
  <c r="G1460" i="23"/>
  <c r="C1461" i="23"/>
  <c r="D1461" i="23"/>
  <c r="E1461" i="23"/>
  <c r="F1461" i="23"/>
  <c r="G1461" i="23"/>
  <c r="C1462" i="23"/>
  <c r="D1462" i="23"/>
  <c r="E1462" i="23"/>
  <c r="F1462" i="23"/>
  <c r="G1462" i="23"/>
  <c r="C1463" i="23"/>
  <c r="D1463" i="23"/>
  <c r="E1463" i="23"/>
  <c r="F1463" i="23"/>
  <c r="G1463" i="23"/>
  <c r="C1464" i="23"/>
  <c r="D1464" i="23"/>
  <c r="E1464" i="23"/>
  <c r="F1464" i="23"/>
  <c r="G1464" i="23"/>
  <c r="C1465" i="23"/>
  <c r="D1465" i="23"/>
  <c r="E1465" i="23"/>
  <c r="F1465" i="23"/>
  <c r="G1465" i="23"/>
  <c r="C1466" i="23"/>
  <c r="D1466" i="23"/>
  <c r="E1466" i="23"/>
  <c r="F1466" i="23"/>
  <c r="G1466" i="23"/>
  <c r="C1467" i="23"/>
  <c r="D1467" i="23"/>
  <c r="E1467" i="23"/>
  <c r="F1467" i="23"/>
  <c r="G1467" i="23"/>
  <c r="C1468" i="23"/>
  <c r="D1468" i="23"/>
  <c r="E1468" i="23"/>
  <c r="F1468" i="23"/>
  <c r="G1468" i="23"/>
  <c r="C1469" i="23"/>
  <c r="D1469" i="23"/>
  <c r="E1469" i="23"/>
  <c r="F1469" i="23"/>
  <c r="G1469" i="23"/>
  <c r="C1470" i="23"/>
  <c r="D1470" i="23"/>
  <c r="E1470" i="23"/>
  <c r="F1470" i="23"/>
  <c r="G1470" i="23"/>
  <c r="C1471" i="23"/>
  <c r="D1471" i="23"/>
  <c r="E1471" i="23"/>
  <c r="F1471" i="23"/>
  <c r="G1471" i="23"/>
  <c r="C1472" i="23"/>
  <c r="D1472" i="23"/>
  <c r="E1472" i="23"/>
  <c r="F1472" i="23"/>
  <c r="G1472" i="23"/>
  <c r="C1473" i="23"/>
  <c r="D1473" i="23"/>
  <c r="E1473" i="23"/>
  <c r="F1473" i="23"/>
  <c r="G1473" i="23"/>
  <c r="C1474" i="23"/>
  <c r="D1474" i="23"/>
  <c r="E1474" i="23"/>
  <c r="F1474" i="23"/>
  <c r="G1474" i="23"/>
  <c r="C1475" i="23"/>
  <c r="D1475" i="23"/>
  <c r="E1475" i="23"/>
  <c r="F1475" i="23"/>
  <c r="G1475" i="23"/>
  <c r="C1476" i="23"/>
  <c r="D1476" i="23"/>
  <c r="E1476" i="23"/>
  <c r="F1476" i="23"/>
  <c r="G1476" i="23"/>
  <c r="C1477" i="23"/>
  <c r="D1477" i="23"/>
  <c r="E1477" i="23"/>
  <c r="F1477" i="23"/>
  <c r="G1477" i="23"/>
  <c r="C1478" i="23"/>
  <c r="D1478" i="23"/>
  <c r="E1478" i="23"/>
  <c r="F1478" i="23"/>
  <c r="G1478" i="23"/>
  <c r="C1479" i="23"/>
  <c r="D1479" i="23"/>
  <c r="E1479" i="23"/>
  <c r="F1479" i="23"/>
  <c r="G1479" i="23"/>
  <c r="C1480" i="23"/>
  <c r="D1480" i="23"/>
  <c r="E1480" i="23"/>
  <c r="F1480" i="23"/>
  <c r="G1480" i="23"/>
  <c r="C1481" i="23"/>
  <c r="D1481" i="23"/>
  <c r="E1481" i="23"/>
  <c r="F1481" i="23"/>
  <c r="G1481" i="23"/>
  <c r="C1482" i="23"/>
  <c r="D1482" i="23"/>
  <c r="E1482" i="23"/>
  <c r="F1482" i="23"/>
  <c r="G1482" i="23"/>
  <c r="C1483" i="23"/>
  <c r="D1483" i="23"/>
  <c r="E1483" i="23"/>
  <c r="F1483" i="23"/>
  <c r="G1483" i="23"/>
  <c r="C1484" i="23"/>
  <c r="D1484" i="23"/>
  <c r="E1484" i="23"/>
  <c r="F1484" i="23"/>
  <c r="G1484" i="23"/>
  <c r="C1485" i="23"/>
  <c r="D1485" i="23"/>
  <c r="E1485" i="23"/>
  <c r="F1485" i="23"/>
  <c r="G1485" i="23"/>
  <c r="C1486" i="23"/>
  <c r="D1486" i="23"/>
  <c r="E1486" i="23"/>
  <c r="F1486" i="23"/>
  <c r="G1486" i="23"/>
  <c r="C1487" i="23"/>
  <c r="D1487" i="23"/>
  <c r="E1487" i="23"/>
  <c r="F1487" i="23"/>
  <c r="G1487" i="23"/>
  <c r="C1488" i="23"/>
  <c r="D1488" i="23"/>
  <c r="E1488" i="23"/>
  <c r="F1488" i="23"/>
  <c r="G1488" i="23"/>
  <c r="C1489" i="23"/>
  <c r="D1489" i="23"/>
  <c r="E1489" i="23"/>
  <c r="F1489" i="23"/>
  <c r="G1489" i="23"/>
  <c r="C1490" i="23"/>
  <c r="D1490" i="23"/>
  <c r="E1490" i="23"/>
  <c r="F1490" i="23"/>
  <c r="G1490" i="23"/>
  <c r="C1491" i="23"/>
  <c r="D1491" i="23"/>
  <c r="E1491" i="23"/>
  <c r="F1491" i="23"/>
  <c r="G1491" i="23"/>
  <c r="C1492" i="23"/>
  <c r="D1492" i="23"/>
  <c r="E1492" i="23"/>
  <c r="F1492" i="23"/>
  <c r="G1492" i="23"/>
  <c r="C1493" i="23"/>
  <c r="D1493" i="23"/>
  <c r="E1493" i="23"/>
  <c r="F1493" i="23"/>
  <c r="G1493" i="23"/>
  <c r="C1494" i="23"/>
  <c r="D1494" i="23"/>
  <c r="E1494" i="23"/>
  <c r="F1494" i="23"/>
  <c r="G1494" i="23"/>
  <c r="C1495" i="23"/>
  <c r="D1495" i="23"/>
  <c r="E1495" i="23"/>
  <c r="F1495" i="23"/>
  <c r="G1495" i="23"/>
  <c r="C1496" i="23"/>
  <c r="D1496" i="23"/>
  <c r="E1496" i="23"/>
  <c r="F1496" i="23"/>
  <c r="G1496" i="23"/>
  <c r="C1497" i="23"/>
  <c r="D1497" i="23"/>
  <c r="E1497" i="23"/>
  <c r="F1497" i="23"/>
  <c r="G1497" i="23"/>
  <c r="D24" i="15"/>
  <c r="I16" i="18"/>
  <c r="H29" i="18"/>
  <c r="I18" i="18"/>
  <c r="F16" i="18"/>
  <c r="F18" i="18"/>
  <c r="K31" i="18"/>
  <c r="I17" i="16"/>
  <c r="H30" i="16"/>
  <c r="I19" i="16"/>
  <c r="F17" i="16"/>
  <c r="K31" i="16"/>
  <c r="F19" i="16"/>
  <c r="I32" i="16"/>
  <c r="I16" i="17"/>
  <c r="G29" i="17"/>
  <c r="I18" i="17"/>
  <c r="F16" i="17"/>
  <c r="F18" i="17"/>
  <c r="I15" i="21"/>
  <c r="G50" i="21"/>
  <c r="I17" i="21"/>
  <c r="F15" i="21"/>
  <c r="F17" i="21"/>
  <c r="F19" i="21"/>
  <c r="F20" i="17"/>
  <c r="F27" i="20"/>
  <c r="G38" i="20"/>
  <c r="I27" i="20"/>
  <c r="F25" i="20"/>
  <c r="I25" i="20"/>
  <c r="G36" i="20"/>
  <c r="H72" i="20"/>
  <c r="G72" i="20"/>
  <c r="H61" i="20"/>
  <c r="G61" i="20"/>
  <c r="H50" i="20"/>
  <c r="G50" i="20"/>
  <c r="H41" i="20"/>
  <c r="G41" i="20"/>
  <c r="K3" i="4"/>
  <c r="K4" i="4"/>
  <c r="K2" i="4"/>
  <c r="I19" i="21"/>
  <c r="F13" i="21"/>
  <c r="H29" i="20"/>
  <c r="F23" i="20"/>
  <c r="G20" i="15"/>
  <c r="G22" i="15"/>
  <c r="I20" i="17"/>
  <c r="C22" i="15"/>
  <c r="G20" i="18"/>
  <c r="F14" i="18"/>
  <c r="F14" i="17"/>
  <c r="G21" i="16"/>
  <c r="F15" i="16"/>
  <c r="C18" i="15"/>
  <c r="C20" i="15"/>
  <c r="G50" i="16"/>
  <c r="G38" i="21"/>
  <c r="H37" i="20"/>
  <c r="I29" i="18"/>
  <c r="J29" i="18"/>
  <c r="G38" i="18"/>
  <c r="J49" i="18"/>
  <c r="K49" i="18"/>
  <c r="G49" i="18"/>
  <c r="I38" i="18"/>
  <c r="K29" i="18"/>
  <c r="G29" i="18"/>
  <c r="H38" i="18"/>
  <c r="I49" i="18"/>
  <c r="H49" i="18"/>
  <c r="H39" i="16"/>
  <c r="I30" i="16"/>
  <c r="I39" i="16"/>
  <c r="G30" i="16"/>
  <c r="K30" i="16"/>
  <c r="G39" i="16"/>
  <c r="J39" i="16"/>
  <c r="K39" i="16"/>
  <c r="H50" i="16"/>
  <c r="J30" i="16"/>
  <c r="I50" i="16"/>
  <c r="J29" i="17"/>
  <c r="J39" i="17"/>
  <c r="I39" i="17"/>
  <c r="G28" i="21"/>
  <c r="H28" i="21"/>
  <c r="H50" i="21"/>
  <c r="I39" i="18"/>
  <c r="J38" i="18"/>
  <c r="I40" i="16"/>
  <c r="J50" i="16"/>
  <c r="K51" i="16"/>
  <c r="J52" i="17"/>
  <c r="G60" i="17"/>
  <c r="K40" i="17"/>
  <c r="H31" i="16"/>
  <c r="H32" i="16"/>
  <c r="J39" i="18"/>
  <c r="I50" i="18"/>
  <c r="K30" i="18"/>
  <c r="J40" i="16"/>
  <c r="H69" i="20"/>
  <c r="G69" i="20"/>
  <c r="H47" i="20"/>
  <c r="H58" i="20"/>
  <c r="H38" i="20"/>
  <c r="G58" i="20"/>
  <c r="G47" i="20"/>
  <c r="J32" i="16"/>
  <c r="G37" i="20"/>
  <c r="G39" i="20"/>
  <c r="G42" i="20"/>
  <c r="C77" i="15"/>
  <c r="K40" i="18"/>
  <c r="I40" i="18"/>
  <c r="K51" i="18"/>
  <c r="G31" i="18"/>
  <c r="H52" i="16"/>
  <c r="K52" i="16"/>
  <c r="G36" i="17"/>
  <c r="D48" i="15"/>
  <c r="H53" i="17"/>
  <c r="K52" i="17"/>
  <c r="G35" i="21"/>
  <c r="C36" i="15"/>
  <c r="G52" i="17"/>
  <c r="H51" i="18"/>
  <c r="H40" i="18"/>
  <c r="I41" i="16"/>
  <c r="G40" i="18"/>
  <c r="K41" i="16"/>
  <c r="J41" i="16"/>
  <c r="J30" i="17"/>
  <c r="K31" i="17"/>
  <c r="K60" i="17"/>
  <c r="H31" i="18"/>
  <c r="J31" i="18"/>
  <c r="G31" i="17"/>
  <c r="G32" i="16"/>
  <c r="G56" i="20"/>
  <c r="J30" i="18"/>
  <c r="H45" i="20"/>
  <c r="I52" i="16"/>
  <c r="G52" i="16"/>
  <c r="G41" i="16"/>
  <c r="K32" i="16"/>
  <c r="H30" i="17"/>
  <c r="K48" i="17"/>
  <c r="H30" i="21"/>
  <c r="I31" i="18"/>
  <c r="J51" i="18"/>
  <c r="G30" i="17"/>
  <c r="I51" i="18"/>
  <c r="G51" i="18"/>
  <c r="I52" i="17"/>
  <c r="G48" i="17"/>
  <c r="H41" i="16"/>
  <c r="J52" i="16"/>
  <c r="J60" i="17"/>
  <c r="K30" i="17"/>
  <c r="J40" i="18"/>
  <c r="G67" i="20"/>
  <c r="H67" i="20"/>
  <c r="I30" i="17"/>
  <c r="H56" i="20"/>
  <c r="H36" i="20"/>
  <c r="J41" i="17"/>
  <c r="G30" i="18"/>
  <c r="G52" i="21"/>
  <c r="G53" i="17"/>
  <c r="G57" i="20"/>
  <c r="H50" i="18"/>
  <c r="G41" i="17"/>
  <c r="H29" i="17"/>
  <c r="H51" i="16"/>
  <c r="G68" i="20"/>
  <c r="G39" i="18"/>
  <c r="H46" i="20"/>
  <c r="K29" i="17"/>
  <c r="H41" i="17"/>
  <c r="H31" i="17"/>
  <c r="J36" i="17"/>
  <c r="G48" i="15"/>
  <c r="K41" i="17"/>
  <c r="J53" i="17"/>
  <c r="K36" i="17"/>
  <c r="H48" i="15"/>
  <c r="H30" i="18"/>
  <c r="J50" i="18"/>
  <c r="J51" i="16"/>
  <c r="H29" i="21"/>
  <c r="H35" i="21"/>
  <c r="D36" i="15"/>
  <c r="I31" i="17"/>
  <c r="I31" i="16"/>
  <c r="I33" i="16"/>
  <c r="I35" i="16"/>
  <c r="I36" i="16"/>
  <c r="G55" i="15"/>
  <c r="G29" i="21"/>
  <c r="G51" i="21"/>
  <c r="H36" i="17"/>
  <c r="E48" i="15"/>
  <c r="G40" i="21"/>
  <c r="H40" i="16"/>
  <c r="H57" i="20"/>
  <c r="H60" i="17"/>
  <c r="I29" i="17"/>
  <c r="I60" i="17"/>
  <c r="H68" i="20"/>
  <c r="I48" i="17"/>
  <c r="H48" i="17"/>
  <c r="K39" i="17"/>
  <c r="J51" i="17"/>
  <c r="H59" i="21"/>
  <c r="J31" i="17"/>
  <c r="J48" i="17"/>
  <c r="K53" i="17"/>
  <c r="K50" i="18"/>
  <c r="G30" i="21"/>
  <c r="J31" i="16"/>
  <c r="I41" i="17"/>
  <c r="I53" i="17"/>
  <c r="G51" i="17"/>
  <c r="I36" i="17"/>
  <c r="F48" i="15"/>
  <c r="H47" i="21"/>
  <c r="G40" i="16"/>
  <c r="G50" i="18"/>
  <c r="H51" i="21"/>
  <c r="I51" i="16"/>
  <c r="G51" i="16"/>
  <c r="I51" i="17"/>
  <c r="H40" i="21"/>
  <c r="H39" i="18"/>
  <c r="G47" i="21"/>
  <c r="H39" i="17"/>
  <c r="K51" i="17"/>
  <c r="I30" i="18"/>
  <c r="G31" i="16"/>
  <c r="G59" i="21"/>
  <c r="H52" i="21"/>
  <c r="G39" i="21"/>
  <c r="K39" i="18"/>
  <c r="K38" i="18"/>
  <c r="K50" i="16"/>
  <c r="K40" i="16"/>
  <c r="J40" i="17"/>
  <c r="I40" i="17"/>
  <c r="H40" i="17"/>
  <c r="H38" i="21"/>
  <c r="H39" i="21"/>
  <c r="G39" i="17"/>
  <c r="G40" i="17"/>
  <c r="G46" i="20"/>
  <c r="G45" i="20"/>
  <c r="H52" i="17"/>
  <c r="H51" i="17"/>
  <c r="K32" i="18"/>
  <c r="K34" i="18"/>
  <c r="I41" i="18"/>
  <c r="I43" i="18"/>
  <c r="K33" i="16"/>
  <c r="K35" i="16"/>
  <c r="J32" i="18"/>
  <c r="J34" i="18"/>
  <c r="J35" i="18"/>
  <c r="H66" i="15"/>
  <c r="I42" i="16"/>
  <c r="I44" i="16"/>
  <c r="I46" i="16"/>
  <c r="G57" i="15"/>
  <c r="J41" i="18"/>
  <c r="J43" i="18"/>
  <c r="J45" i="18"/>
  <c r="H68" i="15"/>
  <c r="I52" i="18"/>
  <c r="I54" i="18"/>
  <c r="H33" i="16"/>
  <c r="H35" i="16"/>
  <c r="G33" i="16"/>
  <c r="G35" i="16"/>
  <c r="G32" i="17"/>
  <c r="G34" i="17"/>
  <c r="G32" i="18"/>
  <c r="G34" i="18"/>
  <c r="G35" i="18"/>
  <c r="E66" i="15"/>
  <c r="J42" i="16"/>
  <c r="J44" i="16"/>
  <c r="J46" i="16"/>
  <c r="H57" i="15"/>
  <c r="K42" i="16"/>
  <c r="K44" i="16"/>
  <c r="K45" i="16"/>
  <c r="H53" i="16"/>
  <c r="H55" i="16"/>
  <c r="H56" i="16"/>
  <c r="K36" i="16"/>
  <c r="I55" i="15"/>
  <c r="J32" i="17"/>
  <c r="J34" i="17"/>
  <c r="J35" i="17"/>
  <c r="G43" i="15"/>
  <c r="J52" i="18"/>
  <c r="J54" i="18"/>
  <c r="J55" i="18"/>
  <c r="H39" i="20"/>
  <c r="H42" i="20"/>
  <c r="D77" i="15"/>
  <c r="G70" i="20"/>
  <c r="G73" i="20"/>
  <c r="G59" i="20"/>
  <c r="G62" i="20"/>
  <c r="H32" i="18"/>
  <c r="H34" i="18"/>
  <c r="H35" i="18"/>
  <c r="F66" i="15"/>
  <c r="G42" i="16"/>
  <c r="G44" i="16"/>
  <c r="G46" i="16"/>
  <c r="E57" i="15"/>
  <c r="H59" i="20"/>
  <c r="H63" i="20"/>
  <c r="D81" i="15"/>
  <c r="K52" i="18"/>
  <c r="K54" i="18"/>
  <c r="K55" i="18"/>
  <c r="J33" i="16"/>
  <c r="J35" i="16"/>
  <c r="J36" i="16"/>
  <c r="H55" i="15"/>
  <c r="H42" i="16"/>
  <c r="H44" i="16"/>
  <c r="K42" i="17"/>
  <c r="K44" i="17"/>
  <c r="K45" i="17"/>
  <c r="H48" i="20"/>
  <c r="H51" i="20"/>
  <c r="G41" i="21"/>
  <c r="G43" i="21"/>
  <c r="G45" i="21"/>
  <c r="C33" i="15"/>
  <c r="G52" i="18"/>
  <c r="G54" i="18"/>
  <c r="G55" i="18"/>
  <c r="J53" i="16"/>
  <c r="J55" i="16"/>
  <c r="J56" i="16"/>
  <c r="G53" i="21"/>
  <c r="G55" i="21"/>
  <c r="H31" i="21"/>
  <c r="H33" i="21"/>
  <c r="H34" i="21"/>
  <c r="D31" i="15"/>
  <c r="I45" i="18"/>
  <c r="G68" i="15"/>
  <c r="I32" i="18"/>
  <c r="I34" i="18"/>
  <c r="I35" i="18"/>
  <c r="G66" i="15"/>
  <c r="H41" i="18"/>
  <c r="H43" i="18"/>
  <c r="H44" i="18"/>
  <c r="G41" i="18"/>
  <c r="G43" i="18"/>
  <c r="G44" i="18"/>
  <c r="H52" i="18"/>
  <c r="H54" i="18"/>
  <c r="H56" i="18"/>
  <c r="F70" i="15"/>
  <c r="K53" i="16"/>
  <c r="K55" i="16"/>
  <c r="K57" i="16"/>
  <c r="I59" i="15"/>
  <c r="G53" i="16"/>
  <c r="G55" i="16"/>
  <c r="G56" i="16"/>
  <c r="H32" i="17"/>
  <c r="H34" i="17"/>
  <c r="H35" i="17"/>
  <c r="E43" i="15"/>
  <c r="I42" i="17"/>
  <c r="I44" i="17"/>
  <c r="I45" i="17"/>
  <c r="K54" i="17"/>
  <c r="K56" i="17"/>
  <c r="K58" i="17"/>
  <c r="H47" i="15"/>
  <c r="J42" i="17"/>
  <c r="J44" i="17"/>
  <c r="G54" i="17"/>
  <c r="G56" i="17"/>
  <c r="G57" i="17"/>
  <c r="I54" i="17"/>
  <c r="I56" i="17"/>
  <c r="I57" i="17"/>
  <c r="I32" i="17"/>
  <c r="I34" i="17"/>
  <c r="I35" i="17"/>
  <c r="F43" i="15"/>
  <c r="K32" i="17"/>
  <c r="K34" i="17"/>
  <c r="G31" i="21"/>
  <c r="G33" i="21"/>
  <c r="G34" i="21"/>
  <c r="C31" i="15"/>
  <c r="H54" i="17"/>
  <c r="H56" i="17"/>
  <c r="H57" i="17"/>
  <c r="I53" i="16"/>
  <c r="I55" i="16"/>
  <c r="I57" i="16"/>
  <c r="G59" i="15"/>
  <c r="H70" i="20"/>
  <c r="J54" i="17"/>
  <c r="H42" i="17"/>
  <c r="H44" i="17"/>
  <c r="H46" i="17"/>
  <c r="E45" i="15"/>
  <c r="H53" i="21"/>
  <c r="H55" i="21"/>
  <c r="H56" i="21"/>
  <c r="G48" i="20"/>
  <c r="G52" i="20"/>
  <c r="C79" i="15"/>
  <c r="K41" i="18"/>
  <c r="I45" i="16"/>
  <c r="G42" i="17"/>
  <c r="H41" i="21"/>
  <c r="I44" i="18"/>
  <c r="I46" i="18"/>
  <c r="K35" i="18"/>
  <c r="I66" i="15"/>
  <c r="I47" i="16"/>
  <c r="G35" i="17"/>
  <c r="D43" i="15"/>
  <c r="I55" i="18"/>
  <c r="I56" i="18"/>
  <c r="G70" i="15"/>
  <c r="J45" i="16"/>
  <c r="J47" i="16"/>
  <c r="H36" i="16"/>
  <c r="F55" i="15"/>
  <c r="G36" i="16"/>
  <c r="E55" i="15"/>
  <c r="K46" i="17"/>
  <c r="H45" i="15"/>
  <c r="H62" i="20"/>
  <c r="H64" i="20"/>
  <c r="G56" i="21"/>
  <c r="G44" i="21"/>
  <c r="G46" i="21"/>
  <c r="H52" i="20"/>
  <c r="D79" i="15"/>
  <c r="H46" i="16"/>
  <c r="F57" i="15"/>
  <c r="H45" i="16"/>
  <c r="H57" i="16"/>
  <c r="G74" i="20"/>
  <c r="G75" i="20"/>
  <c r="J56" i="18"/>
  <c r="H70" i="15"/>
  <c r="K56" i="16"/>
  <c r="K58" i="16"/>
  <c r="K56" i="18"/>
  <c r="I70" i="15"/>
  <c r="G51" i="20"/>
  <c r="G53" i="20"/>
  <c r="G63" i="20"/>
  <c r="J57" i="16"/>
  <c r="H59" i="15"/>
  <c r="H55" i="18"/>
  <c r="H57" i="18"/>
  <c r="I56" i="16"/>
  <c r="I58" i="16"/>
  <c r="G58" i="17"/>
  <c r="D47" i="15"/>
  <c r="G57" i="21"/>
  <c r="C35" i="15"/>
  <c r="G45" i="16"/>
  <c r="G47" i="16"/>
  <c r="G56" i="18"/>
  <c r="E70" i="15"/>
  <c r="J44" i="18"/>
  <c r="J46" i="18"/>
  <c r="G45" i="18"/>
  <c r="E68" i="15"/>
  <c r="K46" i="16"/>
  <c r="J46" i="17"/>
  <c r="G45" i="15"/>
  <c r="J45" i="17"/>
  <c r="K57" i="17"/>
  <c r="K59" i="17"/>
  <c r="K35" i="17"/>
  <c r="H43" i="15"/>
  <c r="I58" i="17"/>
  <c r="F47" i="15"/>
  <c r="H73" i="20"/>
  <c r="H74" i="20"/>
  <c r="I46" i="17"/>
  <c r="F45" i="15"/>
  <c r="J56" i="17"/>
  <c r="J58" i="17"/>
  <c r="G47" i="15"/>
  <c r="H58" i="17"/>
  <c r="E47" i="15"/>
  <c r="H57" i="21"/>
  <c r="D35" i="15"/>
  <c r="G57" i="16"/>
  <c r="E59" i="15"/>
  <c r="K43" i="18"/>
  <c r="K44" i="18"/>
  <c r="H45" i="18"/>
  <c r="F68" i="15"/>
  <c r="H45" i="17"/>
  <c r="H47" i="17"/>
  <c r="G44" i="17"/>
  <c r="G45" i="17"/>
  <c r="H43" i="21"/>
  <c r="H45" i="21"/>
  <c r="D33" i="15"/>
  <c r="I57" i="18"/>
  <c r="J57" i="18"/>
  <c r="K47" i="17"/>
  <c r="H47" i="16"/>
  <c r="H53" i="20"/>
  <c r="F59" i="15"/>
  <c r="H58" i="16"/>
  <c r="J58" i="16"/>
  <c r="K57" i="18"/>
  <c r="G59" i="17"/>
  <c r="C81" i="15"/>
  <c r="G64" i="20"/>
  <c r="H75" i="20"/>
  <c r="G58" i="21"/>
  <c r="H59" i="17"/>
  <c r="G57" i="18"/>
  <c r="I59" i="17"/>
  <c r="G46" i="18"/>
  <c r="K45" i="18"/>
  <c r="I68" i="15"/>
  <c r="I57" i="15"/>
  <c r="K47" i="16"/>
  <c r="J47" i="17"/>
  <c r="G58" i="16"/>
  <c r="I47" i="17"/>
  <c r="H46" i="18"/>
  <c r="H58" i="21"/>
  <c r="J57" i="17"/>
  <c r="J59" i="17"/>
  <c r="H44" i="21"/>
  <c r="H46" i="21"/>
  <c r="G46" i="17"/>
  <c r="D45" i="15"/>
  <c r="K46" i="18"/>
  <c r="G47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5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7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a partir de los 18 años de edad.</t>
        </r>
      </text>
    </comment>
    <comment ref="H17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a partir de los 18 años de edad.</t>
        </r>
      </text>
    </comment>
    <comment ref="B27" authorId="0" shapeId="0" xr:uid="{00000000-0006-0000-0000-000004000000}">
      <text>
        <r>
          <rPr>
            <sz val="14"/>
            <color indexed="81"/>
            <rFont val="Arial"/>
            <family val="2"/>
          </rPr>
          <t xml:space="preserve">Número de niños menores de 16 años
</t>
        </r>
      </text>
    </comment>
    <comment ref="D27" authorId="0" shapeId="0" xr:uid="{00000000-0006-0000-0000-000005000000}">
      <text>
        <r>
          <rPr>
            <sz val="14"/>
            <color indexed="81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<sst xmlns="http://schemas.openxmlformats.org/spreadsheetml/2006/main" count="1021" uniqueCount="187">
  <si>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</si>
  <si>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</si>
  <si>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</si>
  <si>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</si>
  <si>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</si>
  <si>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</si>
  <si>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</si>
  <si>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</si>
  <si>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</si>
  <si>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</si>
  <si>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</si>
  <si>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</si>
  <si>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</si>
  <si>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</si>
  <si>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</si>
  <si>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</si>
  <si>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</si>
  <si>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</si>
  <si>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</si>
  <si>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</si>
  <si>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</si>
  <si>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Global Premier Health Plan</t>
  </si>
  <si>
    <t>US$5,000,000</t>
  </si>
  <si>
    <t>N/A</t>
  </si>
  <si>
    <t xml:space="preserve">                                                                                                                             </t>
  </si>
  <si>
    <t>BUPA GLOBAL ULTIMATE</t>
  </si>
  <si>
    <t>BUPA GLOBAL ULTIMATE - MENSUALES</t>
  </si>
  <si>
    <t>BUPA GLOBAL MM</t>
  </si>
  <si>
    <t>BUPA GLOBAL MM - MENSUALES</t>
  </si>
  <si>
    <t>US$ 5,000</t>
  </si>
  <si>
    <t>Bupa Global Major Medical Health Plan</t>
  </si>
  <si>
    <t>TARIFAS SEMESTRAL</t>
  </si>
  <si>
    <t>1. LLENE LA INFORMACIÓN DEL ASEGURADO PROPUESTO: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</si>
  <si>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</si>
  <si>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</si>
  <si>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</si>
  <si>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</si>
  <si>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</si>
  <si>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 xml:space="preserve">2. SELECCIONE EL PRODUCTO PARA VER LA COTIZACIÓN CORRESPONDIENTE: </t>
  </si>
  <si>
    <t>Número de niños menores de 16 años</t>
  </si>
  <si>
    <t>Número de niños menores de 10 años</t>
  </si>
  <si>
    <t>Deducibles</t>
  </si>
  <si>
    <t>Tarifas anuales</t>
  </si>
  <si>
    <t>TRATAMIENTOS AMBULATORIOS</t>
  </si>
  <si>
    <t>TRATAMIENTO DENTAL</t>
  </si>
  <si>
    <t>Cobertura geográfica</t>
  </si>
  <si>
    <t>Red de proveedores</t>
  </si>
  <si>
    <t>Opción fuera de la red de proveedores</t>
  </si>
  <si>
    <t>Cobertura máxima annual</t>
  </si>
  <si>
    <t>Cobertura extendida para dependientes elegibles</t>
  </si>
  <si>
    <t>Inclusión de niños sin costo</t>
  </si>
  <si>
    <t>Mundial</t>
  </si>
  <si>
    <t>Cirugía ambulatoria</t>
  </si>
  <si>
    <t>Honorarios médicos</t>
  </si>
  <si>
    <t>Salud mental</t>
  </si>
  <si>
    <t>Prótesis</t>
  </si>
  <si>
    <t>Cirugía reconstructiva</t>
  </si>
  <si>
    <t>Tratamiento dental relacionado con un accidente cubierto</t>
  </si>
  <si>
    <t>Cuidados en el hogar</t>
  </si>
  <si>
    <t>Cuidados paliativos y centro para enfermeros terminales</t>
  </si>
  <si>
    <t>Rehabilitación (multidisciplinaria)</t>
  </si>
  <si>
    <t>Diálisis renal</t>
  </si>
  <si>
    <t>100% (Período de espera de 24 meses)</t>
  </si>
  <si>
    <t>100%, 1 persona</t>
  </si>
  <si>
    <t>Parto normal y cesárea</t>
  </si>
  <si>
    <t>Tratamiento pre y post parto</t>
  </si>
  <si>
    <t>Evacuación médica hospitalaria</t>
  </si>
  <si>
    <t>Ambulancia aérea local</t>
  </si>
  <si>
    <t>Ambulancia terrestre local</t>
  </si>
  <si>
    <t>Repatriación de restos mortales</t>
  </si>
  <si>
    <t>Exámen de la vista (no deducible)</t>
  </si>
  <si>
    <t>1. Diagnosticado antes de los 18 años de edad</t>
  </si>
  <si>
    <t>2. Diagnosticado al cumplir los 18 años de edad o después</t>
  </si>
  <si>
    <t xml:space="preserve">      1 año</t>
  </si>
  <si>
    <t>US$ 300 por día, máximo 60 días</t>
  </si>
  <si>
    <t>Fecha de la cotización :</t>
  </si>
  <si>
    <t>En el país de residencia</t>
  </si>
  <si>
    <t>Fuera del país de residencia</t>
  </si>
  <si>
    <t>100% hasta 60 días</t>
  </si>
  <si>
    <t>Tarifas semi anuales</t>
  </si>
  <si>
    <t>Prima para Asegurado Titular</t>
  </si>
  <si>
    <t>Prima para conyuge</t>
  </si>
  <si>
    <t>Total de Prima neta</t>
  </si>
  <si>
    <t>Tarifa administrativa anual</t>
  </si>
  <si>
    <t>Ahorros en tarifas de prima para niños</t>
  </si>
  <si>
    <t>Tarifas trimestrales</t>
  </si>
  <si>
    <t>TOTAL ANUAL</t>
  </si>
  <si>
    <t>Fecha de la cotización:</t>
  </si>
  <si>
    <t xml:space="preserve"> En el país de residencia </t>
  </si>
  <si>
    <t xml:space="preserve"> Fuera del país de residencia </t>
  </si>
  <si>
    <t>*Basado en un modo de pago anual</t>
  </si>
  <si>
    <t>Ahorros en tarifas de prima para niños*</t>
  </si>
  <si>
    <t>Edad del/la conyuge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</si>
  <si>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</si>
  <si>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</si>
  <si>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</si>
  <si>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</si>
  <si>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Exámenes de patología, radiología y diagnóstico</t>
  </si>
  <si>
    <t>Enfermeros profesionales</t>
  </si>
  <si>
    <t>Fisioterapeutas, osteópatas y quiroprácticos</t>
  </si>
  <si>
    <t xml:space="preserve">Podología </t>
  </si>
  <si>
    <t>Medicamentos y materiales de curación con receta médica</t>
  </si>
  <si>
    <t>Equipo médico durable</t>
  </si>
  <si>
    <t>Asesoría nutricional</t>
  </si>
  <si>
    <t>Tratamiento dental : rellenos, tratamiento del conducto radicular, radiografia, extraccion dental, limpieza dental, anestecia</t>
  </si>
  <si>
    <t>Alojamiento en el hospital y alimentos</t>
  </si>
  <si>
    <t>Gastos de alojamiento para acompañantes en caso de hospitalización</t>
  </si>
  <si>
    <t>Cama extra en el hospital para acompañante</t>
  </si>
  <si>
    <t>Derecho a sala, insumos, materiales clínicos y medicamentos</t>
  </si>
  <si>
    <t>Cuidados intensivos</t>
  </si>
  <si>
    <t>Cirugía, incluyendo honorarios de equipo médico quirúrgico</t>
  </si>
  <si>
    <t>Fisioterapeutas, terapeutas ocupacionales, quinesiólogos, fonoaudiólogos y nutricionistas</t>
  </si>
  <si>
    <t>Cirugía por obesidad</t>
  </si>
  <si>
    <t>Implantes prostéticos y órtesis</t>
  </si>
  <si>
    <t>REHABILITACION Y CUIDADO PALIATIVOS</t>
  </si>
  <si>
    <t>HOSPITALIZACIÓN Y TRATAMIENTO EN EL HOSPITAL</t>
  </si>
  <si>
    <t>CUIDADOS PARA PACIENTES INTERNADOS Y/O PACIENTES AMBULATORIOS</t>
  </si>
  <si>
    <t>Imagenología avanzada</t>
  </si>
  <si>
    <t>Condiciones congénitas</t>
  </si>
  <si>
    <t>Tratamiento contra el cáncer</t>
  </si>
  <si>
    <t>Síndrome de inmunodeficiencia adquirida (SIDA) (período de espera de 1 año)</t>
  </si>
  <si>
    <t>TRANSPORTE Y VIAJES</t>
  </si>
  <si>
    <t>Repatriación médica</t>
  </si>
  <si>
    <t>Costos de alimentación y transporte para acompañante</t>
  </si>
  <si>
    <t>Costos de viaje de traslado de niños</t>
  </si>
  <si>
    <t>Costos de viaje de traslado, alimentación y trasporte para visita compasiva</t>
  </si>
  <si>
    <t>TRATAMIENTO PREVENTIVO</t>
  </si>
  <si>
    <t>Examen de salud general (período de espera de 10 meses)</t>
  </si>
  <si>
    <t>Examen dental preventivo (período de espera de 6 meses) (no deducible)</t>
  </si>
  <si>
    <t>Ortodoncia no estética</t>
  </si>
  <si>
    <t xml:space="preserve">Anteojos y lentes de contacto </t>
  </si>
  <si>
    <t xml:space="preserve">Cirugía refractiva (1 por ojo, de por vida) </t>
  </si>
  <si>
    <t>Terapeuta ocupacional y ortóptico</t>
  </si>
  <si>
    <t>Terapias complementarias</t>
  </si>
  <si>
    <t>Consultas medicina alternativa</t>
  </si>
  <si>
    <t>Cirugía preventiva</t>
  </si>
  <si>
    <t>Servicio de trasplantes</t>
  </si>
  <si>
    <t>Complicaciones del embarazo y parto</t>
  </si>
  <si>
    <t xml:space="preserve">Aparatos auditivos </t>
  </si>
  <si>
    <t>Prueba genética de cáncer</t>
  </si>
  <si>
    <t>Restauración mayor no estética : puentes, coronas, implantes dentales, dentaduras postizas</t>
  </si>
  <si>
    <t>US$1,000,000 por diagnóstico, de por vida</t>
  </si>
  <si>
    <t>US$500,000 de por vida</t>
  </si>
  <si>
    <t>US$150 por día; maximo 10 días por año políza</t>
  </si>
  <si>
    <t>1. US$500,000 de por vida</t>
  </si>
  <si>
    <t xml:space="preserve">2. 100% </t>
  </si>
  <si>
    <t>100% habitación privada</t>
  </si>
  <si>
    <t xml:space="preserve">Vacunas para niños, VPH, e  Influenza </t>
  </si>
  <si>
    <t>Salud Mental (durante hospitalización)</t>
  </si>
  <si>
    <t>100% maximo 90 visitas de por vida</t>
  </si>
  <si>
    <t>Costos de viaje de traslado para un acompañante (por evacuación o repatriación))</t>
  </si>
  <si>
    <t>Tarifas en US$ -  Efectivas a partir del 01 de Enero, 2017 hasta Julio 1, 2017</t>
  </si>
  <si>
    <t>IVA (14.49%)</t>
  </si>
  <si>
    <t>Tarifas Mensuales</t>
  </si>
  <si>
    <t>Nombre Completo</t>
  </si>
  <si>
    <t>Once (11) cuotas mensuales cada una de:</t>
  </si>
  <si>
    <t>Tres (3) cuotas adicionales, cada una de:</t>
  </si>
  <si>
    <t>Tarifas Anuales</t>
  </si>
  <si>
    <t>Tarifas Semianuales</t>
  </si>
  <si>
    <t>Tarifas Trimestrales</t>
  </si>
  <si>
    <t>Global Major Medical Health Plan</t>
  </si>
  <si>
    <t>En Latinoamérica: Abierta
En estados Unidos: BCBS
En el resto del Mundo: Red Global Bupa</t>
  </si>
  <si>
    <t xml:space="preserve"> Tarifas con descuentos para 1, 2 y 3 o más hijos</t>
  </si>
  <si>
    <t>Cobertura para actividades y deportes peligrosos (Tanto de forma amateur como profesional o por compensación)</t>
  </si>
  <si>
    <t>EMBARAZO Y PARTO</t>
  </si>
  <si>
    <t>Cotizador de Seguro Médico - Global Health Plans</t>
  </si>
  <si>
    <t>Global Ultimtate Health Plan</t>
  </si>
  <si>
    <t>Global Elite Health Plan</t>
  </si>
  <si>
    <t>Global Select Health Plan</t>
  </si>
  <si>
    <t>Contribución 3.5% Superintendencia de Bancos
 Contribución 0.5% Seguro Social Campesino</t>
  </si>
  <si>
    <t>Contribución 3.5% Superintendencia de Bancos 
 Contribución 0.5% Seguro Social Campesino</t>
  </si>
  <si>
    <r>
      <rPr>
        <sz val="12"/>
        <color indexed="8"/>
        <rFont val="Arial"/>
        <family val="2"/>
      </rPr>
      <t xml:space="preserve">
Contribución 3.5% Superintendencia de Bancos 
Contribución 0.5% Seguro Social Campesino</t>
    </r>
  </si>
  <si>
    <t>PLAN 4</t>
  </si>
  <si>
    <t>PLAN 5</t>
  </si>
  <si>
    <t>RESUMEN DE BENEFICIOS</t>
  </si>
  <si>
    <t>Contribución 3.5% Superintendencia de Bancos
Contribución 0.5% Seguro Social Campesino</t>
  </si>
  <si>
    <t>$0</t>
  </si>
  <si>
    <t>Tarifas en US$ -  Efectivas a partir del 1ro. de enero de 2022</t>
  </si>
  <si>
    <t>Zona de cotización:</t>
  </si>
  <si>
    <t>Zonas cotización</t>
  </si>
  <si>
    <t>Resto de Ecuador</t>
  </si>
  <si>
    <t>Nombre del Asegurado Titular:</t>
  </si>
  <si>
    <t>Número de adultos en la póliza:</t>
  </si>
  <si>
    <t>Edad del Asegurado Titular:</t>
  </si>
  <si>
    <t>Número de niños en la póliza:</t>
  </si>
  <si>
    <t>Edad del/la cónyuge:</t>
  </si>
  <si>
    <t>Guayas/Santa Elena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</si>
</sst>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&quot;$&quot;* #,##0.00_-;\-&quot;$&quot;* #,##0.00_-;_-&quot;$&quot;* &quot;-&quot;??_-;_-@_-"/>
    <numFmt numFmtId="166" formatCode="[$-300A]d&quot; de &quot;mmmm&quot; de &quot;yyyy;@"/>
    <numFmt numFmtId="167" formatCode="[$-409]d\-m\-yy\ h:mm\ AM/PM;@"/>
    <numFmt numFmtId="168" formatCode="_(* #,##0_);_(* \(#,##0\);_(* &quot;-&quot;??_);_(@_)"/>
    <numFmt numFmtId="169" formatCode="_([$$-409]* #,##0.00_);_([$$-409]* \(#,##0.00\);_([$$-409]* &quot;-&quot;??_);_(@_)"/>
  </numFmts>
  <fonts count="8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2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4"/>
      <color indexed="81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Microsoft Sans Serif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9"/>
      <name val="Microsoft Sans Serif"/>
      <family val="2"/>
    </font>
    <font>
      <sz val="12"/>
      <color indexed="8"/>
      <name val="Microsoft Sans Serif"/>
      <family val="2"/>
    </font>
    <font>
      <b/>
      <sz val="12"/>
      <color indexed="8"/>
      <name val="Microsoft Sans Serif"/>
      <family val="2"/>
    </font>
    <font>
      <sz val="12"/>
      <color theme="0"/>
      <name val="Microsoft Sans Serif"/>
      <family val="2"/>
    </font>
    <font>
      <sz val="12"/>
      <color theme="3" tint="-0.499984740745262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8"/>
      <color theme="0"/>
      <name val="Microsoft Sans Serif"/>
      <family val="2"/>
    </font>
    <font>
      <b/>
      <sz val="16"/>
      <name val="Arial"/>
      <family val="2"/>
    </font>
    <font>
      <b/>
      <sz val="18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Arial"/>
      <family val="2"/>
    </font>
    <font>
      <sz val="12"/>
      <color indexed="9"/>
      <name val="Arial"/>
      <family val="2"/>
    </font>
    <font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theme="0"/>
      <name val="Arial"/>
      <family val="2"/>
    </font>
    <font>
      <sz val="10"/>
      <color theme="1"/>
      <name val="Arial"/>
      <family val="2"/>
    </font>
    <font>
      <sz val="18"/>
      <color theme="0"/>
      <name val="Arial"/>
      <family val="2"/>
    </font>
    <font>
      <sz val="10"/>
      <color theme="1"/>
      <name val="Arial"/>
      <family val="1"/>
    </font>
    <font>
      <sz val="11"/>
      <color rgb="FF000000"/>
      <name val="Gotham Narrow"/>
      <family val="1"/>
    </font>
    <font>
      <sz val="11"/>
      <color theme="1"/>
      <name val="Arial"/>
      <family val="2"/>
    </font>
    <font>
      <sz val="11"/>
      <color theme="1"/>
      <name val="Arial"/>
      <family val="1"/>
    </font>
    <font>
      <sz val="12"/>
      <color theme="1" tint="0.499984740745262"/>
      <name val="Arial"/>
      <family val="2"/>
    </font>
    <font>
      <sz val="12"/>
      <color theme="1" tint="0.249977111117893"/>
      <name val="Arial"/>
      <family val="2"/>
    </font>
    <font>
      <b/>
      <sz val="12"/>
      <color theme="1"/>
      <name val="Microsoft Sans Serif"/>
      <family val="2"/>
    </font>
    <font>
      <b/>
      <sz val="12"/>
      <color theme="1"/>
      <name val="Arial"/>
      <family val="2"/>
    </font>
    <font>
      <sz val="14"/>
      <color rgb="FF000000"/>
      <name val="Arial"/>
      <family val="2"/>
    </font>
    <font>
      <sz val="10"/>
      <color rgb="FF000000"/>
      <name val="Calibri"/>
      <family val="2"/>
    </font>
    <font>
      <b/>
      <sz val="14"/>
      <color theme="0"/>
      <name val="Arial"/>
      <family val="2"/>
    </font>
    <font>
      <sz val="10"/>
      <color rgb="FF000000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1D9C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335B"/>
        <bgColor indexed="64"/>
      </patternFill>
    </fill>
    <fill>
      <patternFill patternType="solid">
        <fgColor theme="0" tint="-0.34998626667073579"/>
        <bgColor indexed="27"/>
      </patternFill>
    </fill>
    <fill>
      <patternFill patternType="solid">
        <fgColor theme="0" tint="-0.249977111117893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rgb="FF0079C8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</fills>
  <borders count="101">
    <border>
      <left/>
      <right/>
      <top/>
      <bottom/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12"/>
      </left>
      <right/>
      <top style="thin">
        <color indexed="12"/>
      </top>
      <bottom style="thin">
        <color indexed="48"/>
      </bottom>
      <diagonal/>
    </border>
    <border>
      <left/>
      <right style="thin">
        <color indexed="48"/>
      </right>
      <top style="thin">
        <color indexed="12"/>
      </top>
      <bottom style="thin">
        <color indexed="48"/>
      </bottom>
      <diagonal/>
    </border>
    <border>
      <left/>
      <right/>
      <top style="thin">
        <color indexed="12"/>
      </top>
      <bottom style="thin">
        <color indexed="48"/>
      </bottom>
      <diagonal/>
    </border>
    <border>
      <left style="thin">
        <color indexed="12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 style="thin">
        <color indexed="48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/>
      <top/>
      <bottom/>
      <diagonal/>
    </border>
    <border>
      <left style="thin">
        <color indexed="48"/>
      </left>
      <right/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/>
      <bottom style="thin">
        <color indexed="48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 style="thin">
        <color indexed="48"/>
      </top>
      <bottom/>
      <diagonal/>
    </border>
    <border>
      <left/>
      <right style="thin">
        <color theme="3" tint="0.39991454817346722"/>
      </right>
      <top style="thin">
        <color indexed="48"/>
      </top>
      <bottom/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 style="thin">
        <color theme="3" tint="0.39991454817346722"/>
      </left>
      <right/>
      <top style="thin">
        <color indexed="12"/>
      </top>
      <bottom style="thin">
        <color indexed="57"/>
      </bottom>
      <diagonal/>
    </border>
    <border>
      <left style="thin">
        <color theme="3" tint="0.39991454817346722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/>
      <right style="thin">
        <color indexed="12"/>
      </right>
      <top style="thin">
        <color indexed="48"/>
      </top>
      <bottom/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48"/>
      </left>
      <right/>
      <top style="thin">
        <color indexed="12"/>
      </top>
      <bottom style="thin">
        <color indexed="48"/>
      </bottom>
      <diagonal/>
    </border>
    <border>
      <left/>
      <right/>
      <top/>
      <bottom style="thin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indexed="17"/>
      </right>
      <top style="thin">
        <color auto="1"/>
      </top>
      <bottom style="thin">
        <color indexed="17"/>
      </bottom>
      <diagonal/>
    </border>
    <border>
      <left style="thin">
        <color indexed="17"/>
      </left>
      <right style="thin">
        <color auto="1"/>
      </right>
      <top style="thin">
        <color auto="1"/>
      </top>
      <bottom style="thin">
        <color indexed="17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3" tint="0.39988402966399123"/>
      </right>
      <top style="thin">
        <color indexed="12"/>
      </top>
      <bottom style="thin">
        <color indexed="57"/>
      </bottom>
      <diagonal/>
    </border>
    <border>
      <left style="thin">
        <color theme="3" tint="0.39991454817346722"/>
      </left>
      <right style="thin">
        <color theme="3" tint="0.39988402966399123"/>
      </right>
      <top style="thin">
        <color indexed="57"/>
      </top>
      <bottom style="thin">
        <color indexed="57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/>
      <right style="thin">
        <color theme="3" tint="0.39991454817346722"/>
      </right>
      <top/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indexed="57"/>
      </bottom>
      <diagonal/>
    </border>
    <border>
      <left/>
      <right style="thin">
        <color theme="3" tint="0.39988402966399123"/>
      </right>
      <top style="thin">
        <color theme="3" tint="0.39991454817346722"/>
      </top>
      <bottom style="thin">
        <color indexed="57"/>
      </bottom>
      <diagonal/>
    </border>
    <border>
      <left style="thin">
        <color theme="3" tint="0.39991454817346722"/>
      </left>
      <right/>
      <top style="thin">
        <color rgb="FF3366FF"/>
      </top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88402966399123"/>
      </bottom>
      <diagonal/>
    </border>
    <border>
      <left/>
      <right/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/>
      <diagonal/>
    </border>
    <border>
      <left/>
      <right/>
      <top style="thin">
        <color theme="3" tint="0.39988402966399123"/>
      </top>
      <bottom/>
      <diagonal/>
    </border>
    <border>
      <left style="thin">
        <color theme="3" tint="0.39991454817346722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/>
      <right style="thin">
        <color rgb="FFA6A6A6"/>
      </right>
      <top/>
      <bottom style="thin">
        <color rgb="FFA6A6A6"/>
      </bottom>
      <diagonal/>
    </border>
  </borders>
  <cellStyleXfs count="2990">
    <xf numFmtId="0" fontId="0" fillId="0" borderId="0"/>
    <xf numFmtId="44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3" fontId="16" fillId="0" borderId="0" applyFont="0" applyFill="0" applyBorder="0" applyAlignment="0" applyProtection="0"/>
    <xf numFmtId="0" fontId="19" fillId="0" borderId="0">
      <alignment vertical="top"/>
    </xf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vertical="top"/>
    </xf>
    <xf numFmtId="44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" fillId="0" borderId="0"/>
    <xf numFmtId="0" fontId="22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23" fillId="0" borderId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52" applyNumberFormat="0" applyFill="0" applyAlignment="0" applyProtection="0"/>
    <xf numFmtId="0" fontId="28" fillId="0" borderId="53" applyNumberFormat="0" applyFill="0" applyAlignment="0" applyProtection="0"/>
    <xf numFmtId="0" fontId="29" fillId="0" borderId="54" applyNumberFormat="0" applyFill="0" applyAlignment="0" applyProtection="0"/>
    <xf numFmtId="0" fontId="29" fillId="0" borderId="0" applyNumberFormat="0" applyFill="0" applyBorder="0" applyAlignment="0" applyProtection="0"/>
    <xf numFmtId="0" fontId="30" fillId="16" borderId="0" applyNumberFormat="0" applyBorder="0" applyAlignment="0" applyProtection="0"/>
    <xf numFmtId="0" fontId="31" fillId="17" borderId="0" applyNumberFormat="0" applyBorder="0" applyAlignment="0" applyProtection="0"/>
    <xf numFmtId="0" fontId="32" fillId="18" borderId="0" applyNumberFormat="0" applyBorder="0" applyAlignment="0" applyProtection="0"/>
    <xf numFmtId="0" fontId="33" fillId="19" borderId="55" applyNumberFormat="0" applyAlignment="0" applyProtection="0"/>
    <xf numFmtId="0" fontId="34" fillId="20" borderId="56" applyNumberFormat="0" applyAlignment="0" applyProtection="0"/>
    <xf numFmtId="0" fontId="35" fillId="20" borderId="55" applyNumberFormat="0" applyAlignment="0" applyProtection="0"/>
    <xf numFmtId="0" fontId="36" fillId="0" borderId="57" applyNumberFormat="0" applyFill="0" applyAlignment="0" applyProtection="0"/>
    <xf numFmtId="0" fontId="37" fillId="21" borderId="58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60" applyNumberFormat="0" applyFill="0" applyAlignment="0" applyProtection="0"/>
    <xf numFmtId="0" fontId="41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41" fillId="4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2" borderId="59" applyNumberFormat="0" applyFont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2" borderId="59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2" borderId="59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2" borderId="59" applyNumberFormat="0" applyFont="0" applyAlignment="0" applyProtection="0"/>
  </cellStyleXfs>
  <cellXfs count="573">
    <xf numFmtId="0" fontId="0" fillId="0" borderId="0" xfId="0"/>
    <xf numFmtId="0" fontId="16" fillId="0" borderId="0" xfId="0" applyFont="1" applyFill="1" applyBorder="1" applyProtection="1"/>
    <xf numFmtId="0" fontId="16" fillId="0" borderId="0" xfId="0" applyFont="1" applyFill="1" applyBorder="1" applyAlignment="1" applyProtection="1">
      <alignment horizontal="center"/>
    </xf>
    <xf numFmtId="44" fontId="16" fillId="0" borderId="0" xfId="0" applyNumberFormat="1" applyFont="1" applyFill="1" applyBorder="1" applyProtection="1"/>
    <xf numFmtId="0" fontId="16" fillId="2" borderId="21" xfId="0" applyFont="1" applyFill="1" applyBorder="1" applyProtection="1"/>
    <xf numFmtId="0" fontId="17" fillId="2" borderId="0" xfId="0" applyFont="1" applyFill="1" applyBorder="1" applyProtection="1"/>
    <xf numFmtId="0" fontId="16" fillId="2" borderId="0" xfId="0" quotePrefix="1" applyFont="1" applyFill="1" applyBorder="1" applyProtection="1"/>
    <xf numFmtId="0" fontId="16" fillId="2" borderId="0" xfId="0" applyFont="1" applyFill="1" applyBorder="1" applyProtection="1"/>
    <xf numFmtId="0" fontId="16" fillId="2" borderId="0" xfId="0" applyFont="1" applyFill="1" applyBorder="1" applyAlignment="1" applyProtection="1">
      <alignment horizontal="center"/>
    </xf>
    <xf numFmtId="168" fontId="0" fillId="0" borderId="0" xfId="357" applyNumberFormat="1" applyFont="1" applyBorder="1" applyAlignment="1"/>
    <xf numFmtId="168" fontId="0" fillId="0" borderId="0" xfId="357" applyNumberFormat="1" applyFont="1"/>
    <xf numFmtId="168" fontId="21" fillId="0" borderId="0" xfId="357" applyNumberFormat="1" applyFont="1" applyBorder="1" applyAlignment="1"/>
    <xf numFmtId="168" fontId="21" fillId="0" borderId="0" xfId="357" applyNumberFormat="1" applyFont="1"/>
    <xf numFmtId="168" fontId="0" fillId="0" borderId="0" xfId="357" applyNumberFormat="1" applyFont="1" applyBorder="1"/>
    <xf numFmtId="168" fontId="0" fillId="0" borderId="21" xfId="357" applyNumberFormat="1" applyFont="1" applyBorder="1" applyAlignment="1"/>
    <xf numFmtId="168" fontId="0" fillId="0" borderId="21" xfId="357" applyNumberFormat="1" applyFont="1" applyBorder="1"/>
    <xf numFmtId="0" fontId="16" fillId="0" borderId="21" xfId="0" applyFont="1" applyFill="1" applyBorder="1" applyProtection="1"/>
    <xf numFmtId="0" fontId="22" fillId="0" borderId="0" xfId="367"/>
    <xf numFmtId="0" fontId="11" fillId="2" borderId="21" xfId="367" applyFont="1" applyFill="1" applyBorder="1" applyProtection="1"/>
    <xf numFmtId="0" fontId="17" fillId="2" borderId="0" xfId="367" applyFont="1" applyFill="1" applyBorder="1" applyProtection="1"/>
    <xf numFmtId="0" fontId="11" fillId="2" borderId="0" xfId="367" quotePrefix="1" applyFont="1" applyFill="1" applyBorder="1" applyProtection="1"/>
    <xf numFmtId="0" fontId="11" fillId="2" borderId="26" xfId="367" applyFont="1" applyFill="1" applyBorder="1" applyProtection="1"/>
    <xf numFmtId="0" fontId="11" fillId="2" borderId="22" xfId="367" quotePrefix="1" applyFont="1" applyFill="1" applyBorder="1" applyProtection="1"/>
    <xf numFmtId="0" fontId="22" fillId="0" borderId="28" xfId="367" applyBorder="1"/>
    <xf numFmtId="0" fontId="11" fillId="0" borderId="0" xfId="541"/>
    <xf numFmtId="0" fontId="11" fillId="2" borderId="21" xfId="541" applyFont="1" applyFill="1" applyBorder="1" applyProtection="1"/>
    <xf numFmtId="0" fontId="17" fillId="2" borderId="0" xfId="541" applyFont="1" applyFill="1" applyBorder="1" applyProtection="1"/>
    <xf numFmtId="0" fontId="11" fillId="2" borderId="0" xfId="541" quotePrefix="1" applyFont="1" applyFill="1" applyBorder="1" applyProtection="1"/>
    <xf numFmtId="0" fontId="11" fillId="2" borderId="26" xfId="541" applyFont="1" applyFill="1" applyBorder="1" applyProtection="1"/>
    <xf numFmtId="0" fontId="11" fillId="2" borderId="22" xfId="541" quotePrefix="1" applyFont="1" applyFill="1" applyBorder="1" applyProtection="1"/>
    <xf numFmtId="0" fontId="11" fillId="0" borderId="28" xfId="541" applyBorder="1"/>
    <xf numFmtId="43" fontId="20" fillId="3" borderId="29" xfId="621" applyNumberFormat="1" applyFont="1" applyFill="1" applyBorder="1" applyAlignment="1">
      <alignment vertical="center"/>
    </xf>
    <xf numFmtId="43" fontId="20" fillId="3" borderId="30" xfId="621" applyNumberFormat="1" applyFont="1" applyFill="1" applyBorder="1" applyAlignment="1">
      <alignment vertical="center"/>
    </xf>
    <xf numFmtId="0" fontId="11" fillId="0" borderId="0" xfId="0" applyFont="1" applyFill="1" applyBorder="1" applyProtection="1"/>
    <xf numFmtId="3" fontId="17" fillId="2" borderId="0" xfId="0" applyNumberFormat="1" applyFont="1" applyFill="1" applyBorder="1" applyAlignment="1" applyProtection="1">
      <alignment horizontal="center"/>
    </xf>
    <xf numFmtId="3" fontId="17" fillId="2" borderId="0" xfId="541" applyNumberFormat="1" applyFont="1" applyFill="1" applyBorder="1" applyAlignment="1" applyProtection="1">
      <alignment horizontal="center"/>
    </xf>
    <xf numFmtId="3" fontId="17" fillId="2" borderId="0" xfId="367" applyNumberFormat="1" applyFont="1" applyFill="1" applyBorder="1" applyAlignment="1" applyProtection="1">
      <alignment horizontal="center"/>
    </xf>
    <xf numFmtId="43" fontId="5" fillId="0" borderId="0" xfId="623" applyNumberFormat="1"/>
    <xf numFmtId="0" fontId="13" fillId="0" borderId="0" xfId="0" applyFont="1" applyProtection="1"/>
    <xf numFmtId="0" fontId="14" fillId="0" borderId="0" xfId="0" applyFont="1" applyBorder="1" applyAlignment="1" applyProtection="1">
      <protection hidden="1"/>
    </xf>
    <xf numFmtId="0" fontId="13" fillId="0" borderId="0" xfId="0" applyFont="1" applyBorder="1" applyAlignment="1" applyProtection="1">
      <alignment horizontal="right"/>
      <protection hidden="1"/>
    </xf>
    <xf numFmtId="0" fontId="14" fillId="0" borderId="0" xfId="0" applyFont="1" applyFill="1" applyBorder="1" applyAlignment="1" applyProtection="1">
      <alignment vertical="center"/>
      <protection hidden="1"/>
    </xf>
    <xf numFmtId="0" fontId="14" fillId="0" borderId="0" xfId="0" applyFont="1" applyFill="1" applyBorder="1" applyAlignment="1" applyProtection="1">
      <protection hidden="1"/>
    </xf>
    <xf numFmtId="0" fontId="13" fillId="0" borderId="0" xfId="0" applyFont="1" applyAlignment="1" applyProtection="1">
      <alignment horizontal="right"/>
    </xf>
    <xf numFmtId="0" fontId="14" fillId="9" borderId="0" xfId="0" applyFont="1" applyFill="1" applyBorder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horizontal="center"/>
      <protection hidden="1"/>
    </xf>
    <xf numFmtId="0" fontId="42" fillId="4" borderId="4" xfId="0" applyFont="1" applyFill="1" applyBorder="1" applyAlignment="1" applyProtection="1">
      <alignment horizontal="left"/>
      <protection hidden="1"/>
    </xf>
    <xf numFmtId="0" fontId="13" fillId="0" borderId="0" xfId="0" applyFont="1" applyProtection="1">
      <protection locked="0" hidden="1"/>
    </xf>
    <xf numFmtId="0" fontId="13" fillId="0" borderId="0" xfId="0" applyFont="1" applyProtection="1">
      <protection hidden="1"/>
    </xf>
    <xf numFmtId="0" fontId="13" fillId="0" borderId="0" xfId="0" applyFont="1" applyFill="1" applyProtection="1"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0" borderId="0" xfId="0" applyFont="1" applyFill="1" applyAlignment="1" applyProtection="1">
      <alignment horizontal="center"/>
      <protection hidden="1"/>
    </xf>
    <xf numFmtId="0" fontId="43" fillId="0" borderId="48" xfId="1309" applyFont="1" applyFill="1" applyBorder="1" applyAlignment="1">
      <alignment vertical="center" wrapText="1" readingOrder="1"/>
    </xf>
    <xf numFmtId="0" fontId="43" fillId="0" borderId="48" xfId="1309" applyFont="1" applyFill="1" applyBorder="1" applyAlignment="1">
      <alignment horizontal="right" vertical="center" wrapText="1" indent="1" readingOrder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43" fillId="0" borderId="48" xfId="624" applyFont="1" applyFill="1" applyBorder="1" applyAlignment="1">
      <alignment horizontal="right" vertical="center" wrapText="1" indent="1" readingOrder="1"/>
    </xf>
    <xf numFmtId="0" fontId="13" fillId="0" borderId="0" xfId="0" applyFont="1" applyBorder="1" applyProtection="1"/>
    <xf numFmtId="0" fontId="13" fillId="0" borderId="0" xfId="0" applyFont="1" applyBorder="1" applyProtection="1">
      <protection hidden="1"/>
    </xf>
    <xf numFmtId="0" fontId="43" fillId="0" borderId="48" xfId="1309" applyFont="1" applyBorder="1" applyAlignment="1">
      <alignment vertical="center" wrapText="1"/>
    </xf>
    <xf numFmtId="0" fontId="43" fillId="0" borderId="48" xfId="1309" applyFont="1" applyBorder="1" applyAlignment="1">
      <alignment horizontal="right" vertical="center" readingOrder="1"/>
    </xf>
    <xf numFmtId="0" fontId="13" fillId="0" borderId="0" xfId="0" applyFont="1" applyBorder="1" applyAlignment="1" applyProtection="1">
      <alignment horizontal="left"/>
      <protection hidden="1"/>
    </xf>
    <xf numFmtId="0" fontId="13" fillId="0" borderId="0" xfId="0" applyFont="1" applyBorder="1" applyAlignment="1" applyProtection="1">
      <protection hidden="1"/>
    </xf>
    <xf numFmtId="0" fontId="43" fillId="0" borderId="48" xfId="1309" applyFont="1" applyBorder="1" applyAlignment="1">
      <alignment horizontal="left" vertical="center" wrapText="1" readingOrder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0" fontId="44" fillId="10" borderId="44" xfId="1309" applyFont="1" applyFill="1" applyBorder="1"/>
    <xf numFmtId="0" fontId="44" fillId="10" borderId="48" xfId="1309" applyFont="1" applyFill="1" applyBorder="1" applyAlignment="1">
      <alignment horizontal="right" vertical="center" wrapText="1" indent="1" readingOrder="1"/>
    </xf>
    <xf numFmtId="0" fontId="45" fillId="0" borderId="0" xfId="0" applyFont="1" applyProtection="1">
      <protection hidden="1"/>
    </xf>
    <xf numFmtId="0" fontId="13" fillId="0" borderId="0" xfId="0" applyFont="1" applyBorder="1" applyProtection="1">
      <protection locked="0"/>
    </xf>
    <xf numFmtId="0" fontId="43" fillId="0" borderId="0" xfId="610" applyFont="1" applyAlignment="1">
      <alignment horizontal="left" vertical="center" readingOrder="1"/>
    </xf>
    <xf numFmtId="9" fontId="43" fillId="0" borderId="48" xfId="1309" applyNumberFormat="1" applyFont="1" applyBorder="1" applyAlignment="1">
      <alignment horizontal="right" indent="1" readingOrder="1"/>
    </xf>
    <xf numFmtId="0" fontId="13" fillId="0" borderId="0" xfId="0" applyFont="1" applyProtection="1">
      <protection locked="0"/>
    </xf>
    <xf numFmtId="0" fontId="42" fillId="4" borderId="5" xfId="0" applyFont="1" applyFill="1" applyBorder="1" applyAlignment="1" applyProtection="1">
      <alignment horizontal="center"/>
      <protection hidden="1"/>
    </xf>
    <xf numFmtId="0" fontId="42" fillId="4" borderId="41" xfId="0" applyFont="1" applyFill="1" applyBorder="1" applyAlignment="1" applyProtection="1">
      <alignment horizontal="center"/>
      <protection hidden="1"/>
    </xf>
    <xf numFmtId="0" fontId="42" fillId="4" borderId="6" xfId="0" applyFont="1" applyFill="1" applyBorder="1" applyAlignment="1" applyProtection="1">
      <alignment horizontal="center"/>
      <protection hidden="1"/>
    </xf>
    <xf numFmtId="44" fontId="13" fillId="0" borderId="7" xfId="1" applyFont="1" applyBorder="1" applyAlignment="1" applyProtection="1">
      <alignment vertical="center"/>
      <protection hidden="1"/>
    </xf>
    <xf numFmtId="44" fontId="13" fillId="0" borderId="8" xfId="1" applyFont="1" applyBorder="1" applyAlignment="1" applyProtection="1">
      <alignment vertical="center"/>
      <protection hidden="1"/>
    </xf>
    <xf numFmtId="44" fontId="13" fillId="0" borderId="3" xfId="1" applyFont="1" applyBorder="1" applyAlignment="1" applyProtection="1">
      <alignment vertical="center"/>
      <protection hidden="1"/>
    </xf>
    <xf numFmtId="44" fontId="13" fillId="0" borderId="39" xfId="1" applyFont="1" applyBorder="1" applyAlignment="1" applyProtection="1">
      <alignment vertical="center"/>
      <protection hidden="1"/>
    </xf>
    <xf numFmtId="0" fontId="43" fillId="0" borderId="48" xfId="1309" applyFont="1" applyBorder="1" applyAlignment="1">
      <alignment horizontal="right" indent="1" readingOrder="1"/>
    </xf>
    <xf numFmtId="44" fontId="13" fillId="0" borderId="9" xfId="1" applyFont="1" applyBorder="1" applyAlignment="1" applyProtection="1">
      <alignment vertical="center"/>
      <protection hidden="1"/>
    </xf>
    <xf numFmtId="44" fontId="13" fillId="0" borderId="11" xfId="1" applyFont="1" applyBorder="1" applyAlignment="1" applyProtection="1">
      <alignment vertical="center"/>
      <protection hidden="1"/>
    </xf>
    <xf numFmtId="44" fontId="13" fillId="0" borderId="10" xfId="1" applyFont="1" applyBorder="1" applyAlignment="1" applyProtection="1">
      <alignment vertical="center"/>
      <protection hidden="1"/>
    </xf>
    <xf numFmtId="44" fontId="13" fillId="0" borderId="40" xfId="1" applyFont="1" applyBorder="1" applyAlignment="1" applyProtection="1">
      <alignment vertical="center"/>
      <protection hidden="1"/>
    </xf>
    <xf numFmtId="44" fontId="13" fillId="0" borderId="0" xfId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alignment horizontal="right"/>
      <protection hidden="1"/>
    </xf>
    <xf numFmtId="0" fontId="14" fillId="0" borderId="0" xfId="0" applyFont="1" applyAlignment="1" applyProtection="1">
      <alignment horizontal="center"/>
    </xf>
    <xf numFmtId="0" fontId="13" fillId="0" borderId="0" xfId="0" applyFont="1" applyFill="1" applyBorder="1" applyProtection="1">
      <protection hidden="1"/>
    </xf>
    <xf numFmtId="0" fontId="13" fillId="0" borderId="0" xfId="0" applyFont="1" applyAlignment="1" applyProtection="1">
      <alignment vertical="center"/>
    </xf>
    <xf numFmtId="0" fontId="43" fillId="0" borderId="51" xfId="1309" applyFont="1" applyBorder="1" applyAlignment="1">
      <alignment vertical="center" wrapText="1"/>
    </xf>
    <xf numFmtId="44" fontId="46" fillId="0" borderId="3" xfId="0" applyNumberFormat="1" applyFont="1" applyFill="1" applyBorder="1" applyAlignment="1" applyProtection="1">
      <alignment vertical="center"/>
      <protection hidden="1"/>
    </xf>
    <xf numFmtId="44" fontId="46" fillId="0" borderId="15" xfId="0" applyNumberFormat="1" applyFont="1" applyBorder="1" applyAlignment="1" applyProtection="1">
      <alignment vertical="center"/>
      <protection hidden="1"/>
    </xf>
    <xf numFmtId="44" fontId="46" fillId="0" borderId="3" xfId="0" applyNumberFormat="1" applyFont="1" applyBorder="1" applyAlignment="1" applyProtection="1">
      <alignment vertical="center"/>
      <protection hidden="1"/>
    </xf>
    <xf numFmtId="0" fontId="43" fillId="0" borderId="51" xfId="610" applyFont="1" applyBorder="1" applyAlignment="1">
      <alignment horizontal="left" vertical="center" readingOrder="1"/>
    </xf>
    <xf numFmtId="9" fontId="13" fillId="0" borderId="0" xfId="0" applyNumberFormat="1" applyFont="1" applyFill="1" applyBorder="1" applyAlignment="1" applyProtection="1">
      <alignment horizontal="center" vertical="center"/>
      <protection hidden="1"/>
    </xf>
    <xf numFmtId="44" fontId="46" fillId="0" borderId="16" xfId="0" applyNumberFormat="1" applyFont="1" applyFill="1" applyBorder="1" applyAlignment="1" applyProtection="1">
      <alignment vertical="center"/>
      <protection hidden="1"/>
    </xf>
    <xf numFmtId="44" fontId="46" fillId="0" borderId="1" xfId="0" applyNumberFormat="1" applyFont="1" applyFill="1" applyBorder="1" applyAlignment="1" applyProtection="1">
      <alignment vertical="center"/>
      <protection hidden="1"/>
    </xf>
    <xf numFmtId="44" fontId="46" fillId="0" borderId="0" xfId="0" applyNumberFormat="1" applyFont="1" applyFill="1" applyBorder="1" applyAlignment="1" applyProtection="1">
      <alignment vertical="center"/>
      <protection hidden="1"/>
    </xf>
    <xf numFmtId="44" fontId="46" fillId="0" borderId="1" xfId="0" applyNumberFormat="1" applyFont="1" applyBorder="1" applyAlignment="1" applyProtection="1">
      <alignment vertical="center"/>
      <protection hidden="1"/>
    </xf>
    <xf numFmtId="44" fontId="46" fillId="0" borderId="17" xfId="0" applyNumberFormat="1" applyFont="1" applyBorder="1" applyAlignment="1" applyProtection="1">
      <alignment vertical="center"/>
      <protection hidden="1"/>
    </xf>
    <xf numFmtId="44" fontId="46" fillId="0" borderId="18" xfId="0" applyNumberFormat="1" applyFont="1" applyBorder="1" applyAlignment="1" applyProtection="1">
      <alignment vertical="center"/>
      <protection hidden="1"/>
    </xf>
    <xf numFmtId="44" fontId="47" fillId="0" borderId="3" xfId="0" applyNumberFormat="1" applyFont="1" applyFill="1" applyBorder="1" applyAlignment="1" applyProtection="1">
      <alignment vertical="center"/>
      <protection hidden="1"/>
    </xf>
    <xf numFmtId="44" fontId="47" fillId="0" borderId="15" xfId="0" applyNumberFormat="1" applyFont="1" applyFill="1" applyBorder="1" applyAlignment="1" applyProtection="1">
      <alignment vertical="center"/>
      <protection hidden="1"/>
    </xf>
    <xf numFmtId="44" fontId="47" fillId="0" borderId="8" xfId="0" applyNumberFormat="1" applyFont="1" applyFill="1" applyBorder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</xf>
    <xf numFmtId="44" fontId="47" fillId="0" borderId="0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Border="1" applyAlignment="1" applyProtection="1">
      <alignment horizontal="center" vertical="center" wrapText="1" shrinkToFit="1"/>
      <protection hidden="1"/>
    </xf>
    <xf numFmtId="44" fontId="46" fillId="0" borderId="18" xfId="0" applyNumberFormat="1" applyFont="1" applyFill="1" applyBorder="1" applyAlignment="1" applyProtection="1">
      <alignment vertical="center"/>
      <protection hidden="1"/>
    </xf>
    <xf numFmtId="44" fontId="42" fillId="47" borderId="12" xfId="0" applyNumberFormat="1" applyFont="1" applyFill="1" applyBorder="1" applyAlignment="1" applyProtection="1">
      <alignment vertical="center"/>
      <protection hidden="1"/>
    </xf>
    <xf numFmtId="44" fontId="42" fillId="47" borderId="14" xfId="0" applyNumberFormat="1" applyFont="1" applyFill="1" applyBorder="1" applyAlignment="1" applyProtection="1">
      <alignment vertical="center"/>
      <protection hidden="1"/>
    </xf>
    <xf numFmtId="44" fontId="42" fillId="47" borderId="13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Border="1" applyAlignment="1" applyProtection="1">
      <alignment vertical="center"/>
    </xf>
    <xf numFmtId="0" fontId="44" fillId="10" borderId="48" xfId="1309" applyFont="1" applyFill="1" applyBorder="1" applyAlignment="1">
      <alignment vertical="center" wrapText="1"/>
    </xf>
    <xf numFmtId="44" fontId="46" fillId="0" borderId="15" xfId="0" applyNumberFormat="1" applyFont="1" applyFill="1" applyBorder="1" applyAlignment="1" applyProtection="1">
      <alignment vertical="center"/>
      <protection hidden="1"/>
    </xf>
    <xf numFmtId="0" fontId="43" fillId="0" borderId="48" xfId="1309" applyFont="1" applyFill="1" applyBorder="1" applyAlignment="1">
      <alignment vertical="center" wrapText="1"/>
    </xf>
    <xf numFmtId="44" fontId="46" fillId="0" borderId="17" xfId="0" applyNumberFormat="1" applyFont="1" applyFill="1" applyBorder="1" applyAlignment="1" applyProtection="1">
      <alignment vertical="center"/>
      <protection hidden="1"/>
    </xf>
    <xf numFmtId="44" fontId="47" fillId="49" borderId="3" xfId="0" applyNumberFormat="1" applyFont="1" applyFill="1" applyBorder="1" applyAlignment="1" applyProtection="1">
      <alignment vertical="center"/>
      <protection hidden="1"/>
    </xf>
    <xf numFmtId="44" fontId="47" fillId="49" borderId="15" xfId="0" applyNumberFormat="1" applyFont="1" applyFill="1" applyBorder="1" applyAlignment="1" applyProtection="1">
      <alignment vertical="center"/>
      <protection hidden="1"/>
    </xf>
    <xf numFmtId="44" fontId="47" fillId="49" borderId="8" xfId="0" applyNumberFormat="1" applyFont="1" applyFill="1" applyBorder="1" applyAlignment="1" applyProtection="1">
      <alignment vertical="center"/>
      <protection hidden="1"/>
    </xf>
    <xf numFmtId="9" fontId="43" fillId="0" borderId="48" xfId="1309" applyNumberFormat="1" applyFont="1" applyBorder="1" applyAlignment="1">
      <alignment horizontal="right" vertical="center" wrapText="1" indent="1" readingOrder="1"/>
    </xf>
    <xf numFmtId="44" fontId="47" fillId="12" borderId="17" xfId="0" applyNumberFormat="1" applyFont="1" applyFill="1" applyBorder="1" applyAlignment="1" applyProtection="1">
      <alignment vertical="center"/>
      <protection hidden="1"/>
    </xf>
    <xf numFmtId="44" fontId="47" fillId="12" borderId="18" xfId="0" applyNumberFormat="1" applyFont="1" applyFill="1" applyBorder="1" applyAlignment="1" applyProtection="1">
      <alignment vertical="center"/>
      <protection hidden="1"/>
    </xf>
    <xf numFmtId="44" fontId="47" fillId="12" borderId="19" xfId="0" applyNumberFormat="1" applyFont="1" applyFill="1" applyBorder="1" applyAlignment="1" applyProtection="1">
      <alignment vertical="center"/>
      <protection hidden="1"/>
    </xf>
    <xf numFmtId="44" fontId="42" fillId="47" borderId="2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Border="1" applyProtection="1"/>
    <xf numFmtId="0" fontId="43" fillId="0" borderId="48" xfId="1309" applyFont="1" applyBorder="1" applyAlignment="1">
      <alignment horizontal="right" vertical="center" wrapText="1" indent="1" readingOrder="1"/>
    </xf>
    <xf numFmtId="0" fontId="43" fillId="0" borderId="45" xfId="1309" applyFont="1" applyBorder="1" applyAlignment="1">
      <alignment vertical="center" wrapText="1"/>
    </xf>
    <xf numFmtId="0" fontId="43" fillId="0" borderId="43" xfId="1309" applyFont="1" applyBorder="1" applyAlignment="1">
      <alignment horizontal="right" vertical="center" wrapText="1" indent="1" readingOrder="1"/>
    </xf>
    <xf numFmtId="0" fontId="43" fillId="0" borderId="45" xfId="1309" applyFont="1" applyBorder="1" applyAlignment="1">
      <alignment horizontal="right" vertical="center" wrapText="1" indent="1" readingOrder="1"/>
    </xf>
    <xf numFmtId="0" fontId="43" fillId="0" borderId="44" xfId="1309" applyFont="1" applyBorder="1" applyAlignment="1">
      <alignment horizontal="right" vertical="center" wrapText="1" indent="1" readingOrder="1"/>
    </xf>
    <xf numFmtId="0" fontId="43" fillId="0" borderId="48" xfId="1309" applyFont="1" applyBorder="1" applyAlignment="1">
      <alignment horizontal="right" vertical="center" indent="1" readingOrder="1"/>
    </xf>
    <xf numFmtId="0" fontId="13" fillId="0" borderId="0" xfId="0" applyFont="1" applyFill="1" applyProtection="1"/>
    <xf numFmtId="0" fontId="43" fillId="0" borderId="77" xfId="1309" applyFont="1" applyBorder="1" applyAlignment="1">
      <alignment vertical="center" wrapText="1"/>
    </xf>
    <xf numFmtId="0" fontId="43" fillId="0" borderId="77" xfId="1309" applyFont="1" applyBorder="1" applyAlignment="1">
      <alignment horizontal="right" indent="1" readingOrder="1"/>
    </xf>
    <xf numFmtId="0" fontId="13" fillId="0" borderId="0" xfId="0" applyFont="1" applyBorder="1" applyAlignment="1" applyProtection="1"/>
    <xf numFmtId="0" fontId="44" fillId="10" borderId="77" xfId="1309" applyFont="1" applyFill="1" applyBorder="1" applyAlignment="1">
      <alignment vertical="center" wrapText="1"/>
    </xf>
    <xf numFmtId="0" fontId="44" fillId="10" borderId="77" xfId="1309" applyFont="1" applyFill="1" applyBorder="1" applyAlignment="1">
      <alignment horizontal="right" vertical="center" wrapText="1" indent="1" readingOrder="1"/>
    </xf>
    <xf numFmtId="0" fontId="13" fillId="0" borderId="0" xfId="0" applyFont="1" applyAlignment="1" applyProtection="1"/>
    <xf numFmtId="9" fontId="43" fillId="0" borderId="77" xfId="1309" applyNumberFormat="1" applyFont="1" applyBorder="1" applyAlignment="1">
      <alignment horizontal="right" indent="1" readingOrder="1"/>
    </xf>
    <xf numFmtId="0" fontId="13" fillId="0" borderId="0" xfId="0" applyFont="1" applyBorder="1" applyAlignment="1" applyProtection="1">
      <alignment vertical="center"/>
    </xf>
    <xf numFmtId="0" fontId="48" fillId="0" borderId="0" xfId="0" applyFont="1" applyProtection="1"/>
    <xf numFmtId="0" fontId="43" fillId="0" borderId="78" xfId="1309" applyFont="1" applyBorder="1" applyAlignment="1">
      <alignment vertical="center" wrapText="1"/>
    </xf>
    <xf numFmtId="9" fontId="43" fillId="0" borderId="78" xfId="1309" applyNumberFormat="1" applyFont="1" applyBorder="1" applyAlignment="1">
      <alignment horizontal="right" vertical="center" wrapText="1" indent="1" readingOrder="1"/>
    </xf>
    <xf numFmtId="44" fontId="42" fillId="3" borderId="0" xfId="0" applyNumberFormat="1" applyFont="1" applyFill="1" applyBorder="1" applyAlignment="1" applyProtection="1">
      <alignment vertical="center"/>
      <protection hidden="1"/>
    </xf>
    <xf numFmtId="44" fontId="46" fillId="3" borderId="0" xfId="0" applyNumberFormat="1" applyFont="1" applyFill="1" applyBorder="1" applyAlignment="1" applyProtection="1">
      <alignment vertical="center"/>
      <protection hidden="1"/>
    </xf>
    <xf numFmtId="44" fontId="14" fillId="3" borderId="0" xfId="0" applyNumberFormat="1" applyFont="1" applyFill="1" applyBorder="1" applyAlignment="1" applyProtection="1">
      <alignment vertical="center"/>
      <protection hidden="1"/>
    </xf>
    <xf numFmtId="44" fontId="47" fillId="3" borderId="0" xfId="0" applyNumberFormat="1" applyFont="1" applyFill="1" applyBorder="1" applyAlignment="1" applyProtection="1">
      <alignment vertical="center"/>
      <protection hidden="1"/>
    </xf>
    <xf numFmtId="44" fontId="47" fillId="52" borderId="0" xfId="0" applyNumberFormat="1" applyFont="1" applyFill="1" applyBorder="1" applyAlignment="1" applyProtection="1">
      <alignment vertical="center"/>
      <protection hidden="1"/>
    </xf>
    <xf numFmtId="0" fontId="0" fillId="0" borderId="0" xfId="0" applyFont="1" applyProtection="1">
      <protection hidden="1"/>
    </xf>
    <xf numFmtId="0" fontId="0" fillId="0" borderId="0" xfId="0" applyFont="1"/>
    <xf numFmtId="0" fontId="43" fillId="0" borderId="0" xfId="0" applyFont="1" applyBorder="1" applyAlignment="1" applyProtection="1">
      <alignment horizontal="right"/>
      <protection hidden="1"/>
    </xf>
    <xf numFmtId="166" fontId="43" fillId="0" borderId="0" xfId="0" applyNumberFormat="1" applyFont="1" applyAlignment="1" applyProtection="1">
      <alignment horizontal="center"/>
      <protection hidden="1"/>
    </xf>
    <xf numFmtId="0" fontId="55" fillId="0" borderId="0" xfId="0" applyFont="1" applyAlignment="1" applyProtection="1">
      <alignment horizontal="center"/>
      <protection hidden="1"/>
    </xf>
    <xf numFmtId="0" fontId="0" fillId="0" borderId="0" xfId="0" applyFont="1" applyBorder="1" applyProtection="1">
      <protection hidden="1"/>
    </xf>
    <xf numFmtId="0" fontId="0" fillId="0" borderId="0" xfId="0" applyFont="1" applyBorder="1"/>
    <xf numFmtId="0" fontId="0" fillId="0" borderId="0" xfId="0" applyFont="1" applyBorder="1" applyAlignment="1" applyProtection="1">
      <alignment horizontal="left"/>
      <protection hidden="1"/>
    </xf>
    <xf numFmtId="0" fontId="0" fillId="0" borderId="0" xfId="0" applyFont="1" applyBorder="1" applyAlignment="1" applyProtection="1">
      <protection hidden="1"/>
    </xf>
    <xf numFmtId="0" fontId="0" fillId="0" borderId="0" xfId="0" applyFont="1" applyBorder="1" applyProtection="1">
      <protection locked="0"/>
    </xf>
    <xf numFmtId="0" fontId="0" fillId="0" borderId="0" xfId="0" applyFont="1" applyBorder="1" applyAlignment="1" applyProtection="1">
      <alignment horizontal="center"/>
      <protection hidden="1"/>
    </xf>
    <xf numFmtId="167" fontId="0" fillId="0" borderId="0" xfId="0" applyNumberFormat="1" applyFont="1" applyBorder="1" applyAlignment="1" applyProtection="1">
      <alignment horizontal="center"/>
      <protection hidden="1"/>
    </xf>
    <xf numFmtId="44" fontId="58" fillId="8" borderId="73" xfId="1" applyFont="1" applyFill="1" applyBorder="1" applyAlignment="1" applyProtection="1">
      <alignment vertical="center"/>
      <protection hidden="1"/>
    </xf>
    <xf numFmtId="44" fontId="58" fillId="8" borderId="74" xfId="1" applyFont="1" applyFill="1" applyBorder="1" applyAlignment="1" applyProtection="1">
      <alignment vertical="center"/>
      <protection hidden="1"/>
    </xf>
    <xf numFmtId="44" fontId="58" fillId="8" borderId="75" xfId="1" applyFont="1" applyFill="1" applyBorder="1" applyAlignment="1" applyProtection="1">
      <alignment vertical="center"/>
      <protection hidden="1"/>
    </xf>
    <xf numFmtId="44" fontId="58" fillId="8" borderId="76" xfId="1" applyFont="1" applyFill="1" applyBorder="1" applyAlignment="1" applyProtection="1">
      <alignment vertical="center"/>
      <protection hidden="1"/>
    </xf>
    <xf numFmtId="169" fontId="60" fillId="0" borderId="38" xfId="0" applyNumberFormat="1" applyFont="1" applyFill="1" applyBorder="1" applyAlignment="1" applyProtection="1">
      <alignment vertical="center"/>
      <protection hidden="1"/>
    </xf>
    <xf numFmtId="169" fontId="60" fillId="0" borderId="63" xfId="0" applyNumberFormat="1" applyFont="1" applyFill="1" applyBorder="1" applyAlignment="1" applyProtection="1">
      <alignment vertical="center"/>
      <protection hidden="1"/>
    </xf>
    <xf numFmtId="44" fontId="60" fillId="0" borderId="38" xfId="0" applyNumberFormat="1" applyFont="1" applyFill="1" applyBorder="1" applyAlignment="1" applyProtection="1">
      <alignment vertical="center"/>
      <protection hidden="1"/>
    </xf>
    <xf numFmtId="44" fontId="60" fillId="0" borderId="63" xfId="0" applyNumberFormat="1" applyFont="1" applyFill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56" fillId="4" borderId="31" xfId="0" applyFont="1" applyFill="1" applyBorder="1" applyAlignment="1" applyProtection="1">
      <alignment horizontal="center"/>
      <protection hidden="1"/>
    </xf>
    <xf numFmtId="0" fontId="57" fillId="4" borderId="32" xfId="0" applyFont="1" applyFill="1" applyBorder="1" applyAlignment="1" applyProtection="1">
      <alignment horizontal="center"/>
      <protection hidden="1"/>
    </xf>
    <xf numFmtId="0" fontId="57" fillId="4" borderId="33" xfId="0" applyFont="1" applyFill="1" applyBorder="1" applyAlignment="1" applyProtection="1">
      <alignment horizontal="center"/>
      <protection hidden="1"/>
    </xf>
    <xf numFmtId="44" fontId="58" fillId="8" borderId="34" xfId="1" applyFont="1" applyFill="1" applyBorder="1" applyAlignment="1" applyProtection="1">
      <alignment vertical="center"/>
      <protection hidden="1"/>
    </xf>
    <xf numFmtId="44" fontId="58" fillId="8" borderId="8" xfId="1" applyFont="1" applyFill="1" applyBorder="1" applyAlignment="1" applyProtection="1">
      <alignment vertical="center"/>
      <protection hidden="1"/>
    </xf>
    <xf numFmtId="44" fontId="58" fillId="8" borderId="35" xfId="1" applyFont="1" applyFill="1" applyBorder="1" applyAlignment="1" applyProtection="1">
      <alignment vertical="center"/>
      <protection hidden="1"/>
    </xf>
    <xf numFmtId="44" fontId="58" fillId="8" borderId="65" xfId="1" applyFont="1" applyFill="1" applyBorder="1" applyAlignment="1" applyProtection="1">
      <alignment vertical="center"/>
      <protection hidden="1"/>
    </xf>
    <xf numFmtId="44" fontId="58" fillId="8" borderId="66" xfId="1" applyFont="1" applyFill="1" applyBorder="1" applyAlignment="1" applyProtection="1">
      <alignment vertical="center"/>
      <protection hidden="1"/>
    </xf>
    <xf numFmtId="44" fontId="58" fillId="8" borderId="67" xfId="1" applyFont="1" applyFill="1" applyBorder="1" applyAlignment="1" applyProtection="1">
      <alignment vertical="center"/>
      <protection hidden="1"/>
    </xf>
    <xf numFmtId="0" fontId="17" fillId="0" borderId="0" xfId="0" applyFont="1" applyFill="1" applyBorder="1" applyAlignment="1" applyProtection="1">
      <alignment horizontal="center"/>
      <protection hidden="1"/>
    </xf>
    <xf numFmtId="0" fontId="44" fillId="0" borderId="0" xfId="0" applyFont="1" applyFill="1" applyBorder="1" applyAlignment="1" applyProtection="1">
      <alignment horizontal="center"/>
      <protection hidden="1"/>
    </xf>
    <xf numFmtId="44" fontId="60" fillId="0" borderId="0" xfId="0" applyNumberFormat="1" applyFont="1" applyFill="1" applyBorder="1" applyAlignment="1" applyProtection="1">
      <alignment vertical="center"/>
      <protection hidden="1"/>
    </xf>
    <xf numFmtId="0" fontId="56" fillId="5" borderId="31" xfId="0" applyFont="1" applyFill="1" applyBorder="1" applyAlignment="1" applyProtection="1">
      <alignment horizontal="center"/>
      <protection hidden="1"/>
    </xf>
    <xf numFmtId="44" fontId="58" fillId="7" borderId="34" xfId="1" applyFont="1" applyFill="1" applyBorder="1" applyAlignment="1" applyProtection="1">
      <alignment vertical="center"/>
      <protection hidden="1"/>
    </xf>
    <xf numFmtId="44" fontId="58" fillId="7" borderId="8" xfId="1" applyFont="1" applyFill="1" applyBorder="1" applyAlignment="1" applyProtection="1">
      <alignment vertical="center"/>
      <protection hidden="1"/>
    </xf>
    <xf numFmtId="44" fontId="58" fillId="7" borderId="36" xfId="1" applyFont="1" applyFill="1" applyBorder="1" applyAlignment="1" applyProtection="1">
      <alignment vertical="center"/>
      <protection hidden="1"/>
    </xf>
    <xf numFmtId="44" fontId="58" fillId="7" borderId="11" xfId="1" applyFont="1" applyFill="1" applyBorder="1" applyAlignment="1" applyProtection="1">
      <alignment vertical="center"/>
      <protection hidden="1"/>
    </xf>
    <xf numFmtId="0" fontId="56" fillId="6" borderId="31" xfId="0" applyFont="1" applyFill="1" applyBorder="1" applyAlignment="1" applyProtection="1">
      <alignment horizontal="center"/>
      <protection hidden="1"/>
    </xf>
    <xf numFmtId="44" fontId="58" fillId="15" borderId="70" xfId="0" applyNumberFormat="1" applyFont="1" applyFill="1" applyBorder="1" applyAlignment="1" applyProtection="1">
      <alignment vertical="center"/>
      <protection hidden="1"/>
    </xf>
    <xf numFmtId="44" fontId="58" fillId="15" borderId="65" xfId="0" applyNumberFormat="1" applyFont="1" applyFill="1" applyBorder="1" applyAlignment="1" applyProtection="1">
      <alignment vertical="center"/>
      <protection hidden="1"/>
    </xf>
    <xf numFmtId="44" fontId="58" fillId="7" borderId="66" xfId="1" applyFont="1" applyFill="1" applyBorder="1" applyAlignment="1" applyProtection="1">
      <alignment vertical="center"/>
      <protection hidden="1"/>
    </xf>
    <xf numFmtId="44" fontId="58" fillId="14" borderId="70" xfId="0" applyNumberFormat="1" applyFont="1" applyFill="1" applyBorder="1" applyAlignment="1" applyProtection="1">
      <alignment vertical="center"/>
      <protection hidden="1"/>
    </xf>
    <xf numFmtId="44" fontId="58" fillId="14" borderId="65" xfId="0" applyNumberFormat="1" applyFont="1" applyFill="1" applyBorder="1" applyAlignment="1" applyProtection="1">
      <alignment vertical="center"/>
      <protection hidden="1"/>
    </xf>
    <xf numFmtId="44" fontId="19" fillId="0" borderId="0" xfId="0" applyNumberFormat="1" applyFont="1" applyBorder="1" applyAlignment="1" applyProtection="1">
      <alignment horizontal="left" vertical="center"/>
      <protection hidden="1"/>
    </xf>
    <xf numFmtId="0" fontId="43" fillId="0" borderId="0" xfId="0" applyFont="1" applyProtection="1">
      <protection hidden="1"/>
    </xf>
    <xf numFmtId="0" fontId="43" fillId="0" borderId="0" xfId="0" applyFont="1" applyFill="1" applyProtection="1">
      <protection hidden="1"/>
    </xf>
    <xf numFmtId="0" fontId="43" fillId="0" borderId="0" xfId="0" applyFont="1" applyProtection="1"/>
    <xf numFmtId="0" fontId="44" fillId="0" borderId="0" xfId="0" applyFont="1" applyAlignment="1" applyProtection="1">
      <alignment horizontal="center"/>
      <protection hidden="1"/>
    </xf>
    <xf numFmtId="0" fontId="44" fillId="0" borderId="0" xfId="0" applyFont="1" applyFill="1" applyAlignment="1" applyProtection="1">
      <alignment horizontal="center"/>
      <protection hidden="1"/>
    </xf>
    <xf numFmtId="0" fontId="44" fillId="0" borderId="0" xfId="0" applyFont="1" applyFill="1" applyBorder="1" applyAlignment="1" applyProtection="1">
      <alignment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Border="1" applyProtection="1"/>
    <xf numFmtId="0" fontId="43" fillId="0" borderId="0" xfId="0" applyFont="1" applyBorder="1" applyProtection="1">
      <protection hidden="1"/>
    </xf>
    <xf numFmtId="0" fontId="43" fillId="0" borderId="0" xfId="0" applyFont="1" applyFill="1" applyBorder="1" applyAlignment="1" applyProtection="1">
      <alignment horizontal="center" vertical="center" wrapText="1"/>
      <protection hidden="1"/>
    </xf>
    <xf numFmtId="0" fontId="43" fillId="0" borderId="0" xfId="0" applyFont="1" applyBorder="1" applyProtection="1">
      <protection locked="0"/>
    </xf>
    <xf numFmtId="0" fontId="63" fillId="0" borderId="0" xfId="0" applyFont="1" applyProtection="1">
      <protection hidden="1"/>
    </xf>
    <xf numFmtId="0" fontId="43" fillId="0" borderId="0" xfId="0" applyFont="1" applyProtection="1">
      <protection locked="0"/>
    </xf>
    <xf numFmtId="44" fontId="43" fillId="0" borderId="0" xfId="1" applyFont="1" applyFill="1" applyBorder="1" applyAlignment="1" applyProtection="1">
      <alignment vertical="center"/>
      <protection hidden="1"/>
    </xf>
    <xf numFmtId="0" fontId="44" fillId="0" borderId="0" xfId="0" applyFont="1" applyAlignment="1" applyProtection="1">
      <alignment horizontal="center"/>
    </xf>
    <xf numFmtId="0" fontId="43" fillId="0" borderId="0" xfId="0" applyFont="1" applyFill="1" applyBorder="1" applyProtection="1">
      <protection hidden="1"/>
    </xf>
    <xf numFmtId="0" fontId="43" fillId="0" borderId="0" xfId="0" applyFont="1" applyAlignment="1" applyProtection="1">
      <alignment vertical="center"/>
    </xf>
    <xf numFmtId="9" fontId="43" fillId="0" borderId="0" xfId="0" applyNumberFormat="1" applyFont="1" applyFill="1" applyBorder="1" applyAlignment="1" applyProtection="1">
      <alignment horizontal="center" vertical="center"/>
      <protection hidden="1"/>
    </xf>
    <xf numFmtId="44" fontId="65" fillId="0" borderId="0" xfId="0" applyNumberFormat="1" applyFont="1" applyFill="1" applyBorder="1" applyAlignment="1" applyProtection="1">
      <alignment vertical="center"/>
      <protection hidden="1"/>
    </xf>
    <xf numFmtId="44" fontId="65" fillId="0" borderId="0" xfId="0" applyNumberFormat="1" applyFont="1" applyBorder="1" applyAlignment="1" applyProtection="1">
      <alignment vertical="center"/>
      <protection hidden="1"/>
    </xf>
    <xf numFmtId="0" fontId="44" fillId="0" borderId="0" xfId="0" applyFont="1" applyAlignment="1" applyProtection="1">
      <alignment vertical="center"/>
    </xf>
    <xf numFmtId="44" fontId="66" fillId="0" borderId="0" xfId="0" applyNumberFormat="1" applyFont="1" applyFill="1" applyBorder="1" applyAlignment="1" applyProtection="1">
      <alignment vertical="center"/>
      <protection hidden="1"/>
    </xf>
    <xf numFmtId="0" fontId="43" fillId="0" borderId="0" xfId="0" applyFont="1" applyFill="1" applyBorder="1" applyAlignment="1" applyProtection="1">
      <alignment horizontal="center" vertical="center" wrapText="1" shrinkToFit="1"/>
      <protection hidden="1"/>
    </xf>
    <xf numFmtId="0" fontId="43" fillId="0" borderId="0" xfId="0" applyFont="1" applyBorder="1" applyAlignment="1" applyProtection="1">
      <alignment vertical="center"/>
    </xf>
    <xf numFmtId="0" fontId="43" fillId="0" borderId="0" xfId="0" applyFont="1" applyFill="1" applyBorder="1" applyAlignment="1" applyProtection="1">
      <alignment vertical="center"/>
    </xf>
    <xf numFmtId="0" fontId="44" fillId="0" borderId="0" xfId="0" applyFont="1" applyFill="1" applyBorder="1" applyAlignment="1" applyProtection="1">
      <protection hidden="1"/>
    </xf>
    <xf numFmtId="0" fontId="43" fillId="0" borderId="0" xfId="0" applyFont="1" applyFill="1" applyBorder="1" applyProtection="1"/>
    <xf numFmtId="44" fontId="65" fillId="3" borderId="0" xfId="0" applyNumberFormat="1" applyFont="1" applyFill="1" applyBorder="1" applyAlignment="1" applyProtection="1">
      <alignment vertical="center"/>
      <protection hidden="1"/>
    </xf>
    <xf numFmtId="44" fontId="66" fillId="3" borderId="0" xfId="0" applyNumberFormat="1" applyFont="1" applyFill="1" applyBorder="1" applyAlignment="1" applyProtection="1">
      <alignment vertical="center"/>
      <protection hidden="1"/>
    </xf>
    <xf numFmtId="44" fontId="62" fillId="3" borderId="0" xfId="0" applyNumberFormat="1" applyFont="1" applyFill="1" applyBorder="1" applyAlignment="1" applyProtection="1">
      <alignment vertical="center"/>
      <protection hidden="1"/>
    </xf>
    <xf numFmtId="0" fontId="43" fillId="0" borderId="0" xfId="0" applyFont="1" applyFill="1" applyProtection="1"/>
    <xf numFmtId="0" fontId="44" fillId="0" borderId="0" xfId="0" applyFont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43" fillId="0" borderId="0" xfId="0" applyFont="1" applyFill="1" applyAlignment="1" applyProtection="1">
      <alignment vertical="center"/>
      <protection hidden="1"/>
    </xf>
    <xf numFmtId="0" fontId="43" fillId="0" borderId="0" xfId="0" applyFont="1" applyAlignment="1" applyProtection="1">
      <alignment horizontal="right" vertical="center"/>
    </xf>
    <xf numFmtId="0" fontId="43" fillId="0" borderId="0" xfId="0" applyFont="1" applyBorder="1" applyAlignment="1" applyProtection="1">
      <alignment vertical="center"/>
      <protection hidden="1"/>
    </xf>
    <xf numFmtId="0" fontId="43" fillId="0" borderId="0" xfId="0" applyFont="1" applyBorder="1" applyAlignment="1" applyProtection="1">
      <alignment horizontal="left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3" fillId="0" borderId="0" xfId="0" applyFont="1" applyFill="1" applyAlignment="1" applyProtection="1">
      <alignment vertical="center"/>
      <protection hidden="1"/>
    </xf>
    <xf numFmtId="0" fontId="13" fillId="0" borderId="0" xfId="0" applyFont="1" applyAlignment="1" applyProtection="1">
      <alignment horizontal="right" vertical="center"/>
    </xf>
    <xf numFmtId="0" fontId="13" fillId="0" borderId="0" xfId="0" applyFont="1" applyBorder="1" applyAlignment="1" applyProtection="1">
      <alignment vertical="center"/>
      <protection hidden="1"/>
    </xf>
    <xf numFmtId="0" fontId="13" fillId="0" borderId="0" xfId="0" applyFont="1" applyBorder="1" applyAlignment="1" applyProtection="1">
      <alignment horizontal="left" vertical="center"/>
      <protection hidden="1"/>
    </xf>
    <xf numFmtId="0" fontId="45" fillId="0" borderId="0" xfId="0" applyFont="1" applyAlignment="1" applyProtection="1">
      <alignment vertical="center"/>
      <protection hidden="1"/>
    </xf>
    <xf numFmtId="0" fontId="64" fillId="51" borderId="0" xfId="0" applyFont="1" applyFill="1" applyBorder="1" applyAlignment="1" applyProtection="1">
      <alignment horizontal="center" vertical="center"/>
      <protection hidden="1"/>
    </xf>
    <xf numFmtId="167" fontId="64" fillId="51" borderId="0" xfId="0" applyNumberFormat="1" applyFont="1" applyFill="1" applyBorder="1" applyAlignment="1" applyProtection="1">
      <alignment horizontal="center" vertical="center"/>
      <protection hidden="1"/>
    </xf>
    <xf numFmtId="0" fontId="48" fillId="51" borderId="0" xfId="0" applyFont="1" applyFill="1" applyBorder="1" applyAlignment="1" applyProtection="1">
      <alignment horizontal="center" vertical="center"/>
      <protection hidden="1"/>
    </xf>
    <xf numFmtId="167" fontId="48" fillId="51" borderId="0" xfId="0" applyNumberFormat="1" applyFont="1" applyFill="1" applyBorder="1" applyAlignment="1" applyProtection="1">
      <alignment horizontal="center" vertical="center"/>
      <protection hidden="1"/>
    </xf>
    <xf numFmtId="0" fontId="43" fillId="0" borderId="0" xfId="623" applyFont="1" applyFill="1" applyBorder="1" applyAlignment="1">
      <alignment vertical="center" wrapText="1" readingOrder="1"/>
    </xf>
    <xf numFmtId="0" fontId="49" fillId="0" borderId="0" xfId="623" applyFont="1" applyFill="1" applyBorder="1" applyAlignment="1">
      <alignment horizontal="right" vertical="center" wrapText="1" indent="1" readingOrder="1"/>
    </xf>
    <xf numFmtId="0" fontId="50" fillId="0" borderId="0" xfId="624" applyFont="1" applyFill="1" applyBorder="1" applyAlignment="1">
      <alignment horizontal="right" vertical="center" wrapText="1" indent="1" readingOrder="1"/>
    </xf>
    <xf numFmtId="0" fontId="50" fillId="0" borderId="0" xfId="623" applyFont="1" applyFill="1" applyBorder="1" applyAlignment="1">
      <alignment vertical="center" wrapText="1"/>
    </xf>
    <xf numFmtId="0" fontId="43" fillId="0" borderId="0" xfId="1309" applyFont="1" applyFill="1" applyBorder="1" applyAlignment="1">
      <alignment vertical="center" wrapText="1"/>
    </xf>
    <xf numFmtId="0" fontId="50" fillId="0" borderId="0" xfId="623" applyFont="1" applyFill="1" applyBorder="1" applyAlignment="1">
      <alignment horizontal="right" vertical="center" wrapText="1" indent="1" readingOrder="1"/>
    </xf>
    <xf numFmtId="0" fontId="51" fillId="0" borderId="0" xfId="623" applyFont="1" applyFill="1" applyBorder="1" applyAlignment="1">
      <alignment horizontal="left" vertical="center" wrapText="1" readingOrder="1"/>
    </xf>
    <xf numFmtId="0" fontId="51" fillId="0" borderId="0" xfId="623" applyFont="1" applyFill="1" applyBorder="1" applyAlignment="1">
      <alignment horizontal="right" vertical="center" readingOrder="1"/>
    </xf>
    <xf numFmtId="0" fontId="52" fillId="0" borderId="0" xfId="623" applyFont="1" applyFill="1" applyBorder="1"/>
    <xf numFmtId="0" fontId="52" fillId="0" borderId="0" xfId="623" applyFont="1" applyFill="1" applyBorder="1" applyAlignment="1">
      <alignment horizontal="right" vertical="center" wrapText="1" indent="1" readingOrder="1"/>
    </xf>
    <xf numFmtId="0" fontId="52" fillId="0" borderId="0" xfId="623" applyFont="1" applyFill="1" applyBorder="1" applyAlignment="1">
      <alignment vertical="center" wrapText="1"/>
    </xf>
    <xf numFmtId="0" fontId="51" fillId="0" borderId="0" xfId="623" applyFont="1" applyFill="1" applyBorder="1" applyAlignment="1">
      <alignment horizontal="right" vertical="center" wrapText="1" indent="1" readingOrder="1"/>
    </xf>
    <xf numFmtId="0" fontId="51" fillId="0" borderId="0" xfId="1308" applyFont="1" applyFill="1" applyBorder="1" applyAlignment="1">
      <alignment horizontal="right" vertical="center" wrapText="1" indent="1" readingOrder="1"/>
    </xf>
    <xf numFmtId="0" fontId="50" fillId="0" borderId="0" xfId="623" applyFont="1" applyFill="1" applyBorder="1" applyAlignment="1">
      <alignment horizontal="right" vertical="center" wrapText="1"/>
    </xf>
    <xf numFmtId="0" fontId="43" fillId="0" borderId="0" xfId="1309" applyFont="1" applyFill="1" applyBorder="1" applyAlignment="1">
      <alignment horizontal="right" vertical="center" wrapText="1" indent="1" readingOrder="1"/>
    </xf>
    <xf numFmtId="9" fontId="43" fillId="0" borderId="0" xfId="1309" applyNumberFormat="1" applyFont="1" applyFill="1" applyBorder="1" applyAlignment="1">
      <alignment horizontal="right" vertical="center" wrapText="1" indent="1" readingOrder="1"/>
    </xf>
    <xf numFmtId="0" fontId="43" fillId="0" borderId="0" xfId="1309" applyFont="1" applyFill="1" applyBorder="1" applyAlignment="1">
      <alignment vertical="center" wrapText="1" readingOrder="1"/>
    </xf>
    <xf numFmtId="0" fontId="43" fillId="0" borderId="0" xfId="1309" applyFont="1" applyFill="1" applyBorder="1" applyAlignment="1">
      <alignment horizontal="right" vertical="center" readingOrder="1"/>
    </xf>
    <xf numFmtId="0" fontId="43" fillId="0" borderId="0" xfId="1309" applyFont="1" applyFill="1" applyBorder="1" applyAlignment="1">
      <alignment horizontal="left" vertical="center" wrapText="1" readingOrder="1"/>
    </xf>
    <xf numFmtId="0" fontId="44" fillId="0" borderId="0" xfId="1309" applyFont="1" applyFill="1" applyBorder="1"/>
    <xf numFmtId="0" fontId="44" fillId="0" borderId="0" xfId="1309" applyFont="1" applyFill="1" applyBorder="1" applyAlignment="1">
      <alignment horizontal="right" vertical="center" wrapText="1" indent="1" readingOrder="1"/>
    </xf>
    <xf numFmtId="0" fontId="43" fillId="0" borderId="0" xfId="610" applyFont="1" applyFill="1" applyBorder="1" applyAlignment="1">
      <alignment horizontal="left" vertical="center" readingOrder="1"/>
    </xf>
    <xf numFmtId="9" fontId="43" fillId="0" borderId="0" xfId="1309" applyNumberFormat="1" applyFont="1" applyFill="1" applyBorder="1" applyAlignment="1">
      <alignment readingOrder="1"/>
    </xf>
    <xf numFmtId="9" fontId="43" fillId="0" borderId="0" xfId="1309" applyNumberFormat="1" applyFont="1" applyFill="1" applyBorder="1" applyAlignment="1">
      <alignment horizontal="right" readingOrder="1"/>
    </xf>
    <xf numFmtId="0" fontId="43" fillId="0" borderId="0" xfId="1309" applyFont="1" applyFill="1" applyBorder="1" applyAlignment="1">
      <alignment horizontal="right" readingOrder="1"/>
    </xf>
    <xf numFmtId="9" fontId="43" fillId="0" borderId="0" xfId="1309" applyNumberFormat="1" applyFont="1" applyFill="1" applyBorder="1" applyAlignment="1">
      <alignment vertical="center" readingOrder="1"/>
    </xf>
    <xf numFmtId="0" fontId="44" fillId="0" borderId="0" xfId="1309" applyFont="1" applyFill="1" applyBorder="1" applyAlignment="1">
      <alignment vertical="center" wrapText="1"/>
    </xf>
    <xf numFmtId="0" fontId="43" fillId="0" borderId="0" xfId="1309" applyFont="1" applyFill="1" applyBorder="1" applyAlignment="1">
      <alignment horizontal="right" indent="1" readingOrder="1"/>
    </xf>
    <xf numFmtId="0" fontId="43" fillId="0" borderId="0" xfId="1309" applyFont="1" applyFill="1" applyBorder="1" applyAlignment="1">
      <alignment horizontal="right" vertical="center" indent="1" readingOrder="1"/>
    </xf>
    <xf numFmtId="9" fontId="43" fillId="0" borderId="0" xfId="1309" applyNumberFormat="1" applyFont="1" applyFill="1" applyBorder="1" applyAlignment="1">
      <alignment horizontal="right" vertical="center" indent="1" readingOrder="1"/>
    </xf>
    <xf numFmtId="0" fontId="43" fillId="0" borderId="0" xfId="1309" applyFont="1" applyFill="1" applyBorder="1" applyAlignment="1">
      <alignment horizontal="left" vertical="center" wrapText="1" indent="1"/>
    </xf>
    <xf numFmtId="0" fontId="49" fillId="0" borderId="0" xfId="1309" applyFont="1" applyFill="1" applyBorder="1" applyAlignment="1">
      <alignment horizontal="right" vertical="center" wrapText="1" indent="1" readingOrder="1"/>
    </xf>
    <xf numFmtId="0" fontId="50" fillId="0" borderId="0" xfId="1309" applyFont="1" applyFill="1" applyBorder="1" applyAlignment="1">
      <alignment vertical="center" wrapText="1"/>
    </xf>
    <xf numFmtId="0" fontId="50" fillId="0" borderId="0" xfId="1309" applyFont="1" applyFill="1" applyBorder="1" applyAlignment="1">
      <alignment horizontal="right" vertical="center" wrapText="1" indent="1" readingOrder="1"/>
    </xf>
    <xf numFmtId="0" fontId="51" fillId="0" borderId="0" xfId="1309" applyFont="1" applyFill="1" applyBorder="1" applyAlignment="1">
      <alignment horizontal="left" vertical="center" wrapText="1" readingOrder="1"/>
    </xf>
    <xf numFmtId="0" fontId="51" fillId="0" borderId="0" xfId="1309" applyFont="1" applyFill="1" applyBorder="1" applyAlignment="1">
      <alignment horizontal="right" vertical="center" readingOrder="1"/>
    </xf>
    <xf numFmtId="0" fontId="52" fillId="0" borderId="0" xfId="1309" applyFont="1" applyFill="1" applyBorder="1"/>
    <xf numFmtId="0" fontId="52" fillId="0" borderId="0" xfId="1309" applyFont="1" applyFill="1" applyBorder="1" applyAlignment="1">
      <alignment horizontal="right" vertical="center" wrapText="1" indent="1" readingOrder="1"/>
    </xf>
    <xf numFmtId="0" fontId="43" fillId="0" borderId="0" xfId="0" applyFont="1" applyFill="1" applyBorder="1" applyAlignment="1">
      <alignment horizontal="left" vertical="center" readingOrder="1"/>
    </xf>
    <xf numFmtId="9" fontId="43" fillId="0" borderId="0" xfId="1309" applyNumberFormat="1" applyFont="1" applyFill="1" applyBorder="1" applyAlignment="1">
      <alignment horizontal="right" indent="1" readingOrder="1"/>
    </xf>
    <xf numFmtId="0" fontId="43" fillId="0" borderId="0" xfId="1309" applyFont="1" applyFill="1" applyBorder="1" applyAlignment="1">
      <alignment horizontal="left" indent="16" readingOrder="1"/>
    </xf>
    <xf numFmtId="0" fontId="68" fillId="0" borderId="0" xfId="0" applyFont="1" applyFill="1" applyBorder="1" applyAlignment="1">
      <alignment horizontal="left" vertical="top" wrapText="1"/>
    </xf>
    <xf numFmtId="0" fontId="57" fillId="4" borderId="79" xfId="0" applyFont="1" applyFill="1" applyBorder="1" applyAlignment="1" applyProtection="1">
      <alignment horizontal="center"/>
      <protection hidden="1"/>
    </xf>
    <xf numFmtId="44" fontId="58" fillId="8" borderId="79" xfId="1" applyFont="1" applyFill="1" applyBorder="1" applyAlignment="1" applyProtection="1">
      <alignment vertical="center"/>
      <protection hidden="1"/>
    </xf>
    <xf numFmtId="169" fontId="60" fillId="0" borderId="79" xfId="0" applyNumberFormat="1" applyFont="1" applyFill="1" applyBorder="1" applyAlignment="1" applyProtection="1">
      <alignment vertical="center"/>
      <protection hidden="1"/>
    </xf>
    <xf numFmtId="44" fontId="60" fillId="0" borderId="79" xfId="0" applyNumberFormat="1" applyFont="1" applyFill="1" applyBorder="1" applyAlignment="1" applyProtection="1">
      <alignment vertical="center"/>
      <protection hidden="1"/>
    </xf>
    <xf numFmtId="44" fontId="61" fillId="51" borderId="79" xfId="0" applyNumberFormat="1" applyFont="1" applyFill="1" applyBorder="1" applyAlignment="1" applyProtection="1">
      <alignment vertical="center"/>
      <protection hidden="1"/>
    </xf>
    <xf numFmtId="0" fontId="57" fillId="5" borderId="79" xfId="0" applyFont="1" applyFill="1" applyBorder="1" applyAlignment="1" applyProtection="1">
      <alignment horizontal="center"/>
      <protection hidden="1"/>
    </xf>
    <xf numFmtId="44" fontId="58" fillId="7" borderId="79" xfId="1" applyFont="1" applyFill="1" applyBorder="1" applyAlignment="1" applyProtection="1">
      <alignment vertical="center"/>
      <protection hidden="1"/>
    </xf>
    <xf numFmtId="0" fontId="57" fillId="6" borderId="79" xfId="0" applyFont="1" applyFill="1" applyBorder="1" applyAlignment="1" applyProtection="1">
      <alignment horizontal="center"/>
      <protection hidden="1"/>
    </xf>
    <xf numFmtId="0" fontId="74" fillId="0" borderId="0" xfId="1309" applyFont="1" applyFill="1" applyBorder="1" applyAlignment="1">
      <alignment vertical="center" wrapText="1" readingOrder="1"/>
    </xf>
    <xf numFmtId="0" fontId="74" fillId="0" borderId="0" xfId="1309" applyFont="1" applyFill="1" applyBorder="1" applyAlignment="1">
      <alignment horizontal="right" vertical="center" wrapText="1" indent="1" readingOrder="1"/>
    </xf>
    <xf numFmtId="0" fontId="75" fillId="0" borderId="0" xfId="0" applyFont="1" applyFill="1" applyBorder="1" applyAlignment="1" applyProtection="1">
      <alignment vertical="center"/>
    </xf>
    <xf numFmtId="0" fontId="75" fillId="0" borderId="0" xfId="0" applyFont="1" applyFill="1" applyBorder="1" applyAlignment="1" applyProtection="1">
      <alignment vertical="center" wrapText="1"/>
    </xf>
    <xf numFmtId="0" fontId="14" fillId="0" borderId="0" xfId="0" applyFont="1" applyAlignment="1" applyProtection="1">
      <alignment horizontal="center"/>
      <protection hidden="1"/>
    </xf>
    <xf numFmtId="0" fontId="44" fillId="0" borderId="0" xfId="0" applyFont="1" applyAlignment="1" applyProtection="1">
      <alignment horizontal="center"/>
      <protection hidden="1"/>
    </xf>
    <xf numFmtId="0" fontId="13" fillId="0" borderId="0" xfId="0" applyFont="1" applyBorder="1" applyAlignment="1" applyProtection="1">
      <alignment horizontal="right"/>
      <protection hidden="1"/>
    </xf>
    <xf numFmtId="0" fontId="13" fillId="0" borderId="0" xfId="0" applyFont="1" applyAlignment="1" applyProtection="1">
      <alignment horizontal="center"/>
    </xf>
    <xf numFmtId="9" fontId="51" fillId="0" borderId="0" xfId="623" applyNumberFormat="1" applyFont="1" applyFill="1" applyBorder="1" applyAlignment="1">
      <alignment horizontal="right" vertical="center" wrapText="1" indent="1" readingOrder="1"/>
    </xf>
    <xf numFmtId="0" fontId="68" fillId="0" borderId="0" xfId="0" applyFont="1" applyFill="1" applyBorder="1" applyAlignment="1">
      <alignment horizontal="left" vertical="top" wrapText="1"/>
    </xf>
    <xf numFmtId="0" fontId="13" fillId="0" borderId="0" xfId="0" applyFont="1" applyBorder="1" applyAlignment="1" applyProtection="1">
      <alignment horizontal="right" vertical="center"/>
    </xf>
    <xf numFmtId="9" fontId="43" fillId="0" borderId="0" xfId="1309" applyNumberFormat="1" applyFont="1" applyFill="1" applyBorder="1" applyAlignment="1">
      <alignment horizontal="right" vertical="center" wrapText="1" indent="1" readingOrder="1"/>
    </xf>
    <xf numFmtId="0" fontId="13" fillId="0" borderId="0" xfId="0" applyFont="1" applyBorder="1" applyAlignment="1" applyProtection="1">
      <alignment horizontal="right"/>
      <protection hidden="1"/>
    </xf>
    <xf numFmtId="0" fontId="44" fillId="0" borderId="0" xfId="0" applyFont="1" applyFill="1" applyBorder="1" applyAlignment="1" applyProtection="1">
      <alignment horizontal="center"/>
      <protection hidden="1"/>
    </xf>
    <xf numFmtId="43" fontId="79" fillId="0" borderId="80" xfId="357" applyNumberFormat="1" applyFont="1" applyFill="1" applyBorder="1" applyAlignment="1">
      <alignment vertical="center"/>
    </xf>
    <xf numFmtId="0" fontId="17" fillId="2" borderId="0" xfId="541" applyFont="1" applyFill="1" applyBorder="1" applyAlignment="1" applyProtection="1">
      <alignment horizontal="center"/>
    </xf>
    <xf numFmtId="0" fontId="17" fillId="2" borderId="20" xfId="541" applyFont="1" applyFill="1" applyBorder="1" applyAlignment="1" applyProtection="1">
      <alignment horizontal="center"/>
    </xf>
    <xf numFmtId="0" fontId="17" fillId="2" borderId="0" xfId="367" applyFont="1" applyFill="1" applyBorder="1" applyAlignment="1" applyProtection="1">
      <alignment horizontal="center"/>
    </xf>
    <xf numFmtId="0" fontId="17" fillId="2" borderId="20" xfId="367" applyFont="1" applyFill="1" applyBorder="1" applyAlignment="1" applyProtection="1">
      <alignment horizontal="center"/>
    </xf>
    <xf numFmtId="0" fontId="17" fillId="2" borderId="0" xfId="0" applyFont="1" applyFill="1" applyBorder="1" applyAlignment="1" applyProtection="1">
      <alignment horizontal="center"/>
    </xf>
    <xf numFmtId="0" fontId="56" fillId="3" borderId="0" xfId="0" applyFont="1" applyFill="1" applyProtection="1"/>
    <xf numFmtId="0" fontId="56" fillId="3" borderId="0" xfId="0" applyFont="1" applyFill="1" applyBorder="1" applyAlignment="1" applyProtection="1">
      <alignment horizontal="right"/>
    </xf>
    <xf numFmtId="0" fontId="56" fillId="3" borderId="0" xfId="0" applyFont="1" applyFill="1" applyBorder="1" applyProtection="1"/>
    <xf numFmtId="0" fontId="15" fillId="3" borderId="81" xfId="0" applyFont="1" applyFill="1" applyBorder="1" applyProtection="1"/>
    <xf numFmtId="0" fontId="56" fillId="3" borderId="82" xfId="0" applyFont="1" applyFill="1" applyBorder="1" applyProtection="1"/>
    <xf numFmtId="0" fontId="56" fillId="3" borderId="83" xfId="0" applyFont="1" applyFill="1" applyBorder="1" applyProtection="1"/>
    <xf numFmtId="0" fontId="56" fillId="3" borderId="84" xfId="0" applyFont="1" applyFill="1" applyBorder="1" applyProtection="1"/>
    <xf numFmtId="0" fontId="56" fillId="3" borderId="85" xfId="0" applyFont="1" applyFill="1" applyBorder="1" applyProtection="1"/>
    <xf numFmtId="0" fontId="56" fillId="3" borderId="0" xfId="0" applyFont="1" applyFill="1" applyBorder="1" applyAlignment="1" applyProtection="1"/>
    <xf numFmtId="0" fontId="43" fillId="3" borderId="85" xfId="0" applyFont="1" applyFill="1" applyBorder="1" applyProtection="1"/>
    <xf numFmtId="0" fontId="56" fillId="3" borderId="86" xfId="0" applyFont="1" applyFill="1" applyBorder="1" applyProtection="1"/>
    <xf numFmtId="0" fontId="56" fillId="3" borderId="87" xfId="0" applyFont="1" applyFill="1" applyBorder="1" applyProtection="1"/>
    <xf numFmtId="0" fontId="56" fillId="3" borderId="88" xfId="0" applyFont="1" applyFill="1" applyBorder="1" applyProtection="1"/>
    <xf numFmtId="0" fontId="15" fillId="3" borderId="0" xfId="0" applyFont="1" applyFill="1" applyBorder="1" applyAlignment="1" applyProtection="1">
      <alignment horizontal="center"/>
      <protection locked="0"/>
    </xf>
    <xf numFmtId="0" fontId="15" fillId="3" borderId="87" xfId="0" applyFont="1" applyFill="1" applyBorder="1" applyAlignment="1" applyProtection="1">
      <alignment horizontal="center"/>
      <protection locked="0"/>
    </xf>
    <xf numFmtId="0" fontId="42" fillId="53" borderId="0" xfId="0" applyFont="1" applyFill="1" applyBorder="1" applyAlignment="1" applyProtection="1">
      <alignment horizontal="center" vertical="center"/>
      <protection hidden="1"/>
    </xf>
    <xf numFmtId="0" fontId="62" fillId="53" borderId="0" xfId="0" applyFont="1" applyFill="1" applyBorder="1" applyAlignment="1" applyProtection="1">
      <alignment horizontal="center" vertical="center"/>
      <protection hidden="1"/>
    </xf>
    <xf numFmtId="0" fontId="64" fillId="0" borderId="0" xfId="0" applyFont="1" applyProtection="1"/>
    <xf numFmtId="44" fontId="66" fillId="52" borderId="0" xfId="0" applyNumberFormat="1" applyFont="1" applyFill="1" applyBorder="1" applyAlignment="1" applyProtection="1">
      <alignment vertical="center"/>
      <protection hidden="1"/>
    </xf>
    <xf numFmtId="44" fontId="44" fillId="3" borderId="0" xfId="0" applyNumberFormat="1" applyFont="1" applyFill="1" applyBorder="1" applyAlignment="1" applyProtection="1">
      <alignment vertical="center"/>
      <protection hidden="1"/>
    </xf>
    <xf numFmtId="0" fontId="44" fillId="0" borderId="0" xfId="0" applyFont="1" applyBorder="1" applyAlignment="1" applyProtection="1">
      <protection hidden="1"/>
    </xf>
    <xf numFmtId="0" fontId="43" fillId="0" borderId="0" xfId="0" applyFont="1" applyBorder="1" applyAlignment="1" applyProtection="1"/>
    <xf numFmtId="0" fontId="43" fillId="0" borderId="0" xfId="0" applyFont="1" applyAlignment="1" applyProtection="1"/>
    <xf numFmtId="0" fontId="13" fillId="0" borderId="0" xfId="0" applyFont="1" applyBorder="1" applyAlignment="1" applyProtection="1">
      <alignment vertical="center" wrapText="1"/>
    </xf>
    <xf numFmtId="0" fontId="61" fillId="53" borderId="0" xfId="0" applyFont="1" applyFill="1" applyBorder="1" applyAlignment="1" applyProtection="1">
      <alignment horizontal="center" vertical="center"/>
      <protection hidden="1"/>
    </xf>
    <xf numFmtId="0" fontId="55" fillId="0" borderId="0" xfId="0" applyFont="1" applyAlignment="1" applyProtection="1">
      <alignment horizontal="center" vertical="center"/>
      <protection hidden="1"/>
    </xf>
    <xf numFmtId="0" fontId="0" fillId="0" borderId="0" xfId="0" applyFont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  <protection hidden="1"/>
    </xf>
    <xf numFmtId="0" fontId="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Border="1" applyAlignment="1" applyProtection="1">
      <alignment vertical="center"/>
      <protection locked="0"/>
    </xf>
    <xf numFmtId="167" fontId="0" fillId="0" borderId="0" xfId="0" applyNumberFormat="1" applyFont="1" applyBorder="1" applyAlignment="1" applyProtection="1">
      <alignment horizontal="center" vertical="center"/>
      <protection hidden="1"/>
    </xf>
    <xf numFmtId="167" fontId="43" fillId="0" borderId="0" xfId="0" applyNumberFormat="1" applyFont="1" applyAlignment="1" applyProtection="1">
      <alignment horizontal="left" vertical="center"/>
      <protection hidden="1"/>
    </xf>
    <xf numFmtId="0" fontId="43" fillId="0" borderId="0" xfId="0" applyFont="1" applyBorder="1" applyAlignment="1" applyProtection="1">
      <alignment vertical="top" wrapText="1"/>
    </xf>
    <xf numFmtId="0" fontId="43" fillId="0" borderId="0" xfId="0" applyFont="1" applyBorder="1" applyAlignment="1" applyProtection="1">
      <alignment horizontal="right" vertical="center" wrapText="1"/>
    </xf>
    <xf numFmtId="0" fontId="80" fillId="53" borderId="0" xfId="0" applyFont="1" applyFill="1" applyBorder="1" applyAlignment="1" applyProtection="1">
      <alignment horizontal="center"/>
      <protection locked="0"/>
    </xf>
    <xf numFmtId="44" fontId="65" fillId="0" borderId="0" xfId="0" applyNumberFormat="1" applyFont="1" applyBorder="1" applyAlignment="1" applyProtection="1">
      <alignment vertical="center" wrapText="1"/>
      <protection hidden="1"/>
    </xf>
    <xf numFmtId="44" fontId="62" fillId="47" borderId="0" xfId="0" applyNumberFormat="1" applyFont="1" applyFill="1" applyBorder="1" applyAlignment="1" applyProtection="1">
      <alignment vertical="center"/>
      <protection hidden="1"/>
    </xf>
    <xf numFmtId="44" fontId="66" fillId="50" borderId="0" xfId="0" applyNumberFormat="1" applyFont="1" applyFill="1" applyBorder="1" applyAlignment="1" applyProtection="1">
      <alignment vertical="center"/>
      <protection hidden="1"/>
    </xf>
    <xf numFmtId="44" fontId="66" fillId="11" borderId="0" xfId="0" applyNumberFormat="1" applyFont="1" applyFill="1" applyBorder="1" applyAlignment="1" applyProtection="1">
      <alignment vertical="center"/>
      <protection hidden="1"/>
    </xf>
    <xf numFmtId="44" fontId="46" fillId="0" borderId="0" xfId="0" applyNumberFormat="1" applyFont="1" applyBorder="1" applyAlignment="1" applyProtection="1">
      <alignment vertical="center"/>
      <protection hidden="1"/>
    </xf>
    <xf numFmtId="44" fontId="46" fillId="0" borderId="0" xfId="0" applyNumberFormat="1" applyFont="1" applyBorder="1" applyAlignment="1" applyProtection="1">
      <alignment vertical="center" wrapText="1"/>
      <protection hidden="1"/>
    </xf>
    <xf numFmtId="44" fontId="42" fillId="47" borderId="0" xfId="0" applyNumberFormat="1" applyFont="1" applyFill="1" applyBorder="1" applyAlignment="1" applyProtection="1">
      <alignment vertical="center"/>
      <protection hidden="1"/>
    </xf>
    <xf numFmtId="44" fontId="47" fillId="48" borderId="0" xfId="0" applyNumberFormat="1" applyFont="1" applyFill="1" applyBorder="1" applyAlignment="1" applyProtection="1">
      <alignment vertical="center"/>
      <protection hidden="1"/>
    </xf>
    <xf numFmtId="44" fontId="47" fillId="13" borderId="0" xfId="0" applyNumberFormat="1" applyFont="1" applyFill="1" applyBorder="1" applyAlignment="1" applyProtection="1">
      <alignment vertical="center"/>
      <protection hidden="1"/>
    </xf>
    <xf numFmtId="44" fontId="66" fillId="49" borderId="0" xfId="0" applyNumberFormat="1" applyFont="1" applyFill="1" applyBorder="1" applyAlignment="1" applyProtection="1">
      <alignment vertical="center"/>
      <protection hidden="1"/>
    </xf>
    <xf numFmtId="44" fontId="66" fillId="12" borderId="0" xfId="0" applyNumberFormat="1" applyFont="1" applyFill="1" applyBorder="1" applyAlignment="1" applyProtection="1">
      <alignment vertical="center"/>
      <protection hidden="1"/>
    </xf>
    <xf numFmtId="0" fontId="62" fillId="54" borderId="0" xfId="0" applyFont="1" applyFill="1" applyBorder="1" applyAlignment="1" applyProtection="1">
      <alignment horizontal="left" vertical="center"/>
      <protection hidden="1"/>
    </xf>
    <xf numFmtId="0" fontId="62" fillId="54" borderId="0" xfId="0" applyFont="1" applyFill="1" applyBorder="1" applyAlignment="1" applyProtection="1">
      <alignment horizontal="center" vertical="center"/>
      <protection hidden="1"/>
    </xf>
    <xf numFmtId="44" fontId="65" fillId="0" borderId="89" xfId="0" applyNumberFormat="1" applyFont="1" applyFill="1" applyBorder="1" applyAlignment="1" applyProtection="1">
      <alignment vertical="center"/>
      <protection hidden="1"/>
    </xf>
    <xf numFmtId="44" fontId="65" fillId="0" borderId="90" xfId="0" applyNumberFormat="1" applyFont="1" applyFill="1" applyBorder="1" applyAlignment="1" applyProtection="1">
      <alignment vertical="center"/>
      <protection hidden="1"/>
    </xf>
    <xf numFmtId="44" fontId="65" fillId="0" borderId="91" xfId="0" applyNumberFormat="1" applyFont="1" applyFill="1" applyBorder="1" applyAlignment="1" applyProtection="1">
      <alignment vertical="center"/>
      <protection hidden="1"/>
    </xf>
    <xf numFmtId="44" fontId="65" fillId="0" borderId="92" xfId="0" applyNumberFormat="1" applyFont="1" applyFill="1" applyBorder="1" applyAlignment="1" applyProtection="1">
      <alignment vertical="center"/>
      <protection hidden="1"/>
    </xf>
    <xf numFmtId="44" fontId="65" fillId="0" borderId="93" xfId="0" applyNumberFormat="1" applyFont="1" applyFill="1" applyBorder="1" applyAlignment="1" applyProtection="1">
      <alignment vertical="center"/>
      <protection hidden="1"/>
    </xf>
    <xf numFmtId="44" fontId="66" fillId="0" borderId="93" xfId="0" applyNumberFormat="1" applyFont="1" applyFill="1" applyBorder="1" applyAlignment="1" applyProtection="1">
      <alignment vertical="center"/>
      <protection hidden="1"/>
    </xf>
    <xf numFmtId="44" fontId="66" fillId="50" borderId="92" xfId="0" applyNumberFormat="1" applyFont="1" applyFill="1" applyBorder="1" applyAlignment="1" applyProtection="1">
      <alignment vertical="center"/>
      <protection hidden="1"/>
    </xf>
    <xf numFmtId="44" fontId="66" fillId="50" borderId="93" xfId="0" applyNumberFormat="1" applyFont="1" applyFill="1" applyBorder="1" applyAlignment="1" applyProtection="1">
      <alignment vertical="center"/>
      <protection hidden="1"/>
    </xf>
    <xf numFmtId="44" fontId="66" fillId="11" borderId="92" xfId="0" applyNumberFormat="1" applyFont="1" applyFill="1" applyBorder="1" applyAlignment="1" applyProtection="1">
      <alignment vertical="center"/>
      <protection hidden="1"/>
    </xf>
    <xf numFmtId="44" fontId="66" fillId="11" borderId="93" xfId="0" applyNumberFormat="1" applyFont="1" applyFill="1" applyBorder="1" applyAlignment="1" applyProtection="1">
      <alignment vertical="center"/>
      <protection hidden="1"/>
    </xf>
    <xf numFmtId="44" fontId="62" fillId="47" borderId="92" xfId="0" applyNumberFormat="1" applyFont="1" applyFill="1" applyBorder="1" applyAlignment="1" applyProtection="1">
      <alignment vertical="center"/>
      <protection hidden="1"/>
    </xf>
    <xf numFmtId="44" fontId="62" fillId="47" borderId="93" xfId="0" applyNumberFormat="1" applyFont="1" applyFill="1" applyBorder="1" applyAlignment="1" applyProtection="1">
      <alignment vertical="center"/>
      <protection hidden="1"/>
    </xf>
    <xf numFmtId="44" fontId="44" fillId="11" borderId="95" xfId="0" applyNumberFormat="1" applyFont="1" applyFill="1" applyBorder="1" applyAlignment="1" applyProtection="1">
      <alignment vertical="center"/>
      <protection hidden="1"/>
    </xf>
    <xf numFmtId="44" fontId="44" fillId="11" borderId="96" xfId="0" applyNumberFormat="1" applyFont="1" applyFill="1" applyBorder="1" applyAlignment="1" applyProtection="1">
      <alignment vertical="center"/>
      <protection hidden="1"/>
    </xf>
    <xf numFmtId="44" fontId="65" fillId="0" borderId="93" xfId="0" applyNumberFormat="1" applyFont="1" applyBorder="1" applyAlignment="1" applyProtection="1">
      <alignment horizontal="right" vertical="center" wrapText="1"/>
      <protection hidden="1"/>
    </xf>
    <xf numFmtId="44" fontId="66" fillId="0" borderId="92" xfId="0" applyNumberFormat="1" applyFont="1" applyFill="1" applyBorder="1" applyAlignment="1" applyProtection="1">
      <alignment vertical="center"/>
      <protection hidden="1"/>
    </xf>
    <xf numFmtId="44" fontId="65" fillId="0" borderId="90" xfId="0" applyNumberFormat="1" applyFont="1" applyBorder="1" applyAlignment="1" applyProtection="1">
      <alignment vertical="center"/>
      <protection hidden="1"/>
    </xf>
    <xf numFmtId="44" fontId="65" fillId="0" borderId="91" xfId="0" applyNumberFormat="1" applyFont="1" applyBorder="1" applyAlignment="1" applyProtection="1">
      <alignment vertical="center"/>
      <protection hidden="1"/>
    </xf>
    <xf numFmtId="44" fontId="65" fillId="0" borderId="93" xfId="0" applyNumberFormat="1" applyFont="1" applyBorder="1" applyAlignment="1" applyProtection="1">
      <alignment vertical="center" wrapText="1"/>
      <protection hidden="1"/>
    </xf>
    <xf numFmtId="44" fontId="43" fillId="0" borderId="89" xfId="1" applyFont="1" applyBorder="1" applyAlignment="1" applyProtection="1">
      <alignment vertical="center"/>
      <protection hidden="1"/>
    </xf>
    <xf numFmtId="44" fontId="43" fillId="0" borderId="90" xfId="1" applyFont="1" applyBorder="1" applyAlignment="1" applyProtection="1">
      <alignment vertical="center"/>
      <protection hidden="1"/>
    </xf>
    <xf numFmtId="49" fontId="43" fillId="0" borderId="90" xfId="1" applyNumberFormat="1" applyFont="1" applyBorder="1" applyAlignment="1" applyProtection="1">
      <alignment horizontal="center" vertical="center"/>
      <protection hidden="1"/>
    </xf>
    <xf numFmtId="44" fontId="43" fillId="0" borderId="91" xfId="1" applyFont="1" applyBorder="1" applyAlignment="1" applyProtection="1">
      <alignment vertical="center"/>
      <protection hidden="1"/>
    </xf>
    <xf numFmtId="44" fontId="43" fillId="0" borderId="94" xfId="1" applyFont="1" applyBorder="1" applyAlignment="1" applyProtection="1">
      <alignment vertical="center"/>
      <protection hidden="1"/>
    </xf>
    <xf numFmtId="44" fontId="43" fillId="0" borderId="95" xfId="1" applyFont="1" applyBorder="1" applyAlignment="1" applyProtection="1">
      <alignment vertical="center"/>
      <protection hidden="1"/>
    </xf>
    <xf numFmtId="49" fontId="43" fillId="0" borderId="95" xfId="1" applyNumberFormat="1" applyFont="1" applyBorder="1" applyAlignment="1" applyProtection="1">
      <alignment horizontal="center" vertical="center"/>
      <protection hidden="1"/>
    </xf>
    <xf numFmtId="44" fontId="43" fillId="0" borderId="96" xfId="1" applyFont="1" applyBorder="1" applyAlignment="1" applyProtection="1">
      <alignment vertical="center"/>
      <protection hidden="1"/>
    </xf>
    <xf numFmtId="44" fontId="46" fillId="0" borderId="89" xfId="0" applyNumberFormat="1" applyFont="1" applyFill="1" applyBorder="1" applyAlignment="1" applyProtection="1">
      <alignment vertical="center"/>
      <protection hidden="1"/>
    </xf>
    <xf numFmtId="44" fontId="46" fillId="0" borderId="90" xfId="0" applyNumberFormat="1" applyFont="1" applyFill="1" applyBorder="1" applyAlignment="1" applyProtection="1">
      <alignment vertical="center"/>
      <protection hidden="1"/>
    </xf>
    <xf numFmtId="44" fontId="46" fillId="0" borderId="91" xfId="0" applyNumberFormat="1" applyFont="1" applyFill="1" applyBorder="1" applyAlignment="1" applyProtection="1">
      <alignment vertical="center"/>
      <protection hidden="1"/>
    </xf>
    <xf numFmtId="44" fontId="46" fillId="0" borderId="92" xfId="0" applyNumberFormat="1" applyFont="1" applyFill="1" applyBorder="1" applyAlignment="1" applyProtection="1">
      <alignment vertical="center"/>
      <protection hidden="1"/>
    </xf>
    <xf numFmtId="44" fontId="46" fillId="0" borderId="93" xfId="0" applyNumberFormat="1" applyFont="1" applyFill="1" applyBorder="1" applyAlignment="1" applyProtection="1">
      <alignment vertical="center"/>
      <protection hidden="1"/>
    </xf>
    <xf numFmtId="44" fontId="47" fillId="0" borderId="93" xfId="0" applyNumberFormat="1" applyFont="1" applyFill="1" applyBorder="1" applyAlignment="1" applyProtection="1">
      <alignment vertical="center"/>
      <protection hidden="1"/>
    </xf>
    <xf numFmtId="44" fontId="47" fillId="48" borderId="92" xfId="0" applyNumberFormat="1" applyFont="1" applyFill="1" applyBorder="1" applyAlignment="1" applyProtection="1">
      <alignment vertical="center"/>
      <protection hidden="1"/>
    </xf>
    <xf numFmtId="44" fontId="47" fillId="48" borderId="93" xfId="0" applyNumberFormat="1" applyFont="1" applyFill="1" applyBorder="1" applyAlignment="1" applyProtection="1">
      <alignment vertical="center"/>
      <protection hidden="1"/>
    </xf>
    <xf numFmtId="44" fontId="47" fillId="13" borderId="92" xfId="0" applyNumberFormat="1" applyFont="1" applyFill="1" applyBorder="1" applyAlignment="1" applyProtection="1">
      <alignment vertical="center"/>
      <protection hidden="1"/>
    </xf>
    <xf numFmtId="44" fontId="47" fillId="13" borderId="93" xfId="0" applyNumberFormat="1" applyFont="1" applyFill="1" applyBorder="1" applyAlignment="1" applyProtection="1">
      <alignment vertical="center"/>
      <protection hidden="1"/>
    </xf>
    <xf numFmtId="44" fontId="42" fillId="47" borderId="92" xfId="0" applyNumberFormat="1" applyFont="1" applyFill="1" applyBorder="1" applyAlignment="1" applyProtection="1">
      <alignment vertical="center"/>
      <protection hidden="1"/>
    </xf>
    <xf numFmtId="44" fontId="42" fillId="47" borderId="93" xfId="0" applyNumberFormat="1" applyFont="1" applyFill="1" applyBorder="1" applyAlignment="1" applyProtection="1">
      <alignment vertical="center"/>
      <protection hidden="1"/>
    </xf>
    <xf numFmtId="44" fontId="14" fillId="11" borderId="95" xfId="0" applyNumberFormat="1" applyFont="1" applyFill="1" applyBorder="1" applyAlignment="1" applyProtection="1">
      <alignment vertical="center"/>
      <protection hidden="1"/>
    </xf>
    <xf numFmtId="44" fontId="14" fillId="11" borderId="96" xfId="0" applyNumberFormat="1" applyFont="1" applyFill="1" applyBorder="1" applyAlignment="1" applyProtection="1">
      <alignment vertical="center"/>
      <protection hidden="1"/>
    </xf>
    <xf numFmtId="44" fontId="46" fillId="0" borderId="93" xfId="0" applyNumberFormat="1" applyFont="1" applyBorder="1" applyAlignment="1" applyProtection="1">
      <alignment vertical="center" wrapText="1"/>
      <protection hidden="1"/>
    </xf>
    <xf numFmtId="44" fontId="47" fillId="0" borderId="92" xfId="0" applyNumberFormat="1" applyFont="1" applyFill="1" applyBorder="1" applyAlignment="1" applyProtection="1">
      <alignment vertical="center"/>
      <protection hidden="1"/>
    </xf>
    <xf numFmtId="44" fontId="46" fillId="0" borderId="90" xfId="0" applyNumberFormat="1" applyFont="1" applyBorder="1" applyAlignment="1" applyProtection="1">
      <alignment vertical="center"/>
      <protection hidden="1"/>
    </xf>
    <xf numFmtId="44" fontId="46" fillId="0" borderId="91" xfId="0" applyNumberFormat="1" applyFont="1" applyBorder="1" applyAlignment="1" applyProtection="1">
      <alignment vertical="center"/>
      <protection hidden="1"/>
    </xf>
    <xf numFmtId="44" fontId="13" fillId="0" borderId="89" xfId="1" applyFont="1" applyBorder="1" applyAlignment="1" applyProtection="1">
      <alignment vertical="center"/>
      <protection hidden="1"/>
    </xf>
    <xf numFmtId="44" fontId="13" fillId="0" borderId="90" xfId="1" applyFont="1" applyBorder="1" applyAlignment="1" applyProtection="1">
      <alignment vertical="center"/>
      <protection hidden="1"/>
    </xf>
    <xf numFmtId="44" fontId="13" fillId="0" borderId="91" xfId="1" applyFont="1" applyBorder="1" applyAlignment="1" applyProtection="1">
      <alignment vertical="center"/>
      <protection hidden="1"/>
    </xf>
    <xf numFmtId="44" fontId="13" fillId="0" borderId="94" xfId="1" applyFont="1" applyBorder="1" applyAlignment="1" applyProtection="1">
      <alignment vertical="center"/>
      <protection hidden="1"/>
    </xf>
    <xf numFmtId="44" fontId="13" fillId="0" borderId="95" xfId="1" applyFont="1" applyBorder="1" applyAlignment="1" applyProtection="1">
      <alignment vertical="center"/>
      <protection hidden="1"/>
    </xf>
    <xf numFmtId="44" fontId="13" fillId="0" borderId="96" xfId="1" applyFont="1" applyBorder="1" applyAlignment="1" applyProtection="1">
      <alignment vertical="center"/>
      <protection hidden="1"/>
    </xf>
    <xf numFmtId="0" fontId="42" fillId="54" borderId="0" xfId="0" applyFont="1" applyFill="1" applyBorder="1" applyAlignment="1" applyProtection="1">
      <alignment horizontal="left" vertical="center"/>
      <protection hidden="1"/>
    </xf>
    <xf numFmtId="0" fontId="42" fillId="54" borderId="0" xfId="0" applyFont="1" applyFill="1" applyBorder="1" applyAlignment="1" applyProtection="1">
      <alignment horizontal="center" vertical="center"/>
      <protection hidden="1"/>
    </xf>
    <xf numFmtId="44" fontId="66" fillId="49" borderId="92" xfId="0" applyNumberFormat="1" applyFont="1" applyFill="1" applyBorder="1" applyAlignment="1" applyProtection="1">
      <alignment vertical="center"/>
      <protection hidden="1"/>
    </xf>
    <xf numFmtId="44" fontId="66" fillId="49" borderId="93" xfId="0" applyNumberFormat="1" applyFont="1" applyFill="1" applyBorder="1" applyAlignment="1" applyProtection="1">
      <alignment vertical="center"/>
      <protection hidden="1"/>
    </xf>
    <xf numFmtId="44" fontId="66" fillId="12" borderId="92" xfId="0" applyNumberFormat="1" applyFont="1" applyFill="1" applyBorder="1" applyAlignment="1" applyProtection="1">
      <alignment vertical="center"/>
      <protection hidden="1"/>
    </xf>
    <xf numFmtId="44" fontId="66" fillId="12" borderId="93" xfId="0" applyNumberFormat="1" applyFont="1" applyFill="1" applyBorder="1" applyAlignment="1" applyProtection="1">
      <alignment vertical="center"/>
      <protection hidden="1"/>
    </xf>
    <xf numFmtId="44" fontId="62" fillId="47" borderId="94" xfId="0" applyNumberFormat="1" applyFont="1" applyFill="1" applyBorder="1" applyAlignment="1" applyProtection="1">
      <alignment vertical="center"/>
      <protection hidden="1"/>
    </xf>
    <xf numFmtId="44" fontId="62" fillId="47" borderId="95" xfId="0" applyNumberFormat="1" applyFont="1" applyFill="1" applyBorder="1" applyAlignment="1" applyProtection="1">
      <alignment vertical="center"/>
      <protection hidden="1"/>
    </xf>
    <xf numFmtId="44" fontId="62" fillId="47" borderId="96" xfId="0" applyNumberFormat="1" applyFont="1" applyFill="1" applyBorder="1" applyAlignment="1" applyProtection="1">
      <alignment vertical="center"/>
      <protection hidden="1"/>
    </xf>
    <xf numFmtId="44" fontId="65" fillId="0" borderId="93" xfId="0" applyNumberFormat="1" applyFont="1" applyBorder="1" applyAlignment="1" applyProtection="1">
      <alignment vertical="center"/>
      <protection hidden="1"/>
    </xf>
    <xf numFmtId="0" fontId="67" fillId="53" borderId="0" xfId="0" applyFont="1" applyFill="1" applyBorder="1" applyAlignment="1" applyProtection="1">
      <alignment horizontal="center"/>
      <protection hidden="1"/>
    </xf>
    <xf numFmtId="0" fontId="80" fillId="53" borderId="0" xfId="0" applyFont="1" applyFill="1" applyBorder="1" applyAlignment="1" applyProtection="1">
      <alignment horizontal="center"/>
      <protection locked="0"/>
    </xf>
    <xf numFmtId="0" fontId="15" fillId="2" borderId="21" xfId="0" applyFont="1" applyFill="1" applyBorder="1" applyAlignment="1" applyProtection="1"/>
    <xf numFmtId="0" fontId="15" fillId="2" borderId="0" xfId="0" applyFont="1" applyFill="1" applyBorder="1" applyAlignment="1" applyProtection="1"/>
    <xf numFmtId="0" fontId="15" fillId="2" borderId="23" xfId="0" applyFont="1" applyFill="1" applyBorder="1" applyAlignment="1" applyProtection="1"/>
    <xf numFmtId="0" fontId="15" fillId="2" borderId="24" xfId="0" applyFont="1" applyFill="1" applyBorder="1" applyAlignment="1" applyProtection="1"/>
    <xf numFmtId="0" fontId="15" fillId="2" borderId="23" xfId="367" applyFont="1" applyFill="1" applyBorder="1" applyAlignment="1" applyProtection="1"/>
    <xf numFmtId="0" fontId="15" fillId="2" borderId="24" xfId="367" applyFont="1" applyFill="1" applyBorder="1" applyAlignment="1" applyProtection="1"/>
    <xf numFmtId="0" fontId="15" fillId="2" borderId="21" xfId="367" applyFont="1" applyFill="1" applyBorder="1" applyAlignment="1" applyProtection="1"/>
    <xf numFmtId="0" fontId="15" fillId="2" borderId="0" xfId="367" applyFont="1" applyFill="1" applyBorder="1" applyAlignment="1" applyProtection="1"/>
    <xf numFmtId="0" fontId="15" fillId="2" borderId="23" xfId="541" applyFont="1" applyFill="1" applyBorder="1" applyAlignment="1" applyProtection="1"/>
    <xf numFmtId="0" fontId="15" fillId="2" borderId="24" xfId="541" applyFont="1" applyFill="1" applyBorder="1" applyAlignment="1" applyProtection="1"/>
    <xf numFmtId="0" fontId="15" fillId="2" borderId="21" xfId="541" applyFont="1" applyFill="1" applyBorder="1" applyAlignment="1" applyProtection="1"/>
    <xf numFmtId="0" fontId="15" fillId="2" borderId="0" xfId="541" applyFont="1" applyFill="1" applyBorder="1" applyAlignment="1" applyProtection="1"/>
    <xf numFmtId="43" fontId="20" fillId="0" borderId="97" xfId="357" applyFont="1" applyFill="1" applyBorder="1" applyAlignment="1">
      <alignment vertical="center"/>
    </xf>
    <xf numFmtId="43" fontId="81" fillId="0" borderId="80" xfId="0" applyNumberFormat="1" applyFont="1" applyBorder="1" applyAlignment="1">
      <alignment vertical="center"/>
    </xf>
    <xf numFmtId="43" fontId="81" fillId="0" borderId="98" xfId="0" applyNumberFormat="1" applyFont="1" applyBorder="1" applyAlignment="1">
      <alignment vertical="center"/>
    </xf>
    <xf numFmtId="43" fontId="81" fillId="0" borderId="99" xfId="0" applyNumberFormat="1" applyFont="1" applyBorder="1" applyAlignment="1">
      <alignment vertical="center"/>
    </xf>
    <xf numFmtId="43" fontId="81" fillId="0" borderId="100" xfId="0" applyNumberFormat="1" applyFont="1" applyBorder="1" applyAlignment="1">
      <alignment vertical="center"/>
    </xf>
    <xf numFmtId="0" fontId="15" fillId="3" borderId="0" xfId="0" applyFont="1" applyFill="1" applyBorder="1" applyAlignment="1" applyProtection="1">
      <alignment horizontal="right"/>
    </xf>
    <xf numFmtId="0" fontId="51" fillId="0" borderId="0" xfId="0" applyFont="1"/>
    <xf numFmtId="0" fontId="43" fillId="3" borderId="0" xfId="0" applyFont="1" applyFill="1" applyBorder="1" applyAlignment="1" applyProtection="1">
      <alignment horizontal="right"/>
    </xf>
    <xf numFmtId="0" fontId="54" fillId="3" borderId="0" xfId="0" applyFont="1" applyFill="1" applyAlignment="1" applyProtection="1">
      <alignment horizontal="center"/>
      <protection hidden="1"/>
    </xf>
    <xf numFmtId="0" fontId="56" fillId="3" borderId="0" xfId="0" applyFont="1" applyFill="1" applyBorder="1" applyAlignment="1" applyProtection="1">
      <alignment horizontal="right"/>
    </xf>
    <xf numFmtId="0" fontId="80" fillId="53" borderId="0" xfId="0" applyFont="1" applyFill="1" applyBorder="1" applyAlignment="1" applyProtection="1">
      <alignment horizontal="center"/>
      <protection locked="0"/>
    </xf>
    <xf numFmtId="44" fontId="44" fillId="3" borderId="0" xfId="0" applyNumberFormat="1" applyFont="1" applyFill="1" applyBorder="1" applyAlignment="1" applyProtection="1">
      <alignment horizontal="left" vertical="center"/>
      <protection hidden="1"/>
    </xf>
    <xf numFmtId="0" fontId="62" fillId="54" borderId="0" xfId="0" applyFont="1" applyFill="1" applyBorder="1" applyAlignment="1" applyProtection="1">
      <alignment horizontal="center" vertical="center"/>
      <protection hidden="1"/>
    </xf>
    <xf numFmtId="9" fontId="51" fillId="0" borderId="0" xfId="623" applyNumberFormat="1" applyFont="1" applyFill="1" applyBorder="1" applyAlignment="1">
      <alignment horizontal="right" vertical="center" wrapText="1" indent="1" readingOrder="1"/>
    </xf>
    <xf numFmtId="0" fontId="43" fillId="0" borderId="0" xfId="0" applyFont="1" applyBorder="1" applyAlignment="1" applyProtection="1">
      <alignment horizontal="right" vertical="center"/>
    </xf>
    <xf numFmtId="0" fontId="62" fillId="53" borderId="0" xfId="0" applyFont="1" applyFill="1" applyBorder="1" applyAlignment="1" applyProtection="1">
      <alignment horizontal="center" vertical="center"/>
      <protection hidden="1"/>
    </xf>
    <xf numFmtId="44" fontId="65" fillId="0" borderId="92" xfId="0" applyNumberFormat="1" applyFont="1" applyFill="1" applyBorder="1" applyAlignment="1" applyProtection="1">
      <alignment vertical="center" wrapText="1"/>
      <protection hidden="1"/>
    </xf>
    <xf numFmtId="44" fontId="65" fillId="0" borderId="0" xfId="0" applyNumberFormat="1" applyFont="1" applyFill="1" applyBorder="1" applyAlignment="1" applyProtection="1">
      <alignment vertical="center" wrapText="1"/>
      <protection hidden="1"/>
    </xf>
    <xf numFmtId="44" fontId="65" fillId="3" borderId="0" xfId="0" applyNumberFormat="1" applyFont="1" applyFill="1" applyBorder="1" applyAlignment="1" applyProtection="1">
      <alignment horizontal="left" vertical="center"/>
      <protection hidden="1"/>
    </xf>
    <xf numFmtId="0" fontId="67" fillId="53" borderId="0" xfId="0" applyFont="1" applyFill="1" applyBorder="1" applyAlignment="1" applyProtection="1">
      <alignment horizontal="center"/>
      <protection hidden="1"/>
    </xf>
    <xf numFmtId="0" fontId="68" fillId="0" borderId="0" xfId="0" applyFont="1" applyFill="1" applyBorder="1" applyAlignment="1">
      <alignment horizontal="left" vertical="top" wrapText="1"/>
    </xf>
    <xf numFmtId="44" fontId="44" fillId="11" borderId="94" xfId="0" applyNumberFormat="1" applyFont="1" applyFill="1" applyBorder="1" applyAlignment="1" applyProtection="1">
      <alignment horizontal="left" vertical="center"/>
      <protection hidden="1"/>
    </xf>
    <xf numFmtId="44" fontId="44" fillId="11" borderId="95" xfId="0" applyNumberFormat="1" applyFont="1" applyFill="1" applyBorder="1" applyAlignment="1" applyProtection="1">
      <alignment horizontal="left" vertical="center"/>
      <protection hidden="1"/>
    </xf>
    <xf numFmtId="44" fontId="65" fillId="0" borderId="92" xfId="0" applyNumberFormat="1" applyFont="1" applyFill="1" applyBorder="1" applyAlignment="1" applyProtection="1">
      <alignment horizontal="left" vertical="center"/>
      <protection hidden="1"/>
    </xf>
    <xf numFmtId="44" fontId="65" fillId="0" borderId="0" xfId="0" applyNumberFormat="1" applyFont="1" applyFill="1" applyBorder="1" applyAlignment="1" applyProtection="1">
      <alignment horizontal="left" vertical="center"/>
      <protection hidden="1"/>
    </xf>
    <xf numFmtId="0" fontId="50" fillId="0" borderId="0" xfId="623" applyFont="1" applyFill="1" applyBorder="1" applyAlignment="1">
      <alignment horizontal="left" vertical="center" wrapText="1"/>
    </xf>
    <xf numFmtId="44" fontId="66" fillId="0" borderId="92" xfId="0" applyNumberFormat="1" applyFont="1" applyFill="1" applyBorder="1" applyAlignment="1" applyProtection="1">
      <alignment horizontal="left" vertical="center"/>
      <protection hidden="1"/>
    </xf>
    <xf numFmtId="44" fontId="66" fillId="0" borderId="0" xfId="0" applyNumberFormat="1" applyFont="1" applyFill="1" applyBorder="1" applyAlignment="1" applyProtection="1">
      <alignment horizontal="left" vertical="center"/>
      <protection hidden="1"/>
    </xf>
    <xf numFmtId="44" fontId="66" fillId="3" borderId="0" xfId="0" applyNumberFormat="1" applyFont="1" applyFill="1" applyBorder="1" applyAlignment="1" applyProtection="1">
      <alignment horizontal="left" vertical="center"/>
      <protection hidden="1"/>
    </xf>
    <xf numFmtId="44" fontId="65" fillId="3" borderId="0" xfId="0" applyNumberFormat="1" applyFont="1" applyFill="1" applyBorder="1" applyAlignment="1" applyProtection="1">
      <alignment horizontal="left" vertical="center" wrapText="1"/>
      <protection hidden="1"/>
    </xf>
    <xf numFmtId="0" fontId="43" fillId="0" borderId="0" xfId="0" applyFont="1" applyBorder="1" applyAlignment="1" applyProtection="1">
      <alignment horizontal="left" vertical="center" wrapText="1"/>
    </xf>
    <xf numFmtId="0" fontId="77" fillId="0" borderId="0" xfId="0" applyFont="1" applyFill="1" applyBorder="1" applyAlignment="1" applyProtection="1">
      <alignment horizontal="center"/>
      <protection hidden="1"/>
    </xf>
    <xf numFmtId="0" fontId="69" fillId="0" borderId="0" xfId="623" applyFont="1" applyFill="1" applyBorder="1" applyAlignment="1">
      <alignment horizontal="center" vertical="center" wrapText="1"/>
    </xf>
    <xf numFmtId="0" fontId="71" fillId="0" borderId="0" xfId="0" applyFont="1" applyAlignment="1">
      <alignment horizontal="left" vertical="top" wrapText="1"/>
    </xf>
    <xf numFmtId="44" fontId="46" fillId="3" borderId="0" xfId="0" applyNumberFormat="1" applyFont="1" applyFill="1" applyBorder="1" applyAlignment="1" applyProtection="1">
      <alignment horizontal="left" vertical="center" wrapText="1"/>
      <protection hidden="1"/>
    </xf>
    <xf numFmtId="0" fontId="13" fillId="0" borderId="0" xfId="0" applyFont="1" applyBorder="1" applyAlignment="1" applyProtection="1">
      <alignment horizontal="right" vertical="center"/>
    </xf>
    <xf numFmtId="0" fontId="42" fillId="53" borderId="0" xfId="0" applyFont="1" applyFill="1" applyBorder="1" applyAlignment="1" applyProtection="1">
      <alignment horizontal="center" vertical="center"/>
      <protection hidden="1"/>
    </xf>
    <xf numFmtId="9" fontId="43" fillId="0" borderId="0" xfId="1309" applyNumberFormat="1" applyFont="1" applyFill="1" applyBorder="1" applyAlignment="1">
      <alignment horizontal="right" vertical="center" wrapText="1" indent="1" readingOrder="1"/>
    </xf>
    <xf numFmtId="0" fontId="43" fillId="0" borderId="0" xfId="1309" applyFont="1" applyFill="1" applyBorder="1" applyAlignment="1">
      <alignment horizontal="left" vertical="center" wrapText="1"/>
    </xf>
    <xf numFmtId="44" fontId="46" fillId="0" borderId="92" xfId="0" applyNumberFormat="1" applyFont="1" applyFill="1" applyBorder="1" applyAlignment="1" applyProtection="1">
      <alignment horizontal="left" vertical="center" wrapText="1"/>
      <protection hidden="1"/>
    </xf>
    <xf numFmtId="44" fontId="46" fillId="0" borderId="0" xfId="0" applyNumberFormat="1" applyFont="1" applyFill="1" applyBorder="1" applyAlignment="1" applyProtection="1">
      <alignment horizontal="left" vertical="center" wrapText="1"/>
      <protection hidden="1"/>
    </xf>
    <xf numFmtId="44" fontId="14" fillId="11" borderId="94" xfId="0" applyNumberFormat="1" applyFont="1" applyFill="1" applyBorder="1" applyAlignment="1" applyProtection="1">
      <alignment horizontal="left" vertical="center"/>
      <protection hidden="1"/>
    </xf>
    <xf numFmtId="44" fontId="14" fillId="11" borderId="95" xfId="0" applyNumberFormat="1" applyFont="1" applyFill="1" applyBorder="1" applyAlignment="1" applyProtection="1">
      <alignment horizontal="left" vertical="center"/>
      <protection hidden="1"/>
    </xf>
    <xf numFmtId="0" fontId="69" fillId="0" borderId="0" xfId="0" applyFont="1" applyFill="1" applyBorder="1" applyAlignment="1">
      <alignment horizontal="center" vertical="center" readingOrder="1"/>
    </xf>
    <xf numFmtId="44" fontId="14" fillId="3" borderId="0" xfId="0" applyNumberFormat="1" applyFont="1" applyFill="1" applyBorder="1" applyAlignment="1" applyProtection="1">
      <alignment horizontal="left" vertical="center"/>
      <protection hidden="1"/>
    </xf>
    <xf numFmtId="0" fontId="13" fillId="0" borderId="0" xfId="0" applyFont="1" applyBorder="1" applyAlignment="1" applyProtection="1">
      <alignment horizontal="center" wrapText="1"/>
    </xf>
    <xf numFmtId="0" fontId="13" fillId="0" borderId="0" xfId="0" applyFont="1" applyAlignment="1" applyProtection="1">
      <alignment horizontal="center" wrapText="1"/>
    </xf>
    <xf numFmtId="0" fontId="14" fillId="0" borderId="0" xfId="0" applyFont="1" applyBorder="1" applyAlignment="1" applyProtection="1">
      <alignment horizontal="center"/>
      <protection hidden="1"/>
    </xf>
    <xf numFmtId="0" fontId="42" fillId="54" borderId="0" xfId="0" applyFont="1" applyFill="1" applyBorder="1" applyAlignment="1" applyProtection="1">
      <alignment horizontal="center" vertical="center"/>
      <protection hidden="1"/>
    </xf>
    <xf numFmtId="0" fontId="76" fillId="0" borderId="0" xfId="0" applyFont="1" applyFill="1" applyBorder="1" applyAlignment="1" applyProtection="1">
      <alignment horizontal="center" vertical="center"/>
      <protection hidden="1"/>
    </xf>
    <xf numFmtId="44" fontId="46" fillId="3" borderId="0" xfId="0" applyNumberFormat="1" applyFont="1" applyFill="1" applyBorder="1" applyAlignment="1" applyProtection="1">
      <alignment horizontal="left" vertical="center"/>
      <protection hidden="1"/>
    </xf>
    <xf numFmtId="44" fontId="47" fillId="3" borderId="0" xfId="0" applyNumberFormat="1" applyFont="1" applyFill="1" applyBorder="1" applyAlignment="1" applyProtection="1">
      <alignment horizontal="left" vertical="center"/>
      <protection hidden="1"/>
    </xf>
    <xf numFmtId="44" fontId="47" fillId="0" borderId="92" xfId="0" applyNumberFormat="1" applyFont="1" applyFill="1" applyBorder="1" applyAlignment="1" applyProtection="1">
      <alignment horizontal="left" vertical="center"/>
      <protection hidden="1"/>
    </xf>
    <xf numFmtId="44" fontId="47" fillId="0" borderId="0" xfId="0" applyNumberFormat="1" applyFont="1" applyFill="1" applyBorder="1" applyAlignment="1" applyProtection="1">
      <alignment horizontal="left" vertical="center"/>
      <protection hidden="1"/>
    </xf>
    <xf numFmtId="44" fontId="46" fillId="0" borderId="92" xfId="0" applyNumberFormat="1" applyFont="1" applyFill="1" applyBorder="1" applyAlignment="1" applyProtection="1">
      <alignment horizontal="left" vertical="center"/>
      <protection hidden="1"/>
    </xf>
    <xf numFmtId="44" fontId="46" fillId="0" borderId="0" xfId="0" applyNumberFormat="1" applyFont="1" applyFill="1" applyBorder="1" applyAlignment="1" applyProtection="1">
      <alignment horizontal="left" vertical="center"/>
      <protection hidden="1"/>
    </xf>
    <xf numFmtId="0" fontId="69" fillId="0" borderId="0" xfId="610" applyFont="1" applyFill="1" applyBorder="1" applyAlignment="1">
      <alignment horizontal="center" vertical="center" readingOrder="1"/>
    </xf>
    <xf numFmtId="0" fontId="70" fillId="0" borderId="0" xfId="0" applyFont="1" applyFill="1" applyBorder="1" applyAlignment="1">
      <alignment horizontal="left" vertical="top" wrapText="1"/>
    </xf>
    <xf numFmtId="44" fontId="65" fillId="0" borderId="92" xfId="0" applyNumberFormat="1" applyFont="1" applyFill="1" applyBorder="1" applyAlignment="1" applyProtection="1">
      <alignment horizontal="left" vertical="center" wrapText="1"/>
      <protection hidden="1"/>
    </xf>
    <xf numFmtId="44" fontId="65" fillId="0" borderId="0" xfId="0" applyNumberFormat="1" applyFont="1" applyFill="1" applyBorder="1" applyAlignment="1" applyProtection="1">
      <alignment horizontal="left" vertical="center" wrapText="1"/>
      <protection hidden="1"/>
    </xf>
    <xf numFmtId="9" fontId="43" fillId="0" borderId="0" xfId="1309" applyNumberFormat="1" applyFont="1" applyFill="1" applyBorder="1" applyAlignment="1">
      <alignment vertical="center" readingOrder="1"/>
    </xf>
    <xf numFmtId="0" fontId="43" fillId="0" borderId="0" xfId="1309" applyFont="1" applyFill="1" applyBorder="1" applyAlignment="1">
      <alignment vertical="center" readingOrder="1"/>
    </xf>
    <xf numFmtId="0" fontId="43" fillId="0" borderId="0" xfId="0" applyFont="1" applyBorder="1" applyAlignment="1" applyProtection="1">
      <alignment horizontal="center" vertical="center" wrapText="1"/>
    </xf>
    <xf numFmtId="0" fontId="77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Border="1" applyAlignment="1" applyProtection="1">
      <alignment horizontal="center" wrapText="1"/>
    </xf>
    <xf numFmtId="0" fontId="73" fillId="0" borderId="0" xfId="0" applyFont="1" applyFill="1" applyBorder="1" applyAlignment="1">
      <alignment horizontal="left" vertical="top" wrapText="1"/>
    </xf>
    <xf numFmtId="0" fontId="72" fillId="0" borderId="0" xfId="0" applyFont="1" applyFill="1" applyBorder="1" applyAlignment="1">
      <alignment horizontal="left" vertical="top" wrapText="1"/>
    </xf>
    <xf numFmtId="9" fontId="43" fillId="0" borderId="0" xfId="1309" applyNumberFormat="1" applyFont="1" applyFill="1" applyBorder="1" applyAlignment="1">
      <alignment horizontal="right" vertical="center" indent="1" readingOrder="1"/>
    </xf>
    <xf numFmtId="0" fontId="43" fillId="0" borderId="0" xfId="1309" applyFont="1" applyFill="1" applyBorder="1" applyAlignment="1">
      <alignment horizontal="right" vertical="center" indent="1" readingOrder="1"/>
    </xf>
    <xf numFmtId="0" fontId="64" fillId="0" borderId="0" xfId="1309" applyFont="1" applyFill="1" applyBorder="1" applyAlignment="1">
      <alignment horizontal="center" vertical="center" wrapText="1" readingOrder="1"/>
    </xf>
    <xf numFmtId="0" fontId="43" fillId="0" borderId="43" xfId="1309" applyFont="1" applyBorder="1" applyAlignment="1">
      <alignment horizontal="left" vertical="center" wrapText="1"/>
    </xf>
    <xf numFmtId="0" fontId="43" fillId="0" borderId="44" xfId="1309" applyFont="1" applyBorder="1" applyAlignment="1">
      <alignment horizontal="left" vertical="center" wrapText="1"/>
    </xf>
    <xf numFmtId="9" fontId="43" fillId="0" borderId="43" xfId="1309" applyNumberFormat="1" applyFont="1" applyBorder="1" applyAlignment="1">
      <alignment horizontal="right" vertical="center" indent="1" readingOrder="1"/>
    </xf>
    <xf numFmtId="0" fontId="43" fillId="0" borderId="44" xfId="1309" applyFont="1" applyBorder="1" applyAlignment="1">
      <alignment horizontal="right" vertical="center" indent="1" readingOrder="1"/>
    </xf>
    <xf numFmtId="0" fontId="13" fillId="0" borderId="61" xfId="0" applyFont="1" applyBorder="1" applyAlignment="1" applyProtection="1">
      <alignment horizontal="center" vertical="center" wrapText="1"/>
    </xf>
    <xf numFmtId="0" fontId="13" fillId="0" borderId="0" xfId="0" applyFont="1" applyBorder="1" applyAlignment="1" applyProtection="1">
      <alignment horizontal="center" vertical="center" wrapText="1"/>
    </xf>
    <xf numFmtId="0" fontId="13" fillId="0" borderId="0" xfId="0" applyFont="1" applyBorder="1" applyAlignment="1" applyProtection="1">
      <alignment horizontal="right"/>
      <protection hidden="1"/>
    </xf>
    <xf numFmtId="167" fontId="13" fillId="0" borderId="0" xfId="0" applyNumberFormat="1" applyFont="1" applyBorder="1" applyAlignment="1" applyProtection="1">
      <alignment horizontal="left"/>
      <protection hidden="1"/>
    </xf>
    <xf numFmtId="167" fontId="13" fillId="0" borderId="0" xfId="0" applyNumberFormat="1" applyFont="1" applyAlignment="1" applyProtection="1">
      <alignment horizontal="left"/>
      <protection hidden="1"/>
    </xf>
    <xf numFmtId="0" fontId="14" fillId="0" borderId="49" xfId="0" applyFont="1" applyBorder="1" applyAlignment="1" applyProtection="1">
      <alignment horizontal="center"/>
      <protection hidden="1"/>
    </xf>
    <xf numFmtId="0" fontId="14" fillId="0" borderId="50" xfId="0" applyFont="1" applyBorder="1" applyAlignment="1" applyProtection="1">
      <alignment horizontal="center"/>
      <protection hidden="1"/>
    </xf>
    <xf numFmtId="0" fontId="14" fillId="0" borderId="51" xfId="0" applyFont="1" applyBorder="1" applyAlignment="1" applyProtection="1">
      <alignment horizontal="center"/>
      <protection hidden="1"/>
    </xf>
    <xf numFmtId="44" fontId="47" fillId="0" borderId="3" xfId="0" applyNumberFormat="1" applyFont="1" applyFill="1" applyBorder="1" applyAlignment="1" applyProtection="1">
      <alignment horizontal="left" vertical="center"/>
      <protection hidden="1"/>
    </xf>
    <xf numFmtId="44" fontId="47" fillId="0" borderId="15" xfId="0" applyNumberFormat="1" applyFont="1" applyFill="1" applyBorder="1" applyAlignment="1" applyProtection="1">
      <alignment horizontal="left" vertical="center"/>
      <protection hidden="1"/>
    </xf>
    <xf numFmtId="44" fontId="46" fillId="0" borderId="16" xfId="0" applyNumberFormat="1" applyFont="1" applyFill="1" applyBorder="1" applyAlignment="1" applyProtection="1">
      <alignment horizontal="left" vertical="center"/>
      <protection hidden="1"/>
    </xf>
    <xf numFmtId="44" fontId="46" fillId="0" borderId="1" xfId="0" applyNumberFormat="1" applyFont="1" applyFill="1" applyBorder="1" applyAlignment="1" applyProtection="1">
      <alignment horizontal="left" vertical="center"/>
      <protection hidden="1"/>
    </xf>
    <xf numFmtId="0" fontId="42" fillId="4" borderId="12" xfId="0" applyFont="1" applyFill="1" applyBorder="1" applyAlignment="1" applyProtection="1">
      <alignment horizontal="center" vertical="center"/>
      <protection hidden="1"/>
    </xf>
    <xf numFmtId="0" fontId="42" fillId="4" borderId="13" xfId="0" applyFont="1" applyFill="1" applyBorder="1" applyAlignment="1" applyProtection="1">
      <alignment horizontal="center" vertical="center"/>
      <protection hidden="1"/>
    </xf>
    <xf numFmtId="0" fontId="13" fillId="0" borderId="0" xfId="0" applyFont="1" applyBorder="1" applyAlignment="1" applyProtection="1">
      <alignment horizontal="right"/>
    </xf>
    <xf numFmtId="0" fontId="14" fillId="0" borderId="0" xfId="0" applyFont="1" applyAlignment="1" applyProtection="1">
      <alignment horizontal="center"/>
      <protection hidden="1"/>
    </xf>
    <xf numFmtId="0" fontId="14" fillId="9" borderId="0" xfId="0" applyFont="1" applyFill="1" applyBorder="1" applyAlignment="1" applyProtection="1">
      <alignment horizontal="center" vertical="center"/>
      <protection hidden="1"/>
    </xf>
    <xf numFmtId="0" fontId="53" fillId="4" borderId="46" xfId="610" applyFont="1" applyFill="1" applyBorder="1" applyAlignment="1" applyProtection="1">
      <alignment horizontal="center"/>
      <protection hidden="1"/>
    </xf>
    <xf numFmtId="0" fontId="53" fillId="4" borderId="47" xfId="610" applyFont="1" applyFill="1" applyBorder="1" applyAlignment="1" applyProtection="1">
      <alignment horizontal="center"/>
      <protection hidden="1"/>
    </xf>
    <xf numFmtId="44" fontId="19" fillId="0" borderId="0" xfId="0" applyNumberFormat="1" applyFont="1" applyBorder="1" applyAlignment="1" applyProtection="1">
      <alignment horizontal="left" vertical="center"/>
      <protection hidden="1"/>
    </xf>
    <xf numFmtId="0" fontId="59" fillId="47" borderId="37" xfId="0" applyFont="1" applyFill="1" applyBorder="1" applyAlignment="1" applyProtection="1">
      <alignment horizontal="center" vertical="center"/>
      <protection hidden="1"/>
    </xf>
    <xf numFmtId="0" fontId="59" fillId="47" borderId="62" xfId="0" applyFont="1" applyFill="1" applyBorder="1" applyAlignment="1" applyProtection="1">
      <alignment horizontal="center" vertical="center"/>
      <protection hidden="1"/>
    </xf>
    <xf numFmtId="0" fontId="59" fillId="47" borderId="79" xfId="0" applyFont="1" applyFill="1" applyBorder="1" applyAlignment="1" applyProtection="1">
      <alignment horizontal="center" vertical="center"/>
      <protection hidden="1"/>
    </xf>
    <xf numFmtId="44" fontId="61" fillId="51" borderId="0" xfId="0" applyNumberFormat="1" applyFont="1" applyFill="1" applyBorder="1" applyAlignment="1" applyProtection="1">
      <alignment horizontal="right" vertical="center"/>
      <protection hidden="1"/>
    </xf>
    <xf numFmtId="0" fontId="44" fillId="0" borderId="0" xfId="0" applyFont="1" applyFill="1" applyBorder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horizontal="center"/>
      <protection hidden="1"/>
    </xf>
    <xf numFmtId="0" fontId="56" fillId="5" borderId="64" xfId="0" applyFont="1" applyFill="1" applyBorder="1" applyAlignment="1" applyProtection="1">
      <alignment horizontal="center"/>
      <protection hidden="1"/>
    </xf>
    <xf numFmtId="0" fontId="56" fillId="5" borderId="31" xfId="0" applyFont="1" applyFill="1" applyBorder="1" applyAlignment="1" applyProtection="1">
      <alignment horizontal="center"/>
      <protection hidden="1"/>
    </xf>
    <xf numFmtId="0" fontId="56" fillId="4" borderId="64" xfId="0" applyFont="1" applyFill="1" applyBorder="1" applyAlignment="1" applyProtection="1">
      <alignment horizontal="center"/>
      <protection hidden="1"/>
    </xf>
    <xf numFmtId="0" fontId="56" fillId="4" borderId="31" xfId="0" applyFont="1" applyFill="1" applyBorder="1" applyAlignment="1" applyProtection="1">
      <alignment horizontal="center"/>
      <protection hidden="1"/>
    </xf>
    <xf numFmtId="0" fontId="15" fillId="0" borderId="42" xfId="0" applyFont="1" applyFill="1" applyBorder="1" applyAlignment="1" applyProtection="1">
      <alignment horizontal="left" vertical="center"/>
      <protection hidden="1"/>
    </xf>
    <xf numFmtId="0" fontId="59" fillId="47" borderId="68" xfId="0" applyFont="1" applyFill="1" applyBorder="1" applyAlignment="1" applyProtection="1">
      <alignment horizontal="center" vertical="center"/>
      <protection hidden="1"/>
    </xf>
    <xf numFmtId="0" fontId="59" fillId="47" borderId="69" xfId="0" applyFont="1" applyFill="1" applyBorder="1" applyAlignment="1" applyProtection="1">
      <alignment horizontal="center" vertical="center"/>
      <protection hidden="1"/>
    </xf>
    <xf numFmtId="0" fontId="54" fillId="0" borderId="0" xfId="0" applyFont="1" applyAlignment="1" applyProtection="1">
      <alignment horizontal="center"/>
      <protection hidden="1"/>
    </xf>
    <xf numFmtId="0" fontId="56" fillId="0" borderId="0" xfId="0" applyFont="1" applyAlignment="1" applyProtection="1">
      <alignment horizontal="right" vertical="center"/>
    </xf>
    <xf numFmtId="0" fontId="56" fillId="0" borderId="0" xfId="0" applyFont="1" applyBorder="1" applyAlignment="1" applyProtection="1">
      <alignment horizontal="right" vertical="center"/>
    </xf>
    <xf numFmtId="0" fontId="56" fillId="4" borderId="71" xfId="0" applyFont="1" applyFill="1" applyBorder="1" applyAlignment="1" applyProtection="1">
      <alignment horizontal="center"/>
      <protection hidden="1"/>
    </xf>
    <xf numFmtId="0" fontId="56" fillId="4" borderId="72" xfId="0" applyFont="1" applyFill="1" applyBorder="1" applyAlignment="1" applyProtection="1">
      <alignment horizontal="center"/>
      <protection hidden="1"/>
    </xf>
    <xf numFmtId="0" fontId="0" fillId="0" borderId="0" xfId="0" applyFont="1" applyBorder="1" applyAlignment="1">
      <alignment horizontal="center" wrapText="1"/>
    </xf>
    <xf numFmtId="0" fontId="56" fillId="6" borderId="64" xfId="0" applyFont="1" applyFill="1" applyBorder="1" applyAlignment="1" applyProtection="1">
      <alignment horizontal="center"/>
      <protection hidden="1"/>
    </xf>
    <xf numFmtId="0" fontId="56" fillId="6" borderId="25" xfId="0" applyFont="1" applyFill="1" applyBorder="1" applyAlignment="1" applyProtection="1">
      <alignment horizontal="center"/>
      <protection hidden="1"/>
    </xf>
    <xf numFmtId="0" fontId="17" fillId="2" borderId="21" xfId="541" applyFont="1" applyFill="1" applyBorder="1" applyAlignment="1" applyProtection="1">
      <alignment horizontal="center"/>
    </xf>
    <xf numFmtId="0" fontId="17" fillId="2" borderId="0" xfId="541" applyFont="1" applyFill="1" applyBorder="1" applyAlignment="1" applyProtection="1">
      <alignment horizontal="center"/>
    </xf>
    <xf numFmtId="0" fontId="17" fillId="2" borderId="21" xfId="0" applyFont="1" applyFill="1" applyBorder="1" applyAlignment="1" applyProtection="1">
      <alignment horizontal="center"/>
    </xf>
    <xf numFmtId="0" fontId="17" fillId="2" borderId="0" xfId="0" applyFont="1" applyFill="1" applyBorder="1" applyAlignment="1" applyProtection="1">
      <alignment horizontal="center"/>
    </xf>
    <xf numFmtId="0" fontId="15" fillId="2" borderId="23" xfId="0" applyFont="1" applyFill="1" applyBorder="1" applyAlignment="1" applyProtection="1">
      <alignment horizontal="center"/>
    </xf>
    <xf numFmtId="0" fontId="15" fillId="2" borderId="24" xfId="0" applyFont="1" applyFill="1" applyBorder="1" applyAlignment="1" applyProtection="1">
      <alignment horizontal="center"/>
    </xf>
    <xf numFmtId="0" fontId="15" fillId="2" borderId="21" xfId="0" applyFont="1" applyFill="1" applyBorder="1" applyAlignment="1" applyProtection="1">
      <alignment horizontal="center"/>
    </xf>
    <xf numFmtId="0" fontId="15" fillId="2" borderId="0" xfId="0" applyFont="1" applyFill="1" applyBorder="1" applyAlignment="1" applyProtection="1">
      <alignment horizontal="center"/>
    </xf>
    <xf numFmtId="0" fontId="17" fillId="2" borderId="21" xfId="367" applyFont="1" applyFill="1" applyBorder="1" applyAlignment="1" applyProtection="1">
      <alignment horizontal="center"/>
    </xf>
    <xf numFmtId="0" fontId="17" fillId="2" borderId="0" xfId="367" applyFont="1" applyFill="1" applyBorder="1" applyAlignment="1" applyProtection="1">
      <alignment horizontal="center"/>
    </xf>
    <xf numFmtId="0" fontId="15" fillId="2" borderId="21" xfId="367" applyFont="1" applyFill="1" applyBorder="1" applyAlignment="1" applyProtection="1">
      <alignment horizontal="center"/>
    </xf>
    <xf numFmtId="0" fontId="15" fillId="2" borderId="0" xfId="367" applyFont="1" applyFill="1" applyBorder="1" applyAlignment="1" applyProtection="1">
      <alignment horizontal="center"/>
    </xf>
    <xf numFmtId="0" fontId="15" fillId="2" borderId="20" xfId="367" applyFont="1" applyFill="1" applyBorder="1" applyAlignment="1" applyProtection="1">
      <alignment horizontal="center"/>
    </xf>
    <xf numFmtId="0" fontId="15" fillId="2" borderId="23" xfId="367" applyFont="1" applyFill="1" applyBorder="1" applyAlignment="1" applyProtection="1">
      <alignment horizontal="center"/>
    </xf>
    <xf numFmtId="0" fontId="15" fillId="2" borderId="24" xfId="367" applyFont="1" applyFill="1" applyBorder="1" applyAlignment="1" applyProtection="1">
      <alignment horizontal="center"/>
    </xf>
    <xf numFmtId="0" fontId="15" fillId="2" borderId="27" xfId="367" applyFont="1" applyFill="1" applyBorder="1" applyAlignment="1" applyProtection="1">
      <alignment horizontal="center"/>
    </xf>
    <xf numFmtId="0" fontId="17" fillId="2" borderId="20" xfId="367" applyFont="1" applyFill="1" applyBorder="1" applyAlignment="1" applyProtection="1">
      <alignment horizontal="center"/>
    </xf>
    <xf numFmtId="0" fontId="15" fillId="2" borderId="21" xfId="541" applyFont="1" applyFill="1" applyBorder="1" applyAlignment="1" applyProtection="1">
      <alignment horizontal="center"/>
    </xf>
    <xf numFmtId="0" fontId="15" fillId="2" borderId="0" xfId="541" applyFont="1" applyFill="1" applyBorder="1" applyAlignment="1" applyProtection="1">
      <alignment horizontal="center"/>
    </xf>
    <xf numFmtId="0" fontId="15" fillId="2" borderId="20" xfId="541" applyFont="1" applyFill="1" applyBorder="1" applyAlignment="1" applyProtection="1">
      <alignment horizontal="center"/>
    </xf>
    <xf numFmtId="0" fontId="15" fillId="2" borderId="23" xfId="541" applyFont="1" applyFill="1" applyBorder="1" applyAlignment="1" applyProtection="1">
      <alignment horizontal="center"/>
    </xf>
    <xf numFmtId="0" fontId="15" fillId="2" borderId="24" xfId="541" applyFont="1" applyFill="1" applyBorder="1" applyAlignment="1" applyProtection="1">
      <alignment horizontal="center"/>
    </xf>
    <xf numFmtId="0" fontId="15" fillId="2" borderId="27" xfId="541" applyFont="1" applyFill="1" applyBorder="1" applyAlignment="1" applyProtection="1">
      <alignment horizontal="center"/>
    </xf>
    <xf numFmtId="0" fontId="17" fillId="2" borderId="20" xfId="541" applyFont="1" applyFill="1" applyBorder="1" applyAlignment="1" applyProtection="1">
      <alignment horizontal="center"/>
    </xf>
  </cellXfs>
  <cellStyles count="2990">
    <cellStyle name="20% - Accent1" xfId="1035" builtinId="30" customBuiltin="1"/>
    <cellStyle name="20% - Accent1 2" xfId="1556" xr:uid="{00000000-0005-0000-0000-000000000000}"/>
    <cellStyle name="20% - Accent1 2 2" xfId="2974" xr:uid="{00000000-0005-0000-0000-000001000000}"/>
    <cellStyle name="20% - Accent2" xfId="1039" builtinId="34" customBuiltin="1"/>
    <cellStyle name="20% - Accent2 2" xfId="1558" xr:uid="{00000000-0005-0000-0000-000002000000}"/>
    <cellStyle name="20% - Accent2 2 2" xfId="2976" xr:uid="{00000000-0005-0000-0000-000003000000}"/>
    <cellStyle name="20% - Accent3" xfId="1043" builtinId="38" customBuiltin="1"/>
    <cellStyle name="20% - Accent3 2" xfId="1560" xr:uid="{00000000-0005-0000-0000-000004000000}"/>
    <cellStyle name="20% - Accent3 2 2" xfId="2978" xr:uid="{00000000-0005-0000-0000-000005000000}"/>
    <cellStyle name="20% - Accent4" xfId="1047" builtinId="42" customBuiltin="1"/>
    <cellStyle name="20% - Accent4 2" xfId="1562" xr:uid="{00000000-0005-0000-0000-000006000000}"/>
    <cellStyle name="20% - Accent4 2 2" xfId="2980" xr:uid="{00000000-0005-0000-0000-000007000000}"/>
    <cellStyle name="20% - Accent5" xfId="1051" builtinId="46" customBuiltin="1"/>
    <cellStyle name="20% - Accent5 2" xfId="1564" xr:uid="{00000000-0005-0000-0000-000008000000}"/>
    <cellStyle name="20% - Accent5 2 2" xfId="2982" xr:uid="{00000000-0005-0000-0000-000009000000}"/>
    <cellStyle name="20% - Accent6" xfId="1055" builtinId="50" customBuiltin="1"/>
    <cellStyle name="20% - Accent6 2" xfId="1566" xr:uid="{00000000-0005-0000-0000-00000A000000}"/>
    <cellStyle name="20% - Accent6 2 2" xfId="2984" xr:uid="{00000000-0005-0000-0000-00000B000000}"/>
    <cellStyle name="20% - Énfasis1 2" xfId="2464" xr:uid="{00000000-0005-0000-0000-00000D000000}"/>
    <cellStyle name="20% - Énfasis2 2" xfId="2466" xr:uid="{00000000-0005-0000-0000-00000F000000}"/>
    <cellStyle name="20% - Énfasis3 2" xfId="2468" xr:uid="{00000000-0005-0000-0000-000011000000}"/>
    <cellStyle name="20% - Énfasis4 2" xfId="2470" xr:uid="{00000000-0005-0000-0000-000013000000}"/>
    <cellStyle name="20% - Énfasis5 2" xfId="2472" xr:uid="{00000000-0005-0000-0000-000015000000}"/>
    <cellStyle name="20% - Énfasis6 2" xfId="2474" xr:uid="{00000000-0005-0000-0000-000017000000}"/>
    <cellStyle name="40% - Accent1" xfId="1036" builtinId="31" customBuiltin="1"/>
    <cellStyle name="40% - Accent1 2" xfId="1557" xr:uid="{00000000-0005-0000-0000-000018000000}"/>
    <cellStyle name="40% - Accent1 2 2" xfId="2975" xr:uid="{00000000-0005-0000-0000-000019000000}"/>
    <cellStyle name="40% - Accent2" xfId="1040" builtinId="35" customBuiltin="1"/>
    <cellStyle name="40% - Accent2 2" xfId="1559" xr:uid="{00000000-0005-0000-0000-00001A000000}"/>
    <cellStyle name="40% - Accent2 2 2" xfId="2977" xr:uid="{00000000-0005-0000-0000-00001B000000}"/>
    <cellStyle name="40% - Accent3" xfId="1044" builtinId="39" customBuiltin="1"/>
    <cellStyle name="40% - Accent3 2" xfId="1561" xr:uid="{00000000-0005-0000-0000-00001C000000}"/>
    <cellStyle name="40% - Accent3 2 2" xfId="2979" xr:uid="{00000000-0005-0000-0000-00001D000000}"/>
    <cellStyle name="40% - Accent4" xfId="1048" builtinId="43" customBuiltin="1"/>
    <cellStyle name="40% - Accent4 2" xfId="1563" xr:uid="{00000000-0005-0000-0000-00001E000000}"/>
    <cellStyle name="40% - Accent4 2 2" xfId="2981" xr:uid="{00000000-0005-0000-0000-00001F000000}"/>
    <cellStyle name="40% - Accent5" xfId="1052" builtinId="47" customBuiltin="1"/>
    <cellStyle name="40% - Accent5 2" xfId="1565" xr:uid="{00000000-0005-0000-0000-000020000000}"/>
    <cellStyle name="40% - Accent5 2 2" xfId="2983" xr:uid="{00000000-0005-0000-0000-000021000000}"/>
    <cellStyle name="40% - Accent6" xfId="1056" builtinId="51" customBuiltin="1"/>
    <cellStyle name="40% - Accent6 2" xfId="1567" xr:uid="{00000000-0005-0000-0000-000022000000}"/>
    <cellStyle name="40% - Accent6 2 2" xfId="2985" xr:uid="{00000000-0005-0000-0000-000023000000}"/>
    <cellStyle name="40% - Énfasis1 2" xfId="2465" xr:uid="{00000000-0005-0000-0000-000025000000}"/>
    <cellStyle name="40% - Énfasis2 2" xfId="2467" xr:uid="{00000000-0005-0000-0000-000027000000}"/>
    <cellStyle name="40% - Énfasis3 2" xfId="2469" xr:uid="{00000000-0005-0000-0000-000029000000}"/>
    <cellStyle name="40% - Énfasis4 2" xfId="2471" xr:uid="{00000000-0005-0000-0000-00002B000000}"/>
    <cellStyle name="40% - Énfasis5 2" xfId="2473" xr:uid="{00000000-0005-0000-0000-00002D000000}"/>
    <cellStyle name="40% - Énfasis6 2" xfId="2475" xr:uid="{00000000-0005-0000-0000-00002F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3A000000}"/>
    <cellStyle name="Comma 2 10" xfId="29" xr:uid="{00000000-0005-0000-0000-00003B000000}"/>
    <cellStyle name="Comma 2 10 2" xfId="387" xr:uid="{00000000-0005-0000-0000-00003C000000}"/>
    <cellStyle name="Comma 2 10 2 2" xfId="1984" xr:uid="{00000000-0005-0000-0000-00003D000000}"/>
    <cellStyle name="Comma 2 10 3" xfId="1739" xr:uid="{00000000-0005-0000-0000-00003E000000}"/>
    <cellStyle name="Comma 2 100" xfId="296" xr:uid="{00000000-0005-0000-0000-00003F000000}"/>
    <cellStyle name="Comma 2 100 2" xfId="565" xr:uid="{00000000-0005-0000-0000-000040000000}"/>
    <cellStyle name="Comma 2 100 2 2" xfId="2161" xr:uid="{00000000-0005-0000-0000-000041000000}"/>
    <cellStyle name="Comma 2 100 3" xfId="1916" xr:uid="{00000000-0005-0000-0000-000042000000}"/>
    <cellStyle name="Comma 2 101" xfId="299" xr:uid="{00000000-0005-0000-0000-000043000000}"/>
    <cellStyle name="Comma 2 101 2" xfId="567" xr:uid="{00000000-0005-0000-0000-000044000000}"/>
    <cellStyle name="Comma 2 101 2 2" xfId="2163" xr:uid="{00000000-0005-0000-0000-000045000000}"/>
    <cellStyle name="Comma 2 101 3" xfId="1918" xr:uid="{00000000-0005-0000-0000-000046000000}"/>
    <cellStyle name="Comma 2 102" xfId="302" xr:uid="{00000000-0005-0000-0000-000047000000}"/>
    <cellStyle name="Comma 2 102 2" xfId="569" xr:uid="{00000000-0005-0000-0000-000048000000}"/>
    <cellStyle name="Comma 2 102 2 2" xfId="2165" xr:uid="{00000000-0005-0000-0000-000049000000}"/>
    <cellStyle name="Comma 2 102 3" xfId="1920" xr:uid="{00000000-0005-0000-0000-00004A000000}"/>
    <cellStyle name="Comma 2 103" xfId="305" xr:uid="{00000000-0005-0000-0000-00004B000000}"/>
    <cellStyle name="Comma 2 103 2" xfId="571" xr:uid="{00000000-0005-0000-0000-00004C000000}"/>
    <cellStyle name="Comma 2 103 2 2" xfId="2167" xr:uid="{00000000-0005-0000-0000-00004D000000}"/>
    <cellStyle name="Comma 2 103 3" xfId="1922" xr:uid="{00000000-0005-0000-0000-00004E000000}"/>
    <cellStyle name="Comma 2 104" xfId="308" xr:uid="{00000000-0005-0000-0000-00004F000000}"/>
    <cellStyle name="Comma 2 104 2" xfId="573" xr:uid="{00000000-0005-0000-0000-000050000000}"/>
    <cellStyle name="Comma 2 104 2 2" xfId="2169" xr:uid="{00000000-0005-0000-0000-000051000000}"/>
    <cellStyle name="Comma 2 104 3" xfId="1924" xr:uid="{00000000-0005-0000-0000-000052000000}"/>
    <cellStyle name="Comma 2 105" xfId="311" xr:uid="{00000000-0005-0000-0000-000053000000}"/>
    <cellStyle name="Comma 2 105 2" xfId="575" xr:uid="{00000000-0005-0000-0000-000054000000}"/>
    <cellStyle name="Comma 2 105 2 2" xfId="2171" xr:uid="{00000000-0005-0000-0000-000055000000}"/>
    <cellStyle name="Comma 2 105 3" xfId="1926" xr:uid="{00000000-0005-0000-0000-000056000000}"/>
    <cellStyle name="Comma 2 106" xfId="314" xr:uid="{00000000-0005-0000-0000-000057000000}"/>
    <cellStyle name="Comma 2 106 2" xfId="577" xr:uid="{00000000-0005-0000-0000-000058000000}"/>
    <cellStyle name="Comma 2 106 2 2" xfId="2173" xr:uid="{00000000-0005-0000-0000-000059000000}"/>
    <cellStyle name="Comma 2 106 3" xfId="1928" xr:uid="{00000000-0005-0000-0000-00005A000000}"/>
    <cellStyle name="Comma 2 107" xfId="317" xr:uid="{00000000-0005-0000-0000-00005B000000}"/>
    <cellStyle name="Comma 2 107 2" xfId="579" xr:uid="{00000000-0005-0000-0000-00005C000000}"/>
    <cellStyle name="Comma 2 107 2 2" xfId="2175" xr:uid="{00000000-0005-0000-0000-00005D000000}"/>
    <cellStyle name="Comma 2 107 3" xfId="1930" xr:uid="{00000000-0005-0000-0000-00005E000000}"/>
    <cellStyle name="Comma 2 108" xfId="320" xr:uid="{00000000-0005-0000-0000-00005F000000}"/>
    <cellStyle name="Comma 2 108 2" xfId="581" xr:uid="{00000000-0005-0000-0000-000060000000}"/>
    <cellStyle name="Comma 2 108 2 2" xfId="2177" xr:uid="{00000000-0005-0000-0000-000061000000}"/>
    <cellStyle name="Comma 2 108 3" xfId="1932" xr:uid="{00000000-0005-0000-0000-000062000000}"/>
    <cellStyle name="Comma 2 109" xfId="323" xr:uid="{00000000-0005-0000-0000-000063000000}"/>
    <cellStyle name="Comma 2 109 2" xfId="583" xr:uid="{00000000-0005-0000-0000-000064000000}"/>
    <cellStyle name="Comma 2 109 2 2" xfId="2179" xr:uid="{00000000-0005-0000-0000-000065000000}"/>
    <cellStyle name="Comma 2 109 3" xfId="1934" xr:uid="{00000000-0005-0000-0000-000066000000}"/>
    <cellStyle name="Comma 2 11" xfId="32" xr:uid="{00000000-0005-0000-0000-000067000000}"/>
    <cellStyle name="Comma 2 11 2" xfId="389" xr:uid="{00000000-0005-0000-0000-000068000000}"/>
    <cellStyle name="Comma 2 11 2 2" xfId="1986" xr:uid="{00000000-0005-0000-0000-000069000000}"/>
    <cellStyle name="Comma 2 11 3" xfId="1741" xr:uid="{00000000-0005-0000-0000-00006A000000}"/>
    <cellStyle name="Comma 2 110" xfId="326" xr:uid="{00000000-0005-0000-0000-00006B000000}"/>
    <cellStyle name="Comma 2 110 2" xfId="585" xr:uid="{00000000-0005-0000-0000-00006C000000}"/>
    <cellStyle name="Comma 2 110 2 2" xfId="2181" xr:uid="{00000000-0005-0000-0000-00006D000000}"/>
    <cellStyle name="Comma 2 110 3" xfId="1936" xr:uid="{00000000-0005-0000-0000-00006E000000}"/>
    <cellStyle name="Comma 2 111" xfId="329" xr:uid="{00000000-0005-0000-0000-00006F000000}"/>
    <cellStyle name="Comma 2 111 2" xfId="587" xr:uid="{00000000-0005-0000-0000-000070000000}"/>
    <cellStyle name="Comma 2 111 2 2" xfId="2183" xr:uid="{00000000-0005-0000-0000-000071000000}"/>
    <cellStyle name="Comma 2 111 3" xfId="1938" xr:uid="{00000000-0005-0000-0000-000072000000}"/>
    <cellStyle name="Comma 2 112" xfId="332" xr:uid="{00000000-0005-0000-0000-000073000000}"/>
    <cellStyle name="Comma 2 112 2" xfId="589" xr:uid="{00000000-0005-0000-0000-000074000000}"/>
    <cellStyle name="Comma 2 112 2 2" xfId="2185" xr:uid="{00000000-0005-0000-0000-000075000000}"/>
    <cellStyle name="Comma 2 112 3" xfId="1940" xr:uid="{00000000-0005-0000-0000-000076000000}"/>
    <cellStyle name="Comma 2 113" xfId="335" xr:uid="{00000000-0005-0000-0000-000077000000}"/>
    <cellStyle name="Comma 2 113 2" xfId="591" xr:uid="{00000000-0005-0000-0000-000078000000}"/>
    <cellStyle name="Comma 2 113 2 2" xfId="2187" xr:uid="{00000000-0005-0000-0000-000079000000}"/>
    <cellStyle name="Comma 2 113 3" xfId="1942" xr:uid="{00000000-0005-0000-0000-00007A000000}"/>
    <cellStyle name="Comma 2 114" xfId="338" xr:uid="{00000000-0005-0000-0000-00007B000000}"/>
    <cellStyle name="Comma 2 114 2" xfId="593" xr:uid="{00000000-0005-0000-0000-00007C000000}"/>
    <cellStyle name="Comma 2 114 2 2" xfId="2189" xr:uid="{00000000-0005-0000-0000-00007D000000}"/>
    <cellStyle name="Comma 2 114 3" xfId="1944" xr:uid="{00000000-0005-0000-0000-00007E000000}"/>
    <cellStyle name="Comma 2 115" xfId="341" xr:uid="{00000000-0005-0000-0000-00007F000000}"/>
    <cellStyle name="Comma 2 115 2" xfId="595" xr:uid="{00000000-0005-0000-0000-000080000000}"/>
    <cellStyle name="Comma 2 115 2 2" xfId="2191" xr:uid="{00000000-0005-0000-0000-000081000000}"/>
    <cellStyle name="Comma 2 115 3" xfId="1946" xr:uid="{00000000-0005-0000-0000-000082000000}"/>
    <cellStyle name="Comma 2 116" xfId="344" xr:uid="{00000000-0005-0000-0000-000083000000}"/>
    <cellStyle name="Comma 2 116 2" xfId="597" xr:uid="{00000000-0005-0000-0000-000084000000}"/>
    <cellStyle name="Comma 2 116 2 2" xfId="2193" xr:uid="{00000000-0005-0000-0000-000085000000}"/>
    <cellStyle name="Comma 2 116 3" xfId="1948" xr:uid="{00000000-0005-0000-0000-000086000000}"/>
    <cellStyle name="Comma 2 117" xfId="347" xr:uid="{00000000-0005-0000-0000-000087000000}"/>
    <cellStyle name="Comma 2 117 2" xfId="599" xr:uid="{00000000-0005-0000-0000-000088000000}"/>
    <cellStyle name="Comma 2 117 2 2" xfId="2195" xr:uid="{00000000-0005-0000-0000-000089000000}"/>
    <cellStyle name="Comma 2 117 3" xfId="1950" xr:uid="{00000000-0005-0000-0000-00008A000000}"/>
    <cellStyle name="Comma 2 118" xfId="350" xr:uid="{00000000-0005-0000-0000-00008B000000}"/>
    <cellStyle name="Comma 2 118 2" xfId="601" xr:uid="{00000000-0005-0000-0000-00008C000000}"/>
    <cellStyle name="Comma 2 118 2 2" xfId="2197" xr:uid="{00000000-0005-0000-0000-00008D000000}"/>
    <cellStyle name="Comma 2 118 3" xfId="1952" xr:uid="{00000000-0005-0000-0000-00008E000000}"/>
    <cellStyle name="Comma 2 119" xfId="353" xr:uid="{00000000-0005-0000-0000-00008F000000}"/>
    <cellStyle name="Comma 2 119 2" xfId="603" xr:uid="{00000000-0005-0000-0000-000090000000}"/>
    <cellStyle name="Comma 2 119 2 2" xfId="2199" xr:uid="{00000000-0005-0000-0000-000091000000}"/>
    <cellStyle name="Comma 2 119 3" xfId="1954" xr:uid="{00000000-0005-0000-0000-000092000000}"/>
    <cellStyle name="Comma 2 12" xfId="35" xr:uid="{00000000-0005-0000-0000-000093000000}"/>
    <cellStyle name="Comma 2 12 2" xfId="391" xr:uid="{00000000-0005-0000-0000-000094000000}"/>
    <cellStyle name="Comma 2 12 2 2" xfId="1988" xr:uid="{00000000-0005-0000-0000-000095000000}"/>
    <cellStyle name="Comma 2 12 3" xfId="1743" xr:uid="{00000000-0005-0000-0000-000096000000}"/>
    <cellStyle name="Comma 2 120" xfId="356" xr:uid="{00000000-0005-0000-0000-000097000000}"/>
    <cellStyle name="Comma 2 120 2" xfId="605" xr:uid="{00000000-0005-0000-0000-000098000000}"/>
    <cellStyle name="Comma 2 120 2 2" xfId="2201" xr:uid="{00000000-0005-0000-0000-000099000000}"/>
    <cellStyle name="Comma 2 120 3" xfId="1956" xr:uid="{00000000-0005-0000-0000-00009A000000}"/>
    <cellStyle name="Comma 2 121" xfId="611" xr:uid="{00000000-0005-0000-0000-00009B000000}"/>
    <cellStyle name="Comma 2 121 2" xfId="2205" xr:uid="{00000000-0005-0000-0000-00009C000000}"/>
    <cellStyle name="Comma 2 122" xfId="1960" xr:uid="{00000000-0005-0000-0000-00009D000000}"/>
    <cellStyle name="Comma 2 13" xfId="38" xr:uid="{00000000-0005-0000-0000-00009E000000}"/>
    <cellStyle name="Comma 2 13 2" xfId="393" xr:uid="{00000000-0005-0000-0000-00009F000000}"/>
    <cellStyle name="Comma 2 13 2 2" xfId="1990" xr:uid="{00000000-0005-0000-0000-0000A0000000}"/>
    <cellStyle name="Comma 2 13 3" xfId="1745" xr:uid="{00000000-0005-0000-0000-0000A1000000}"/>
    <cellStyle name="Comma 2 14" xfId="41" xr:uid="{00000000-0005-0000-0000-0000A2000000}"/>
    <cellStyle name="Comma 2 14 2" xfId="395" xr:uid="{00000000-0005-0000-0000-0000A3000000}"/>
    <cellStyle name="Comma 2 14 2 2" xfId="1992" xr:uid="{00000000-0005-0000-0000-0000A4000000}"/>
    <cellStyle name="Comma 2 14 3" xfId="1747" xr:uid="{00000000-0005-0000-0000-0000A5000000}"/>
    <cellStyle name="Comma 2 15" xfId="44" xr:uid="{00000000-0005-0000-0000-0000A6000000}"/>
    <cellStyle name="Comma 2 15 2" xfId="397" xr:uid="{00000000-0005-0000-0000-0000A7000000}"/>
    <cellStyle name="Comma 2 15 2 2" xfId="1994" xr:uid="{00000000-0005-0000-0000-0000A8000000}"/>
    <cellStyle name="Comma 2 15 3" xfId="1749" xr:uid="{00000000-0005-0000-0000-0000A9000000}"/>
    <cellStyle name="Comma 2 16" xfId="47" xr:uid="{00000000-0005-0000-0000-0000AA000000}"/>
    <cellStyle name="Comma 2 16 2" xfId="399" xr:uid="{00000000-0005-0000-0000-0000AB000000}"/>
    <cellStyle name="Comma 2 16 2 2" xfId="1996" xr:uid="{00000000-0005-0000-0000-0000AC000000}"/>
    <cellStyle name="Comma 2 16 3" xfId="1751" xr:uid="{00000000-0005-0000-0000-0000AD000000}"/>
    <cellStyle name="Comma 2 17" xfId="50" xr:uid="{00000000-0005-0000-0000-0000AE000000}"/>
    <cellStyle name="Comma 2 17 2" xfId="401" xr:uid="{00000000-0005-0000-0000-0000AF000000}"/>
    <cellStyle name="Comma 2 17 2 2" xfId="1998" xr:uid="{00000000-0005-0000-0000-0000B0000000}"/>
    <cellStyle name="Comma 2 17 3" xfId="1753" xr:uid="{00000000-0005-0000-0000-0000B1000000}"/>
    <cellStyle name="Comma 2 18" xfId="53" xr:uid="{00000000-0005-0000-0000-0000B2000000}"/>
    <cellStyle name="Comma 2 18 2" xfId="403" xr:uid="{00000000-0005-0000-0000-0000B3000000}"/>
    <cellStyle name="Comma 2 18 2 2" xfId="2000" xr:uid="{00000000-0005-0000-0000-0000B4000000}"/>
    <cellStyle name="Comma 2 18 3" xfId="1755" xr:uid="{00000000-0005-0000-0000-0000B5000000}"/>
    <cellStyle name="Comma 2 19" xfId="56" xr:uid="{00000000-0005-0000-0000-0000B6000000}"/>
    <cellStyle name="Comma 2 19 2" xfId="405" xr:uid="{00000000-0005-0000-0000-0000B7000000}"/>
    <cellStyle name="Comma 2 19 2 2" xfId="2002" xr:uid="{00000000-0005-0000-0000-0000B8000000}"/>
    <cellStyle name="Comma 2 19 3" xfId="1757" xr:uid="{00000000-0005-0000-0000-0000B9000000}"/>
    <cellStyle name="Comma 2 2" xfId="5" xr:uid="{00000000-0005-0000-0000-0000BA000000}"/>
    <cellStyle name="Comma 2 2 2" xfId="371" xr:uid="{00000000-0005-0000-0000-0000BB000000}"/>
    <cellStyle name="Comma 2 2 2 2" xfId="1968" xr:uid="{00000000-0005-0000-0000-0000BC000000}"/>
    <cellStyle name="Comma 2 2 3" xfId="1723" xr:uid="{00000000-0005-0000-0000-0000BD000000}"/>
    <cellStyle name="Comma 2 20" xfId="59" xr:uid="{00000000-0005-0000-0000-0000BE000000}"/>
    <cellStyle name="Comma 2 20 2" xfId="407" xr:uid="{00000000-0005-0000-0000-0000BF000000}"/>
    <cellStyle name="Comma 2 20 2 2" xfId="2004" xr:uid="{00000000-0005-0000-0000-0000C0000000}"/>
    <cellStyle name="Comma 2 20 3" xfId="1759" xr:uid="{00000000-0005-0000-0000-0000C1000000}"/>
    <cellStyle name="Comma 2 21" xfId="62" xr:uid="{00000000-0005-0000-0000-0000C2000000}"/>
    <cellStyle name="Comma 2 21 2" xfId="409" xr:uid="{00000000-0005-0000-0000-0000C3000000}"/>
    <cellStyle name="Comma 2 21 2 2" xfId="2006" xr:uid="{00000000-0005-0000-0000-0000C4000000}"/>
    <cellStyle name="Comma 2 21 3" xfId="1761" xr:uid="{00000000-0005-0000-0000-0000C5000000}"/>
    <cellStyle name="Comma 2 22" xfId="65" xr:uid="{00000000-0005-0000-0000-0000C6000000}"/>
    <cellStyle name="Comma 2 22 2" xfId="411" xr:uid="{00000000-0005-0000-0000-0000C7000000}"/>
    <cellStyle name="Comma 2 22 2 2" xfId="2008" xr:uid="{00000000-0005-0000-0000-0000C8000000}"/>
    <cellStyle name="Comma 2 22 3" xfId="1763" xr:uid="{00000000-0005-0000-0000-0000C9000000}"/>
    <cellStyle name="Comma 2 23" xfId="68" xr:uid="{00000000-0005-0000-0000-0000CA000000}"/>
    <cellStyle name="Comma 2 23 2" xfId="413" xr:uid="{00000000-0005-0000-0000-0000CB000000}"/>
    <cellStyle name="Comma 2 23 2 2" xfId="2010" xr:uid="{00000000-0005-0000-0000-0000CC000000}"/>
    <cellStyle name="Comma 2 23 3" xfId="1765" xr:uid="{00000000-0005-0000-0000-0000CD000000}"/>
    <cellStyle name="Comma 2 24" xfId="71" xr:uid="{00000000-0005-0000-0000-0000CE000000}"/>
    <cellStyle name="Comma 2 24 2" xfId="415" xr:uid="{00000000-0005-0000-0000-0000CF000000}"/>
    <cellStyle name="Comma 2 24 2 2" xfId="2012" xr:uid="{00000000-0005-0000-0000-0000D0000000}"/>
    <cellStyle name="Comma 2 24 3" xfId="1767" xr:uid="{00000000-0005-0000-0000-0000D1000000}"/>
    <cellStyle name="Comma 2 25" xfId="74" xr:uid="{00000000-0005-0000-0000-0000D2000000}"/>
    <cellStyle name="Comma 2 25 2" xfId="417" xr:uid="{00000000-0005-0000-0000-0000D3000000}"/>
    <cellStyle name="Comma 2 25 2 2" xfId="2014" xr:uid="{00000000-0005-0000-0000-0000D4000000}"/>
    <cellStyle name="Comma 2 25 3" xfId="1769" xr:uid="{00000000-0005-0000-0000-0000D5000000}"/>
    <cellStyle name="Comma 2 26" xfId="77" xr:uid="{00000000-0005-0000-0000-0000D6000000}"/>
    <cellStyle name="Comma 2 26 2" xfId="419" xr:uid="{00000000-0005-0000-0000-0000D7000000}"/>
    <cellStyle name="Comma 2 26 2 2" xfId="2016" xr:uid="{00000000-0005-0000-0000-0000D8000000}"/>
    <cellStyle name="Comma 2 26 3" xfId="1771" xr:uid="{00000000-0005-0000-0000-0000D9000000}"/>
    <cellStyle name="Comma 2 27" xfId="80" xr:uid="{00000000-0005-0000-0000-0000DA000000}"/>
    <cellStyle name="Comma 2 27 2" xfId="421" xr:uid="{00000000-0005-0000-0000-0000DB000000}"/>
    <cellStyle name="Comma 2 27 2 2" xfId="2018" xr:uid="{00000000-0005-0000-0000-0000DC000000}"/>
    <cellStyle name="Comma 2 27 3" xfId="1773" xr:uid="{00000000-0005-0000-0000-0000DD000000}"/>
    <cellStyle name="Comma 2 28" xfId="83" xr:uid="{00000000-0005-0000-0000-0000DE000000}"/>
    <cellStyle name="Comma 2 28 2" xfId="423" xr:uid="{00000000-0005-0000-0000-0000DF000000}"/>
    <cellStyle name="Comma 2 28 2 2" xfId="2020" xr:uid="{00000000-0005-0000-0000-0000E0000000}"/>
    <cellStyle name="Comma 2 28 3" xfId="1775" xr:uid="{00000000-0005-0000-0000-0000E1000000}"/>
    <cellStyle name="Comma 2 29" xfId="86" xr:uid="{00000000-0005-0000-0000-0000E2000000}"/>
    <cellStyle name="Comma 2 29 2" xfId="425" xr:uid="{00000000-0005-0000-0000-0000E3000000}"/>
    <cellStyle name="Comma 2 29 2 2" xfId="2022" xr:uid="{00000000-0005-0000-0000-0000E4000000}"/>
    <cellStyle name="Comma 2 29 3" xfId="1777" xr:uid="{00000000-0005-0000-0000-0000E5000000}"/>
    <cellStyle name="Comma 2 3" xfId="8" xr:uid="{00000000-0005-0000-0000-0000E6000000}"/>
    <cellStyle name="Comma 2 3 2" xfId="373" xr:uid="{00000000-0005-0000-0000-0000E7000000}"/>
    <cellStyle name="Comma 2 3 2 2" xfId="1970" xr:uid="{00000000-0005-0000-0000-0000E8000000}"/>
    <cellStyle name="Comma 2 3 3" xfId="1725" xr:uid="{00000000-0005-0000-0000-0000E9000000}"/>
    <cellStyle name="Comma 2 30" xfId="89" xr:uid="{00000000-0005-0000-0000-0000EA000000}"/>
    <cellStyle name="Comma 2 30 2" xfId="427" xr:uid="{00000000-0005-0000-0000-0000EB000000}"/>
    <cellStyle name="Comma 2 30 2 2" xfId="2024" xr:uid="{00000000-0005-0000-0000-0000EC000000}"/>
    <cellStyle name="Comma 2 30 3" xfId="1779" xr:uid="{00000000-0005-0000-0000-0000ED000000}"/>
    <cellStyle name="Comma 2 31" xfId="92" xr:uid="{00000000-0005-0000-0000-0000EE000000}"/>
    <cellStyle name="Comma 2 31 2" xfId="429" xr:uid="{00000000-0005-0000-0000-0000EF000000}"/>
    <cellStyle name="Comma 2 31 2 2" xfId="2026" xr:uid="{00000000-0005-0000-0000-0000F0000000}"/>
    <cellStyle name="Comma 2 31 3" xfId="1781" xr:uid="{00000000-0005-0000-0000-0000F1000000}"/>
    <cellStyle name="Comma 2 32" xfId="95" xr:uid="{00000000-0005-0000-0000-0000F2000000}"/>
    <cellStyle name="Comma 2 32 2" xfId="431" xr:uid="{00000000-0005-0000-0000-0000F3000000}"/>
    <cellStyle name="Comma 2 32 2 2" xfId="2028" xr:uid="{00000000-0005-0000-0000-0000F4000000}"/>
    <cellStyle name="Comma 2 32 3" xfId="1783" xr:uid="{00000000-0005-0000-0000-0000F5000000}"/>
    <cellStyle name="Comma 2 33" xfId="98" xr:uid="{00000000-0005-0000-0000-0000F6000000}"/>
    <cellStyle name="Comma 2 33 2" xfId="433" xr:uid="{00000000-0005-0000-0000-0000F7000000}"/>
    <cellStyle name="Comma 2 33 2 2" xfId="2030" xr:uid="{00000000-0005-0000-0000-0000F8000000}"/>
    <cellStyle name="Comma 2 33 3" xfId="1785" xr:uid="{00000000-0005-0000-0000-0000F9000000}"/>
    <cellStyle name="Comma 2 34" xfId="101" xr:uid="{00000000-0005-0000-0000-0000FA000000}"/>
    <cellStyle name="Comma 2 34 2" xfId="435" xr:uid="{00000000-0005-0000-0000-0000FB000000}"/>
    <cellStyle name="Comma 2 34 2 2" xfId="2032" xr:uid="{00000000-0005-0000-0000-0000FC000000}"/>
    <cellStyle name="Comma 2 34 3" xfId="1787" xr:uid="{00000000-0005-0000-0000-0000FD000000}"/>
    <cellStyle name="Comma 2 35" xfId="104" xr:uid="{00000000-0005-0000-0000-0000FE000000}"/>
    <cellStyle name="Comma 2 35 2" xfId="437" xr:uid="{00000000-0005-0000-0000-0000FF000000}"/>
    <cellStyle name="Comma 2 35 2 2" xfId="2034" xr:uid="{00000000-0005-0000-0000-000000010000}"/>
    <cellStyle name="Comma 2 35 3" xfId="1789" xr:uid="{00000000-0005-0000-0000-000001010000}"/>
    <cellStyle name="Comma 2 36" xfId="107" xr:uid="{00000000-0005-0000-0000-000002010000}"/>
    <cellStyle name="Comma 2 36 2" xfId="439" xr:uid="{00000000-0005-0000-0000-000003010000}"/>
    <cellStyle name="Comma 2 36 2 2" xfId="2036" xr:uid="{00000000-0005-0000-0000-000004010000}"/>
    <cellStyle name="Comma 2 36 3" xfId="1791" xr:uid="{00000000-0005-0000-0000-000005010000}"/>
    <cellStyle name="Comma 2 37" xfId="110" xr:uid="{00000000-0005-0000-0000-000006010000}"/>
    <cellStyle name="Comma 2 37 2" xfId="441" xr:uid="{00000000-0005-0000-0000-000007010000}"/>
    <cellStyle name="Comma 2 37 2 2" xfId="2038" xr:uid="{00000000-0005-0000-0000-000008010000}"/>
    <cellStyle name="Comma 2 37 3" xfId="1793" xr:uid="{00000000-0005-0000-0000-000009010000}"/>
    <cellStyle name="Comma 2 38" xfId="113" xr:uid="{00000000-0005-0000-0000-00000A010000}"/>
    <cellStyle name="Comma 2 38 2" xfId="443" xr:uid="{00000000-0005-0000-0000-00000B010000}"/>
    <cellStyle name="Comma 2 38 2 2" xfId="2040" xr:uid="{00000000-0005-0000-0000-00000C010000}"/>
    <cellStyle name="Comma 2 38 3" xfId="1795" xr:uid="{00000000-0005-0000-0000-00000D010000}"/>
    <cellStyle name="Comma 2 39" xfId="116" xr:uid="{00000000-0005-0000-0000-00000E010000}"/>
    <cellStyle name="Comma 2 39 2" xfId="445" xr:uid="{00000000-0005-0000-0000-00000F010000}"/>
    <cellStyle name="Comma 2 39 2 2" xfId="2042" xr:uid="{00000000-0005-0000-0000-000010010000}"/>
    <cellStyle name="Comma 2 39 3" xfId="1797" xr:uid="{00000000-0005-0000-0000-000011010000}"/>
    <cellStyle name="Comma 2 4" xfId="11" xr:uid="{00000000-0005-0000-0000-000012010000}"/>
    <cellStyle name="Comma 2 4 2" xfId="375" xr:uid="{00000000-0005-0000-0000-000013010000}"/>
    <cellStyle name="Comma 2 4 2 2" xfId="1972" xr:uid="{00000000-0005-0000-0000-000014010000}"/>
    <cellStyle name="Comma 2 4 3" xfId="1727" xr:uid="{00000000-0005-0000-0000-000015010000}"/>
    <cellStyle name="Comma 2 40" xfId="119" xr:uid="{00000000-0005-0000-0000-000016010000}"/>
    <cellStyle name="Comma 2 40 2" xfId="447" xr:uid="{00000000-0005-0000-0000-000017010000}"/>
    <cellStyle name="Comma 2 40 2 2" xfId="2044" xr:uid="{00000000-0005-0000-0000-000018010000}"/>
    <cellStyle name="Comma 2 40 3" xfId="1799" xr:uid="{00000000-0005-0000-0000-000019010000}"/>
    <cellStyle name="Comma 2 41" xfId="122" xr:uid="{00000000-0005-0000-0000-00001A010000}"/>
    <cellStyle name="Comma 2 41 2" xfId="449" xr:uid="{00000000-0005-0000-0000-00001B010000}"/>
    <cellStyle name="Comma 2 41 2 2" xfId="2046" xr:uid="{00000000-0005-0000-0000-00001C010000}"/>
    <cellStyle name="Comma 2 41 3" xfId="1801" xr:uid="{00000000-0005-0000-0000-00001D010000}"/>
    <cellStyle name="Comma 2 42" xfId="125" xr:uid="{00000000-0005-0000-0000-00001E010000}"/>
    <cellStyle name="Comma 2 42 2" xfId="451" xr:uid="{00000000-0005-0000-0000-00001F010000}"/>
    <cellStyle name="Comma 2 42 2 2" xfId="2048" xr:uid="{00000000-0005-0000-0000-000020010000}"/>
    <cellStyle name="Comma 2 42 3" xfId="1803" xr:uid="{00000000-0005-0000-0000-000021010000}"/>
    <cellStyle name="Comma 2 43" xfId="128" xr:uid="{00000000-0005-0000-0000-000022010000}"/>
    <cellStyle name="Comma 2 43 2" xfId="453" xr:uid="{00000000-0005-0000-0000-000023010000}"/>
    <cellStyle name="Comma 2 43 2 2" xfId="2050" xr:uid="{00000000-0005-0000-0000-000024010000}"/>
    <cellStyle name="Comma 2 43 3" xfId="1805" xr:uid="{00000000-0005-0000-0000-000025010000}"/>
    <cellStyle name="Comma 2 44" xfId="131" xr:uid="{00000000-0005-0000-0000-000026010000}"/>
    <cellStyle name="Comma 2 44 2" xfId="455" xr:uid="{00000000-0005-0000-0000-000027010000}"/>
    <cellStyle name="Comma 2 44 2 2" xfId="2052" xr:uid="{00000000-0005-0000-0000-000028010000}"/>
    <cellStyle name="Comma 2 44 3" xfId="1807" xr:uid="{00000000-0005-0000-0000-000029010000}"/>
    <cellStyle name="Comma 2 45" xfId="134" xr:uid="{00000000-0005-0000-0000-00002A010000}"/>
    <cellStyle name="Comma 2 45 2" xfId="457" xr:uid="{00000000-0005-0000-0000-00002B010000}"/>
    <cellStyle name="Comma 2 45 2 2" xfId="2054" xr:uid="{00000000-0005-0000-0000-00002C010000}"/>
    <cellStyle name="Comma 2 45 3" xfId="1809" xr:uid="{00000000-0005-0000-0000-00002D010000}"/>
    <cellStyle name="Comma 2 46" xfId="137" xr:uid="{00000000-0005-0000-0000-00002E010000}"/>
    <cellStyle name="Comma 2 46 2" xfId="459" xr:uid="{00000000-0005-0000-0000-00002F010000}"/>
    <cellStyle name="Comma 2 46 2 2" xfId="2056" xr:uid="{00000000-0005-0000-0000-000030010000}"/>
    <cellStyle name="Comma 2 46 3" xfId="1811" xr:uid="{00000000-0005-0000-0000-000031010000}"/>
    <cellStyle name="Comma 2 47" xfId="140" xr:uid="{00000000-0005-0000-0000-000032010000}"/>
    <cellStyle name="Comma 2 47 2" xfId="461" xr:uid="{00000000-0005-0000-0000-000033010000}"/>
    <cellStyle name="Comma 2 47 2 2" xfId="2058" xr:uid="{00000000-0005-0000-0000-000034010000}"/>
    <cellStyle name="Comma 2 47 3" xfId="1813" xr:uid="{00000000-0005-0000-0000-000035010000}"/>
    <cellStyle name="Comma 2 48" xfId="143" xr:uid="{00000000-0005-0000-0000-000036010000}"/>
    <cellStyle name="Comma 2 48 2" xfId="463" xr:uid="{00000000-0005-0000-0000-000037010000}"/>
    <cellStyle name="Comma 2 48 2 2" xfId="2060" xr:uid="{00000000-0005-0000-0000-000038010000}"/>
    <cellStyle name="Comma 2 48 3" xfId="1815" xr:uid="{00000000-0005-0000-0000-000039010000}"/>
    <cellStyle name="Comma 2 49" xfId="146" xr:uid="{00000000-0005-0000-0000-00003A010000}"/>
    <cellStyle name="Comma 2 49 2" xfId="465" xr:uid="{00000000-0005-0000-0000-00003B010000}"/>
    <cellStyle name="Comma 2 49 2 2" xfId="2062" xr:uid="{00000000-0005-0000-0000-00003C010000}"/>
    <cellStyle name="Comma 2 49 3" xfId="1817" xr:uid="{00000000-0005-0000-0000-00003D010000}"/>
    <cellStyle name="Comma 2 5" xfId="14" xr:uid="{00000000-0005-0000-0000-00003E010000}"/>
    <cellStyle name="Comma 2 5 2" xfId="377" xr:uid="{00000000-0005-0000-0000-00003F010000}"/>
    <cellStyle name="Comma 2 5 2 2" xfId="1974" xr:uid="{00000000-0005-0000-0000-000040010000}"/>
    <cellStyle name="Comma 2 5 3" xfId="1729" xr:uid="{00000000-0005-0000-0000-000041010000}"/>
    <cellStyle name="Comma 2 50" xfId="149" xr:uid="{00000000-0005-0000-0000-000042010000}"/>
    <cellStyle name="Comma 2 50 2" xfId="467" xr:uid="{00000000-0005-0000-0000-000043010000}"/>
    <cellStyle name="Comma 2 50 2 2" xfId="2064" xr:uid="{00000000-0005-0000-0000-000044010000}"/>
    <cellStyle name="Comma 2 50 3" xfId="1819" xr:uid="{00000000-0005-0000-0000-000045010000}"/>
    <cellStyle name="Comma 2 51" xfId="152" xr:uid="{00000000-0005-0000-0000-000046010000}"/>
    <cellStyle name="Comma 2 51 2" xfId="469" xr:uid="{00000000-0005-0000-0000-000047010000}"/>
    <cellStyle name="Comma 2 51 2 2" xfId="2066" xr:uid="{00000000-0005-0000-0000-000048010000}"/>
    <cellStyle name="Comma 2 51 3" xfId="1821" xr:uid="{00000000-0005-0000-0000-000049010000}"/>
    <cellStyle name="Comma 2 52" xfId="154" xr:uid="{00000000-0005-0000-0000-00004A010000}"/>
    <cellStyle name="Comma 2 52 2" xfId="470" xr:uid="{00000000-0005-0000-0000-00004B010000}"/>
    <cellStyle name="Comma 2 52 2 2" xfId="2067" xr:uid="{00000000-0005-0000-0000-00004C010000}"/>
    <cellStyle name="Comma 2 52 3" xfId="1822" xr:uid="{00000000-0005-0000-0000-00004D010000}"/>
    <cellStyle name="Comma 2 53" xfId="156" xr:uid="{00000000-0005-0000-0000-00004E010000}"/>
    <cellStyle name="Comma 2 53 2" xfId="471" xr:uid="{00000000-0005-0000-0000-00004F010000}"/>
    <cellStyle name="Comma 2 53 2 2" xfId="2068" xr:uid="{00000000-0005-0000-0000-000050010000}"/>
    <cellStyle name="Comma 2 53 3" xfId="1823" xr:uid="{00000000-0005-0000-0000-000051010000}"/>
    <cellStyle name="Comma 2 54" xfId="159" xr:uid="{00000000-0005-0000-0000-000052010000}"/>
    <cellStyle name="Comma 2 54 2" xfId="473" xr:uid="{00000000-0005-0000-0000-000053010000}"/>
    <cellStyle name="Comma 2 54 2 2" xfId="2070" xr:uid="{00000000-0005-0000-0000-000054010000}"/>
    <cellStyle name="Comma 2 54 3" xfId="1825" xr:uid="{00000000-0005-0000-0000-000055010000}"/>
    <cellStyle name="Comma 2 55" xfId="162" xr:uid="{00000000-0005-0000-0000-000056010000}"/>
    <cellStyle name="Comma 2 55 2" xfId="475" xr:uid="{00000000-0005-0000-0000-000057010000}"/>
    <cellStyle name="Comma 2 55 2 2" xfId="2072" xr:uid="{00000000-0005-0000-0000-000058010000}"/>
    <cellStyle name="Comma 2 55 3" xfId="1827" xr:uid="{00000000-0005-0000-0000-000059010000}"/>
    <cellStyle name="Comma 2 56" xfId="165" xr:uid="{00000000-0005-0000-0000-00005A010000}"/>
    <cellStyle name="Comma 2 56 2" xfId="477" xr:uid="{00000000-0005-0000-0000-00005B010000}"/>
    <cellStyle name="Comma 2 56 2 2" xfId="2074" xr:uid="{00000000-0005-0000-0000-00005C010000}"/>
    <cellStyle name="Comma 2 56 3" xfId="1829" xr:uid="{00000000-0005-0000-0000-00005D010000}"/>
    <cellStyle name="Comma 2 57" xfId="168" xr:uid="{00000000-0005-0000-0000-00005E010000}"/>
    <cellStyle name="Comma 2 57 2" xfId="479" xr:uid="{00000000-0005-0000-0000-00005F010000}"/>
    <cellStyle name="Comma 2 57 2 2" xfId="2076" xr:uid="{00000000-0005-0000-0000-000060010000}"/>
    <cellStyle name="Comma 2 57 3" xfId="1831" xr:uid="{00000000-0005-0000-0000-000061010000}"/>
    <cellStyle name="Comma 2 58" xfId="171" xr:uid="{00000000-0005-0000-0000-000062010000}"/>
    <cellStyle name="Comma 2 58 2" xfId="481" xr:uid="{00000000-0005-0000-0000-000063010000}"/>
    <cellStyle name="Comma 2 58 2 2" xfId="2078" xr:uid="{00000000-0005-0000-0000-000064010000}"/>
    <cellStyle name="Comma 2 58 3" xfId="1833" xr:uid="{00000000-0005-0000-0000-000065010000}"/>
    <cellStyle name="Comma 2 59" xfId="174" xr:uid="{00000000-0005-0000-0000-000066010000}"/>
    <cellStyle name="Comma 2 59 2" xfId="483" xr:uid="{00000000-0005-0000-0000-000067010000}"/>
    <cellStyle name="Comma 2 59 2 2" xfId="2080" xr:uid="{00000000-0005-0000-0000-000068010000}"/>
    <cellStyle name="Comma 2 59 3" xfId="1835" xr:uid="{00000000-0005-0000-0000-000069010000}"/>
    <cellStyle name="Comma 2 6" xfId="17" xr:uid="{00000000-0005-0000-0000-00006A010000}"/>
    <cellStyle name="Comma 2 6 2" xfId="379" xr:uid="{00000000-0005-0000-0000-00006B010000}"/>
    <cellStyle name="Comma 2 6 2 2" xfId="1976" xr:uid="{00000000-0005-0000-0000-00006C010000}"/>
    <cellStyle name="Comma 2 6 3" xfId="1731" xr:uid="{00000000-0005-0000-0000-00006D010000}"/>
    <cellStyle name="Comma 2 60" xfId="177" xr:uid="{00000000-0005-0000-0000-00006E010000}"/>
    <cellStyle name="Comma 2 60 2" xfId="485" xr:uid="{00000000-0005-0000-0000-00006F010000}"/>
    <cellStyle name="Comma 2 60 2 2" xfId="2082" xr:uid="{00000000-0005-0000-0000-000070010000}"/>
    <cellStyle name="Comma 2 60 3" xfId="1837" xr:uid="{00000000-0005-0000-0000-000071010000}"/>
    <cellStyle name="Comma 2 61" xfId="180" xr:uid="{00000000-0005-0000-0000-000072010000}"/>
    <cellStyle name="Comma 2 61 2" xfId="487" xr:uid="{00000000-0005-0000-0000-000073010000}"/>
    <cellStyle name="Comma 2 61 2 2" xfId="2084" xr:uid="{00000000-0005-0000-0000-000074010000}"/>
    <cellStyle name="Comma 2 61 3" xfId="1839" xr:uid="{00000000-0005-0000-0000-000075010000}"/>
    <cellStyle name="Comma 2 62" xfId="183" xr:uid="{00000000-0005-0000-0000-000076010000}"/>
    <cellStyle name="Comma 2 62 2" xfId="489" xr:uid="{00000000-0005-0000-0000-000077010000}"/>
    <cellStyle name="Comma 2 62 2 2" xfId="2086" xr:uid="{00000000-0005-0000-0000-000078010000}"/>
    <cellStyle name="Comma 2 62 3" xfId="1841" xr:uid="{00000000-0005-0000-0000-000079010000}"/>
    <cellStyle name="Comma 2 63" xfId="186" xr:uid="{00000000-0005-0000-0000-00007A010000}"/>
    <cellStyle name="Comma 2 63 2" xfId="491" xr:uid="{00000000-0005-0000-0000-00007B010000}"/>
    <cellStyle name="Comma 2 63 2 2" xfId="2088" xr:uid="{00000000-0005-0000-0000-00007C010000}"/>
    <cellStyle name="Comma 2 63 3" xfId="1843" xr:uid="{00000000-0005-0000-0000-00007D010000}"/>
    <cellStyle name="Comma 2 64" xfId="188" xr:uid="{00000000-0005-0000-0000-00007E010000}"/>
    <cellStyle name="Comma 2 64 2" xfId="492" xr:uid="{00000000-0005-0000-0000-00007F010000}"/>
    <cellStyle name="Comma 2 64 2 2" xfId="2089" xr:uid="{00000000-0005-0000-0000-000080010000}"/>
    <cellStyle name="Comma 2 64 3" xfId="1844" xr:uid="{00000000-0005-0000-0000-000081010000}"/>
    <cellStyle name="Comma 2 65" xfId="191" xr:uid="{00000000-0005-0000-0000-000082010000}"/>
    <cellStyle name="Comma 2 65 2" xfId="494" xr:uid="{00000000-0005-0000-0000-000083010000}"/>
    <cellStyle name="Comma 2 65 2 2" xfId="2091" xr:uid="{00000000-0005-0000-0000-000084010000}"/>
    <cellStyle name="Comma 2 65 3" xfId="1846" xr:uid="{00000000-0005-0000-0000-000085010000}"/>
    <cellStyle name="Comma 2 66" xfId="194" xr:uid="{00000000-0005-0000-0000-000086010000}"/>
    <cellStyle name="Comma 2 66 2" xfId="496" xr:uid="{00000000-0005-0000-0000-000087010000}"/>
    <cellStyle name="Comma 2 66 2 2" xfId="2093" xr:uid="{00000000-0005-0000-0000-000088010000}"/>
    <cellStyle name="Comma 2 66 3" xfId="1848" xr:uid="{00000000-0005-0000-0000-000089010000}"/>
    <cellStyle name="Comma 2 67" xfId="197" xr:uid="{00000000-0005-0000-0000-00008A010000}"/>
    <cellStyle name="Comma 2 67 2" xfId="498" xr:uid="{00000000-0005-0000-0000-00008B010000}"/>
    <cellStyle name="Comma 2 67 2 2" xfId="2095" xr:uid="{00000000-0005-0000-0000-00008C010000}"/>
    <cellStyle name="Comma 2 67 3" xfId="1850" xr:uid="{00000000-0005-0000-0000-00008D010000}"/>
    <cellStyle name="Comma 2 68" xfId="200" xr:uid="{00000000-0005-0000-0000-00008E010000}"/>
    <cellStyle name="Comma 2 68 2" xfId="500" xr:uid="{00000000-0005-0000-0000-00008F010000}"/>
    <cellStyle name="Comma 2 68 2 2" xfId="2097" xr:uid="{00000000-0005-0000-0000-000090010000}"/>
    <cellStyle name="Comma 2 68 3" xfId="1852" xr:uid="{00000000-0005-0000-0000-000091010000}"/>
    <cellStyle name="Comma 2 69" xfId="203" xr:uid="{00000000-0005-0000-0000-000092010000}"/>
    <cellStyle name="Comma 2 69 2" xfId="502" xr:uid="{00000000-0005-0000-0000-000093010000}"/>
    <cellStyle name="Comma 2 69 2 2" xfId="2099" xr:uid="{00000000-0005-0000-0000-000094010000}"/>
    <cellStyle name="Comma 2 69 3" xfId="1854" xr:uid="{00000000-0005-0000-0000-000095010000}"/>
    <cellStyle name="Comma 2 7" xfId="20" xr:uid="{00000000-0005-0000-0000-000096010000}"/>
    <cellStyle name="Comma 2 7 2" xfId="381" xr:uid="{00000000-0005-0000-0000-000097010000}"/>
    <cellStyle name="Comma 2 7 2 2" xfId="1978" xr:uid="{00000000-0005-0000-0000-000098010000}"/>
    <cellStyle name="Comma 2 7 3" xfId="1733" xr:uid="{00000000-0005-0000-0000-000099010000}"/>
    <cellStyle name="Comma 2 70" xfId="206" xr:uid="{00000000-0005-0000-0000-00009A010000}"/>
    <cellStyle name="Comma 2 70 2" xfId="504" xr:uid="{00000000-0005-0000-0000-00009B010000}"/>
    <cellStyle name="Comma 2 70 2 2" xfId="2101" xr:uid="{00000000-0005-0000-0000-00009C010000}"/>
    <cellStyle name="Comma 2 70 3" xfId="1856" xr:uid="{00000000-0005-0000-0000-00009D010000}"/>
    <cellStyle name="Comma 2 71" xfId="209" xr:uid="{00000000-0005-0000-0000-00009E010000}"/>
    <cellStyle name="Comma 2 71 2" xfId="506" xr:uid="{00000000-0005-0000-0000-00009F010000}"/>
    <cellStyle name="Comma 2 71 2 2" xfId="2103" xr:uid="{00000000-0005-0000-0000-0000A0010000}"/>
    <cellStyle name="Comma 2 71 3" xfId="1858" xr:uid="{00000000-0005-0000-0000-0000A1010000}"/>
    <cellStyle name="Comma 2 72" xfId="212" xr:uid="{00000000-0005-0000-0000-0000A2010000}"/>
    <cellStyle name="Comma 2 72 2" xfId="508" xr:uid="{00000000-0005-0000-0000-0000A3010000}"/>
    <cellStyle name="Comma 2 72 2 2" xfId="2105" xr:uid="{00000000-0005-0000-0000-0000A4010000}"/>
    <cellStyle name="Comma 2 72 3" xfId="1860" xr:uid="{00000000-0005-0000-0000-0000A5010000}"/>
    <cellStyle name="Comma 2 73" xfId="215" xr:uid="{00000000-0005-0000-0000-0000A6010000}"/>
    <cellStyle name="Comma 2 73 2" xfId="510" xr:uid="{00000000-0005-0000-0000-0000A7010000}"/>
    <cellStyle name="Comma 2 73 2 2" xfId="2107" xr:uid="{00000000-0005-0000-0000-0000A8010000}"/>
    <cellStyle name="Comma 2 73 3" xfId="1862" xr:uid="{00000000-0005-0000-0000-0000A9010000}"/>
    <cellStyle name="Comma 2 74" xfId="218" xr:uid="{00000000-0005-0000-0000-0000AA010000}"/>
    <cellStyle name="Comma 2 74 2" xfId="512" xr:uid="{00000000-0005-0000-0000-0000AB010000}"/>
    <cellStyle name="Comma 2 74 2 2" xfId="2109" xr:uid="{00000000-0005-0000-0000-0000AC010000}"/>
    <cellStyle name="Comma 2 74 3" xfId="1864" xr:uid="{00000000-0005-0000-0000-0000AD010000}"/>
    <cellStyle name="Comma 2 75" xfId="221" xr:uid="{00000000-0005-0000-0000-0000AE010000}"/>
    <cellStyle name="Comma 2 75 2" xfId="514" xr:uid="{00000000-0005-0000-0000-0000AF010000}"/>
    <cellStyle name="Comma 2 75 2 2" xfId="2111" xr:uid="{00000000-0005-0000-0000-0000B0010000}"/>
    <cellStyle name="Comma 2 75 3" xfId="1866" xr:uid="{00000000-0005-0000-0000-0000B1010000}"/>
    <cellStyle name="Comma 2 76" xfId="224" xr:uid="{00000000-0005-0000-0000-0000B2010000}"/>
    <cellStyle name="Comma 2 76 2" xfId="516" xr:uid="{00000000-0005-0000-0000-0000B3010000}"/>
    <cellStyle name="Comma 2 76 2 2" xfId="2113" xr:uid="{00000000-0005-0000-0000-0000B4010000}"/>
    <cellStyle name="Comma 2 76 3" xfId="1868" xr:uid="{00000000-0005-0000-0000-0000B5010000}"/>
    <cellStyle name="Comma 2 77" xfId="227" xr:uid="{00000000-0005-0000-0000-0000B6010000}"/>
    <cellStyle name="Comma 2 77 2" xfId="518" xr:uid="{00000000-0005-0000-0000-0000B7010000}"/>
    <cellStyle name="Comma 2 77 2 2" xfId="2115" xr:uid="{00000000-0005-0000-0000-0000B8010000}"/>
    <cellStyle name="Comma 2 77 3" xfId="1870" xr:uid="{00000000-0005-0000-0000-0000B9010000}"/>
    <cellStyle name="Comma 2 78" xfId="230" xr:uid="{00000000-0005-0000-0000-0000BA010000}"/>
    <cellStyle name="Comma 2 78 2" xfId="520" xr:uid="{00000000-0005-0000-0000-0000BB010000}"/>
    <cellStyle name="Comma 2 78 2 2" xfId="2117" xr:uid="{00000000-0005-0000-0000-0000BC010000}"/>
    <cellStyle name="Comma 2 78 3" xfId="1872" xr:uid="{00000000-0005-0000-0000-0000BD010000}"/>
    <cellStyle name="Comma 2 79" xfId="233" xr:uid="{00000000-0005-0000-0000-0000BE010000}"/>
    <cellStyle name="Comma 2 79 2" xfId="522" xr:uid="{00000000-0005-0000-0000-0000BF010000}"/>
    <cellStyle name="Comma 2 79 2 2" xfId="2119" xr:uid="{00000000-0005-0000-0000-0000C0010000}"/>
    <cellStyle name="Comma 2 79 3" xfId="1874" xr:uid="{00000000-0005-0000-0000-0000C1010000}"/>
    <cellStyle name="Comma 2 8" xfId="23" xr:uid="{00000000-0005-0000-0000-0000C2010000}"/>
    <cellStyle name="Comma 2 8 2" xfId="383" xr:uid="{00000000-0005-0000-0000-0000C3010000}"/>
    <cellStyle name="Comma 2 8 2 2" xfId="1980" xr:uid="{00000000-0005-0000-0000-0000C4010000}"/>
    <cellStyle name="Comma 2 8 3" xfId="1735" xr:uid="{00000000-0005-0000-0000-0000C5010000}"/>
    <cellStyle name="Comma 2 80" xfId="236" xr:uid="{00000000-0005-0000-0000-0000C6010000}"/>
    <cellStyle name="Comma 2 80 2" xfId="524" xr:uid="{00000000-0005-0000-0000-0000C7010000}"/>
    <cellStyle name="Comma 2 80 2 2" xfId="2121" xr:uid="{00000000-0005-0000-0000-0000C8010000}"/>
    <cellStyle name="Comma 2 80 3" xfId="1876" xr:uid="{00000000-0005-0000-0000-0000C9010000}"/>
    <cellStyle name="Comma 2 81" xfId="239" xr:uid="{00000000-0005-0000-0000-0000CA010000}"/>
    <cellStyle name="Comma 2 81 2" xfId="526" xr:uid="{00000000-0005-0000-0000-0000CB010000}"/>
    <cellStyle name="Comma 2 81 2 2" xfId="2123" xr:uid="{00000000-0005-0000-0000-0000CC010000}"/>
    <cellStyle name="Comma 2 81 3" xfId="1878" xr:uid="{00000000-0005-0000-0000-0000CD010000}"/>
    <cellStyle name="Comma 2 82" xfId="242" xr:uid="{00000000-0005-0000-0000-0000CE010000}"/>
    <cellStyle name="Comma 2 82 2" xfId="528" xr:uid="{00000000-0005-0000-0000-0000CF010000}"/>
    <cellStyle name="Comma 2 82 2 2" xfId="2125" xr:uid="{00000000-0005-0000-0000-0000D0010000}"/>
    <cellStyle name="Comma 2 82 3" xfId="1880" xr:uid="{00000000-0005-0000-0000-0000D1010000}"/>
    <cellStyle name="Comma 2 83" xfId="245" xr:uid="{00000000-0005-0000-0000-0000D2010000}"/>
    <cellStyle name="Comma 2 83 2" xfId="530" xr:uid="{00000000-0005-0000-0000-0000D3010000}"/>
    <cellStyle name="Comma 2 83 2 2" xfId="2127" xr:uid="{00000000-0005-0000-0000-0000D4010000}"/>
    <cellStyle name="Comma 2 83 3" xfId="1882" xr:uid="{00000000-0005-0000-0000-0000D5010000}"/>
    <cellStyle name="Comma 2 84" xfId="248" xr:uid="{00000000-0005-0000-0000-0000D6010000}"/>
    <cellStyle name="Comma 2 84 2" xfId="532" xr:uid="{00000000-0005-0000-0000-0000D7010000}"/>
    <cellStyle name="Comma 2 84 2 2" xfId="2129" xr:uid="{00000000-0005-0000-0000-0000D8010000}"/>
    <cellStyle name="Comma 2 84 3" xfId="1884" xr:uid="{00000000-0005-0000-0000-0000D9010000}"/>
    <cellStyle name="Comma 2 85" xfId="251" xr:uid="{00000000-0005-0000-0000-0000DA010000}"/>
    <cellStyle name="Comma 2 85 2" xfId="534" xr:uid="{00000000-0005-0000-0000-0000DB010000}"/>
    <cellStyle name="Comma 2 85 2 2" xfId="2131" xr:uid="{00000000-0005-0000-0000-0000DC010000}"/>
    <cellStyle name="Comma 2 85 3" xfId="1886" xr:uid="{00000000-0005-0000-0000-0000DD010000}"/>
    <cellStyle name="Comma 2 86" xfId="254" xr:uid="{00000000-0005-0000-0000-0000DE010000}"/>
    <cellStyle name="Comma 2 86 2" xfId="536" xr:uid="{00000000-0005-0000-0000-0000DF010000}"/>
    <cellStyle name="Comma 2 86 2 2" xfId="2133" xr:uid="{00000000-0005-0000-0000-0000E0010000}"/>
    <cellStyle name="Comma 2 86 3" xfId="1888" xr:uid="{00000000-0005-0000-0000-0000E1010000}"/>
    <cellStyle name="Comma 2 87" xfId="257" xr:uid="{00000000-0005-0000-0000-0000E2010000}"/>
    <cellStyle name="Comma 2 87 2" xfId="538" xr:uid="{00000000-0005-0000-0000-0000E3010000}"/>
    <cellStyle name="Comma 2 87 2 2" xfId="2135" xr:uid="{00000000-0005-0000-0000-0000E4010000}"/>
    <cellStyle name="Comma 2 87 3" xfId="1890" xr:uid="{00000000-0005-0000-0000-0000E5010000}"/>
    <cellStyle name="Comma 2 88" xfId="260" xr:uid="{00000000-0005-0000-0000-0000E6010000}"/>
    <cellStyle name="Comma 2 88 2" xfId="540" xr:uid="{00000000-0005-0000-0000-0000E7010000}"/>
    <cellStyle name="Comma 2 88 2 2" xfId="2137" xr:uid="{00000000-0005-0000-0000-0000E8010000}"/>
    <cellStyle name="Comma 2 88 3" xfId="1892" xr:uid="{00000000-0005-0000-0000-0000E9010000}"/>
    <cellStyle name="Comma 2 89" xfId="263" xr:uid="{00000000-0005-0000-0000-0000EA010000}"/>
    <cellStyle name="Comma 2 89 2" xfId="543" xr:uid="{00000000-0005-0000-0000-0000EB010000}"/>
    <cellStyle name="Comma 2 89 2 2" xfId="2139" xr:uid="{00000000-0005-0000-0000-0000EC010000}"/>
    <cellStyle name="Comma 2 89 3" xfId="1894" xr:uid="{00000000-0005-0000-0000-0000ED010000}"/>
    <cellStyle name="Comma 2 9" xfId="26" xr:uid="{00000000-0005-0000-0000-0000EE010000}"/>
    <cellStyle name="Comma 2 9 2" xfId="385" xr:uid="{00000000-0005-0000-0000-0000EF010000}"/>
    <cellStyle name="Comma 2 9 2 2" xfId="1982" xr:uid="{00000000-0005-0000-0000-0000F0010000}"/>
    <cellStyle name="Comma 2 9 3" xfId="1737" xr:uid="{00000000-0005-0000-0000-0000F1010000}"/>
    <cellStyle name="Comma 2 90" xfId="266" xr:uid="{00000000-0005-0000-0000-0000F2010000}"/>
    <cellStyle name="Comma 2 90 2" xfId="545" xr:uid="{00000000-0005-0000-0000-0000F3010000}"/>
    <cellStyle name="Comma 2 90 2 2" xfId="2141" xr:uid="{00000000-0005-0000-0000-0000F4010000}"/>
    <cellStyle name="Comma 2 90 3" xfId="1896" xr:uid="{00000000-0005-0000-0000-0000F5010000}"/>
    <cellStyle name="Comma 2 91" xfId="269" xr:uid="{00000000-0005-0000-0000-0000F6010000}"/>
    <cellStyle name="Comma 2 91 2" xfId="547" xr:uid="{00000000-0005-0000-0000-0000F7010000}"/>
    <cellStyle name="Comma 2 91 2 2" xfId="2143" xr:uid="{00000000-0005-0000-0000-0000F8010000}"/>
    <cellStyle name="Comma 2 91 3" xfId="1898" xr:uid="{00000000-0005-0000-0000-0000F9010000}"/>
    <cellStyle name="Comma 2 92" xfId="272" xr:uid="{00000000-0005-0000-0000-0000FA010000}"/>
    <cellStyle name="Comma 2 92 2" xfId="549" xr:uid="{00000000-0005-0000-0000-0000FB010000}"/>
    <cellStyle name="Comma 2 92 2 2" xfId="2145" xr:uid="{00000000-0005-0000-0000-0000FC010000}"/>
    <cellStyle name="Comma 2 92 3" xfId="1900" xr:uid="{00000000-0005-0000-0000-0000FD010000}"/>
    <cellStyle name="Comma 2 93" xfId="275" xr:uid="{00000000-0005-0000-0000-0000FE010000}"/>
    <cellStyle name="Comma 2 93 2" xfId="551" xr:uid="{00000000-0005-0000-0000-0000FF010000}"/>
    <cellStyle name="Comma 2 93 2 2" xfId="2147" xr:uid="{00000000-0005-0000-0000-000000020000}"/>
    <cellStyle name="Comma 2 93 3" xfId="1902" xr:uid="{00000000-0005-0000-0000-000001020000}"/>
    <cellStyle name="Comma 2 94" xfId="278" xr:uid="{00000000-0005-0000-0000-000002020000}"/>
    <cellStyle name="Comma 2 94 2" xfId="553" xr:uid="{00000000-0005-0000-0000-000003020000}"/>
    <cellStyle name="Comma 2 94 2 2" xfId="2149" xr:uid="{00000000-0005-0000-0000-000004020000}"/>
    <cellStyle name="Comma 2 94 3" xfId="1904" xr:uid="{00000000-0005-0000-0000-000005020000}"/>
    <cellStyle name="Comma 2 95" xfId="281" xr:uid="{00000000-0005-0000-0000-000006020000}"/>
    <cellStyle name="Comma 2 95 2" xfId="555" xr:uid="{00000000-0005-0000-0000-000007020000}"/>
    <cellStyle name="Comma 2 95 2 2" xfId="2151" xr:uid="{00000000-0005-0000-0000-000008020000}"/>
    <cellStyle name="Comma 2 95 3" xfId="1906" xr:uid="{00000000-0005-0000-0000-000009020000}"/>
    <cellStyle name="Comma 2 96" xfId="284" xr:uid="{00000000-0005-0000-0000-00000A020000}"/>
    <cellStyle name="Comma 2 96 2" xfId="557" xr:uid="{00000000-0005-0000-0000-00000B020000}"/>
    <cellStyle name="Comma 2 96 2 2" xfId="2153" xr:uid="{00000000-0005-0000-0000-00000C020000}"/>
    <cellStyle name="Comma 2 96 3" xfId="1908" xr:uid="{00000000-0005-0000-0000-00000D020000}"/>
    <cellStyle name="Comma 2 97" xfId="287" xr:uid="{00000000-0005-0000-0000-00000E020000}"/>
    <cellStyle name="Comma 2 97 2" xfId="559" xr:uid="{00000000-0005-0000-0000-00000F020000}"/>
    <cellStyle name="Comma 2 97 2 2" xfId="2155" xr:uid="{00000000-0005-0000-0000-000010020000}"/>
    <cellStyle name="Comma 2 97 3" xfId="1910" xr:uid="{00000000-0005-0000-0000-000011020000}"/>
    <cellStyle name="Comma 2 98" xfId="290" xr:uid="{00000000-0005-0000-0000-000012020000}"/>
    <cellStyle name="Comma 2 98 2" xfId="561" xr:uid="{00000000-0005-0000-0000-000013020000}"/>
    <cellStyle name="Comma 2 98 2 2" xfId="2157" xr:uid="{00000000-0005-0000-0000-000014020000}"/>
    <cellStyle name="Comma 2 98 3" xfId="1912" xr:uid="{00000000-0005-0000-0000-000015020000}"/>
    <cellStyle name="Comma 2 99" xfId="293" xr:uid="{00000000-0005-0000-0000-000016020000}"/>
    <cellStyle name="Comma 2 99 2" xfId="563" xr:uid="{00000000-0005-0000-0000-000017020000}"/>
    <cellStyle name="Comma 2 99 2 2" xfId="2159" xr:uid="{00000000-0005-0000-0000-000018020000}"/>
    <cellStyle name="Comma 2 99 3" xfId="1914" xr:uid="{00000000-0005-0000-0000-000019020000}"/>
    <cellStyle name="Comma 3" xfId="359" xr:uid="{00000000-0005-0000-0000-00001A020000}"/>
    <cellStyle name="Comma 3 2" xfId="609" xr:uid="{00000000-0005-0000-0000-00001B020000}"/>
    <cellStyle name="Comma 3 2 2" xfId="643" xr:uid="{00000000-0005-0000-0000-00001C020000}"/>
    <cellStyle name="Comma 3 2 2 2" xfId="1311" xr:uid="{00000000-0005-0000-0000-00001D020000}"/>
    <cellStyle name="Comma 3 2 2 2 2" xfId="2729" xr:uid="{00000000-0005-0000-0000-00001E020000}"/>
    <cellStyle name="Comma 3 2 2 3" xfId="2219" xr:uid="{00000000-0005-0000-0000-00001F020000}"/>
    <cellStyle name="Comma 3 2 3" xfId="1299" xr:uid="{00000000-0005-0000-0000-000020020000}"/>
    <cellStyle name="Comma 3 2 3 2" xfId="2717" xr:uid="{00000000-0005-0000-0000-000021020000}"/>
    <cellStyle name="Comma 3 2 4" xfId="2204" xr:uid="{00000000-0005-0000-0000-000022020000}"/>
    <cellStyle name="Comma 3 3" xfId="642" xr:uid="{00000000-0005-0000-0000-000023020000}"/>
    <cellStyle name="Comma 3 3 2" xfId="1310" xr:uid="{00000000-0005-0000-0000-000024020000}"/>
    <cellStyle name="Comma 3 3 2 2" xfId="2728" xr:uid="{00000000-0005-0000-0000-000025020000}"/>
    <cellStyle name="Comma 3 3 3" xfId="2218" xr:uid="{00000000-0005-0000-0000-000026020000}"/>
    <cellStyle name="Comma 3 4" xfId="1179" xr:uid="{00000000-0005-0000-0000-000027020000}"/>
    <cellStyle name="Comma 3 4 2" xfId="2597" xr:uid="{00000000-0005-0000-0000-000028020000}"/>
    <cellStyle name="Comma 3 5" xfId="1959" xr:uid="{00000000-0005-0000-0000-000029020000}"/>
    <cellStyle name="Comma 4" xfId="606" xr:uid="{00000000-0005-0000-0000-00002A020000}"/>
    <cellStyle name="Comma 4 2" xfId="2202" xr:uid="{00000000-0005-0000-0000-00002B020000}"/>
    <cellStyle name="Comma 5" xfId="616" xr:uid="{00000000-0005-0000-0000-00002C020000}"/>
    <cellStyle name="Comma 5 2" xfId="644" xr:uid="{00000000-0005-0000-0000-00002D020000}"/>
    <cellStyle name="Comma 5 2 2" xfId="1312" xr:uid="{00000000-0005-0000-0000-00002E020000}"/>
    <cellStyle name="Comma 5 2 2 2" xfId="2730" xr:uid="{00000000-0005-0000-0000-00002F020000}"/>
    <cellStyle name="Comma 5 2 3" xfId="2220" xr:uid="{00000000-0005-0000-0000-000030020000}"/>
    <cellStyle name="Comma 5 3" xfId="1301" xr:uid="{00000000-0005-0000-0000-000031020000}"/>
    <cellStyle name="Comma 5 3 2" xfId="2719" xr:uid="{00000000-0005-0000-0000-000032020000}"/>
    <cellStyle name="Comma 5 4" xfId="2209" xr:uid="{00000000-0005-0000-0000-000033020000}"/>
    <cellStyle name="Comma 6" xfId="618" xr:uid="{00000000-0005-0000-0000-000034020000}"/>
    <cellStyle name="Comma 6 2" xfId="645" xr:uid="{00000000-0005-0000-0000-000035020000}"/>
    <cellStyle name="Comma 6 2 2" xfId="1313" xr:uid="{00000000-0005-0000-0000-000036020000}"/>
    <cellStyle name="Comma 6 2 2 2" xfId="2731" xr:uid="{00000000-0005-0000-0000-000037020000}"/>
    <cellStyle name="Comma 6 2 3" xfId="2221" xr:uid="{00000000-0005-0000-0000-000038020000}"/>
    <cellStyle name="Comma 6 3" xfId="1303" xr:uid="{00000000-0005-0000-0000-000039020000}"/>
    <cellStyle name="Comma 6 3 2" xfId="2721" xr:uid="{00000000-0005-0000-0000-00003A020000}"/>
    <cellStyle name="Comma 6 4" xfId="2211" xr:uid="{00000000-0005-0000-0000-00003B020000}"/>
    <cellStyle name="Comma 7" xfId="621" xr:uid="{00000000-0005-0000-0000-00003C020000}"/>
    <cellStyle name="Comma 7 2" xfId="646" xr:uid="{00000000-0005-0000-0000-00003D020000}"/>
    <cellStyle name="Comma 7 2 2" xfId="1314" xr:uid="{00000000-0005-0000-0000-00003E020000}"/>
    <cellStyle name="Comma 7 2 2 2" xfId="2732" xr:uid="{00000000-0005-0000-0000-00003F020000}"/>
    <cellStyle name="Comma 7 2 3" xfId="2222" xr:uid="{00000000-0005-0000-0000-000040020000}"/>
    <cellStyle name="Comma 7 3" xfId="1306" xr:uid="{00000000-0005-0000-0000-000041020000}"/>
    <cellStyle name="Comma 7 3 2" xfId="2724" xr:uid="{00000000-0005-0000-0000-000042020000}"/>
    <cellStyle name="Comma 7 4" xfId="2214" xr:uid="{00000000-0005-0000-0000-000043020000}"/>
    <cellStyle name="Comma 8" xfId="1059" xr:uid="{00000000-0005-0000-0000-000044020000}"/>
    <cellStyle name="Comma 8 2" xfId="1569" xr:uid="{00000000-0005-0000-0000-000045020000}"/>
    <cellStyle name="Comma 8 2 2" xfId="2987" xr:uid="{00000000-0005-0000-0000-000046020000}"/>
    <cellStyle name="Comma 8 3" xfId="2477" xr:uid="{00000000-0005-0000-0000-000047020000}"/>
    <cellStyle name="Currency" xfId="1" builtinId="4"/>
    <cellStyle name="Currency 10" xfId="25" xr:uid="{00000000-0005-0000-0000-000048020000}"/>
    <cellStyle name="Currency 10 2" xfId="384" xr:uid="{00000000-0005-0000-0000-000049020000}"/>
    <cellStyle name="Currency 10 2 2" xfId="648" xr:uid="{00000000-0005-0000-0000-00004A020000}"/>
    <cellStyle name="Currency 10 2 2 2" xfId="1316" xr:uid="{00000000-0005-0000-0000-00004B020000}"/>
    <cellStyle name="Currency 10 2 2 2 2" xfId="2734" xr:uid="{00000000-0005-0000-0000-00004C020000}"/>
    <cellStyle name="Currency 10 2 2 3" xfId="2224" xr:uid="{00000000-0005-0000-0000-00004D020000}"/>
    <cellStyle name="Currency 10 2 3" xfId="1189" xr:uid="{00000000-0005-0000-0000-00004E020000}"/>
    <cellStyle name="Currency 10 2 3 2" xfId="2607" xr:uid="{00000000-0005-0000-0000-00004F020000}"/>
    <cellStyle name="Currency 10 2 4" xfId="1981" xr:uid="{00000000-0005-0000-0000-000050020000}"/>
    <cellStyle name="Currency 10 3" xfId="647" xr:uid="{00000000-0005-0000-0000-000051020000}"/>
    <cellStyle name="Currency 10 3 2" xfId="1315" xr:uid="{00000000-0005-0000-0000-000052020000}"/>
    <cellStyle name="Currency 10 3 2 2" xfId="2733" xr:uid="{00000000-0005-0000-0000-000053020000}"/>
    <cellStyle name="Currency 10 3 3" xfId="2223" xr:uid="{00000000-0005-0000-0000-000054020000}"/>
    <cellStyle name="Currency 10 4" xfId="1069" xr:uid="{00000000-0005-0000-0000-000055020000}"/>
    <cellStyle name="Currency 10 4 2" xfId="2487" xr:uid="{00000000-0005-0000-0000-000056020000}"/>
    <cellStyle name="Currency 10 5" xfId="1736" xr:uid="{00000000-0005-0000-0000-000057020000}"/>
    <cellStyle name="Currency 100" xfId="292" xr:uid="{00000000-0005-0000-0000-000058020000}"/>
    <cellStyle name="Currency 100 2" xfId="562" xr:uid="{00000000-0005-0000-0000-000059020000}"/>
    <cellStyle name="Currency 100 2 2" xfId="650" xr:uid="{00000000-0005-0000-0000-00005A020000}"/>
    <cellStyle name="Currency 100 2 2 2" xfId="1318" xr:uid="{00000000-0005-0000-0000-00005B020000}"/>
    <cellStyle name="Currency 100 2 2 2 2" xfId="2736" xr:uid="{00000000-0005-0000-0000-00005C020000}"/>
    <cellStyle name="Currency 100 2 2 3" xfId="2226" xr:uid="{00000000-0005-0000-0000-00005D020000}"/>
    <cellStyle name="Currency 100 2 3" xfId="1276" xr:uid="{00000000-0005-0000-0000-00005E020000}"/>
    <cellStyle name="Currency 100 2 3 2" xfId="2694" xr:uid="{00000000-0005-0000-0000-00005F020000}"/>
    <cellStyle name="Currency 100 2 4" xfId="2158" xr:uid="{00000000-0005-0000-0000-000060020000}"/>
    <cellStyle name="Currency 100 3" xfId="649" xr:uid="{00000000-0005-0000-0000-000061020000}"/>
    <cellStyle name="Currency 100 3 2" xfId="1317" xr:uid="{00000000-0005-0000-0000-000062020000}"/>
    <cellStyle name="Currency 100 3 2 2" xfId="2735" xr:uid="{00000000-0005-0000-0000-000063020000}"/>
    <cellStyle name="Currency 100 3 3" xfId="2225" xr:uid="{00000000-0005-0000-0000-000064020000}"/>
    <cellStyle name="Currency 100 4" xfId="1156" xr:uid="{00000000-0005-0000-0000-000065020000}"/>
    <cellStyle name="Currency 100 4 2" xfId="2574" xr:uid="{00000000-0005-0000-0000-000066020000}"/>
    <cellStyle name="Currency 100 5" xfId="1913" xr:uid="{00000000-0005-0000-0000-000067020000}"/>
    <cellStyle name="Currency 101" xfId="295" xr:uid="{00000000-0005-0000-0000-000068020000}"/>
    <cellStyle name="Currency 101 2" xfId="564" xr:uid="{00000000-0005-0000-0000-000069020000}"/>
    <cellStyle name="Currency 101 2 2" xfId="652" xr:uid="{00000000-0005-0000-0000-00006A020000}"/>
    <cellStyle name="Currency 101 2 2 2" xfId="1320" xr:uid="{00000000-0005-0000-0000-00006B020000}"/>
    <cellStyle name="Currency 101 2 2 2 2" xfId="2738" xr:uid="{00000000-0005-0000-0000-00006C020000}"/>
    <cellStyle name="Currency 101 2 2 3" xfId="2228" xr:uid="{00000000-0005-0000-0000-00006D020000}"/>
    <cellStyle name="Currency 101 2 3" xfId="1277" xr:uid="{00000000-0005-0000-0000-00006E020000}"/>
    <cellStyle name="Currency 101 2 3 2" xfId="2695" xr:uid="{00000000-0005-0000-0000-00006F020000}"/>
    <cellStyle name="Currency 101 2 4" xfId="2160" xr:uid="{00000000-0005-0000-0000-000070020000}"/>
    <cellStyle name="Currency 101 3" xfId="651" xr:uid="{00000000-0005-0000-0000-000071020000}"/>
    <cellStyle name="Currency 101 3 2" xfId="1319" xr:uid="{00000000-0005-0000-0000-000072020000}"/>
    <cellStyle name="Currency 101 3 2 2" xfId="2737" xr:uid="{00000000-0005-0000-0000-000073020000}"/>
    <cellStyle name="Currency 101 3 3" xfId="2227" xr:uid="{00000000-0005-0000-0000-000074020000}"/>
    <cellStyle name="Currency 101 4" xfId="1157" xr:uid="{00000000-0005-0000-0000-000075020000}"/>
    <cellStyle name="Currency 101 4 2" xfId="2575" xr:uid="{00000000-0005-0000-0000-000076020000}"/>
    <cellStyle name="Currency 101 5" xfId="1915" xr:uid="{00000000-0005-0000-0000-000077020000}"/>
    <cellStyle name="Currency 102" xfId="298" xr:uid="{00000000-0005-0000-0000-000078020000}"/>
    <cellStyle name="Currency 102 2" xfId="566" xr:uid="{00000000-0005-0000-0000-000079020000}"/>
    <cellStyle name="Currency 102 2 2" xfId="654" xr:uid="{00000000-0005-0000-0000-00007A020000}"/>
    <cellStyle name="Currency 102 2 2 2" xfId="1322" xr:uid="{00000000-0005-0000-0000-00007B020000}"/>
    <cellStyle name="Currency 102 2 2 2 2" xfId="2740" xr:uid="{00000000-0005-0000-0000-00007C020000}"/>
    <cellStyle name="Currency 102 2 2 3" xfId="2230" xr:uid="{00000000-0005-0000-0000-00007D020000}"/>
    <cellStyle name="Currency 102 2 3" xfId="1278" xr:uid="{00000000-0005-0000-0000-00007E020000}"/>
    <cellStyle name="Currency 102 2 3 2" xfId="2696" xr:uid="{00000000-0005-0000-0000-00007F020000}"/>
    <cellStyle name="Currency 102 2 4" xfId="2162" xr:uid="{00000000-0005-0000-0000-000080020000}"/>
    <cellStyle name="Currency 102 3" xfId="653" xr:uid="{00000000-0005-0000-0000-000081020000}"/>
    <cellStyle name="Currency 102 3 2" xfId="1321" xr:uid="{00000000-0005-0000-0000-000082020000}"/>
    <cellStyle name="Currency 102 3 2 2" xfId="2739" xr:uid="{00000000-0005-0000-0000-000083020000}"/>
    <cellStyle name="Currency 102 3 3" xfId="2229" xr:uid="{00000000-0005-0000-0000-000084020000}"/>
    <cellStyle name="Currency 102 4" xfId="1158" xr:uid="{00000000-0005-0000-0000-000085020000}"/>
    <cellStyle name="Currency 102 4 2" xfId="2576" xr:uid="{00000000-0005-0000-0000-000086020000}"/>
    <cellStyle name="Currency 102 5" xfId="1917" xr:uid="{00000000-0005-0000-0000-000087020000}"/>
    <cellStyle name="Currency 103" xfId="301" xr:uid="{00000000-0005-0000-0000-000088020000}"/>
    <cellStyle name="Currency 103 2" xfId="568" xr:uid="{00000000-0005-0000-0000-000089020000}"/>
    <cellStyle name="Currency 103 2 2" xfId="656" xr:uid="{00000000-0005-0000-0000-00008A020000}"/>
    <cellStyle name="Currency 103 2 2 2" xfId="1324" xr:uid="{00000000-0005-0000-0000-00008B020000}"/>
    <cellStyle name="Currency 103 2 2 2 2" xfId="2742" xr:uid="{00000000-0005-0000-0000-00008C020000}"/>
    <cellStyle name="Currency 103 2 2 3" xfId="2232" xr:uid="{00000000-0005-0000-0000-00008D020000}"/>
    <cellStyle name="Currency 103 2 3" xfId="1279" xr:uid="{00000000-0005-0000-0000-00008E020000}"/>
    <cellStyle name="Currency 103 2 3 2" xfId="2697" xr:uid="{00000000-0005-0000-0000-00008F020000}"/>
    <cellStyle name="Currency 103 2 4" xfId="2164" xr:uid="{00000000-0005-0000-0000-000090020000}"/>
    <cellStyle name="Currency 103 3" xfId="655" xr:uid="{00000000-0005-0000-0000-000091020000}"/>
    <cellStyle name="Currency 103 3 2" xfId="1323" xr:uid="{00000000-0005-0000-0000-000092020000}"/>
    <cellStyle name="Currency 103 3 2 2" xfId="2741" xr:uid="{00000000-0005-0000-0000-000093020000}"/>
    <cellStyle name="Currency 103 3 3" xfId="2231" xr:uid="{00000000-0005-0000-0000-000094020000}"/>
    <cellStyle name="Currency 103 4" xfId="1159" xr:uid="{00000000-0005-0000-0000-000095020000}"/>
    <cellStyle name="Currency 103 4 2" xfId="2577" xr:uid="{00000000-0005-0000-0000-000096020000}"/>
    <cellStyle name="Currency 103 5" xfId="1919" xr:uid="{00000000-0005-0000-0000-000097020000}"/>
    <cellStyle name="Currency 104" xfId="304" xr:uid="{00000000-0005-0000-0000-000098020000}"/>
    <cellStyle name="Currency 104 2" xfId="570" xr:uid="{00000000-0005-0000-0000-000099020000}"/>
    <cellStyle name="Currency 104 2 2" xfId="658" xr:uid="{00000000-0005-0000-0000-00009A020000}"/>
    <cellStyle name="Currency 104 2 2 2" xfId="1326" xr:uid="{00000000-0005-0000-0000-00009B020000}"/>
    <cellStyle name="Currency 104 2 2 2 2" xfId="2744" xr:uid="{00000000-0005-0000-0000-00009C020000}"/>
    <cellStyle name="Currency 104 2 2 3" xfId="2234" xr:uid="{00000000-0005-0000-0000-00009D020000}"/>
    <cellStyle name="Currency 104 2 3" xfId="1280" xr:uid="{00000000-0005-0000-0000-00009E020000}"/>
    <cellStyle name="Currency 104 2 3 2" xfId="2698" xr:uid="{00000000-0005-0000-0000-00009F020000}"/>
    <cellStyle name="Currency 104 2 4" xfId="2166" xr:uid="{00000000-0005-0000-0000-0000A0020000}"/>
    <cellStyle name="Currency 104 3" xfId="657" xr:uid="{00000000-0005-0000-0000-0000A1020000}"/>
    <cellStyle name="Currency 104 3 2" xfId="1325" xr:uid="{00000000-0005-0000-0000-0000A2020000}"/>
    <cellStyle name="Currency 104 3 2 2" xfId="2743" xr:uid="{00000000-0005-0000-0000-0000A3020000}"/>
    <cellStyle name="Currency 104 3 3" xfId="2233" xr:uid="{00000000-0005-0000-0000-0000A4020000}"/>
    <cellStyle name="Currency 104 4" xfId="1160" xr:uid="{00000000-0005-0000-0000-0000A5020000}"/>
    <cellStyle name="Currency 104 4 2" xfId="2578" xr:uid="{00000000-0005-0000-0000-0000A6020000}"/>
    <cellStyle name="Currency 104 5" xfId="1921" xr:uid="{00000000-0005-0000-0000-0000A7020000}"/>
    <cellStyle name="Currency 105" xfId="307" xr:uid="{00000000-0005-0000-0000-0000A8020000}"/>
    <cellStyle name="Currency 105 2" xfId="572" xr:uid="{00000000-0005-0000-0000-0000A9020000}"/>
    <cellStyle name="Currency 105 2 2" xfId="660" xr:uid="{00000000-0005-0000-0000-0000AA020000}"/>
    <cellStyle name="Currency 105 2 2 2" xfId="1328" xr:uid="{00000000-0005-0000-0000-0000AB020000}"/>
    <cellStyle name="Currency 105 2 2 2 2" xfId="2746" xr:uid="{00000000-0005-0000-0000-0000AC020000}"/>
    <cellStyle name="Currency 105 2 2 3" xfId="2236" xr:uid="{00000000-0005-0000-0000-0000AD020000}"/>
    <cellStyle name="Currency 105 2 3" xfId="1281" xr:uid="{00000000-0005-0000-0000-0000AE020000}"/>
    <cellStyle name="Currency 105 2 3 2" xfId="2699" xr:uid="{00000000-0005-0000-0000-0000AF020000}"/>
    <cellStyle name="Currency 105 2 4" xfId="2168" xr:uid="{00000000-0005-0000-0000-0000B0020000}"/>
    <cellStyle name="Currency 105 3" xfId="659" xr:uid="{00000000-0005-0000-0000-0000B1020000}"/>
    <cellStyle name="Currency 105 3 2" xfId="1327" xr:uid="{00000000-0005-0000-0000-0000B2020000}"/>
    <cellStyle name="Currency 105 3 2 2" xfId="2745" xr:uid="{00000000-0005-0000-0000-0000B3020000}"/>
    <cellStyle name="Currency 105 3 3" xfId="2235" xr:uid="{00000000-0005-0000-0000-0000B4020000}"/>
    <cellStyle name="Currency 105 4" xfId="1161" xr:uid="{00000000-0005-0000-0000-0000B5020000}"/>
    <cellStyle name="Currency 105 4 2" xfId="2579" xr:uid="{00000000-0005-0000-0000-0000B6020000}"/>
    <cellStyle name="Currency 105 5" xfId="1923" xr:uid="{00000000-0005-0000-0000-0000B7020000}"/>
    <cellStyle name="Currency 106" xfId="310" xr:uid="{00000000-0005-0000-0000-0000B8020000}"/>
    <cellStyle name="Currency 106 2" xfId="574" xr:uid="{00000000-0005-0000-0000-0000B9020000}"/>
    <cellStyle name="Currency 106 2 2" xfId="662" xr:uid="{00000000-0005-0000-0000-0000BA020000}"/>
    <cellStyle name="Currency 106 2 2 2" xfId="1330" xr:uid="{00000000-0005-0000-0000-0000BB020000}"/>
    <cellStyle name="Currency 106 2 2 2 2" xfId="2748" xr:uid="{00000000-0005-0000-0000-0000BC020000}"/>
    <cellStyle name="Currency 106 2 2 3" xfId="2238" xr:uid="{00000000-0005-0000-0000-0000BD020000}"/>
    <cellStyle name="Currency 106 2 3" xfId="1282" xr:uid="{00000000-0005-0000-0000-0000BE020000}"/>
    <cellStyle name="Currency 106 2 3 2" xfId="2700" xr:uid="{00000000-0005-0000-0000-0000BF020000}"/>
    <cellStyle name="Currency 106 2 4" xfId="2170" xr:uid="{00000000-0005-0000-0000-0000C0020000}"/>
    <cellStyle name="Currency 106 3" xfId="661" xr:uid="{00000000-0005-0000-0000-0000C1020000}"/>
    <cellStyle name="Currency 106 3 2" xfId="1329" xr:uid="{00000000-0005-0000-0000-0000C2020000}"/>
    <cellStyle name="Currency 106 3 2 2" xfId="2747" xr:uid="{00000000-0005-0000-0000-0000C3020000}"/>
    <cellStyle name="Currency 106 3 3" xfId="2237" xr:uid="{00000000-0005-0000-0000-0000C4020000}"/>
    <cellStyle name="Currency 106 4" xfId="1162" xr:uid="{00000000-0005-0000-0000-0000C5020000}"/>
    <cellStyle name="Currency 106 4 2" xfId="2580" xr:uid="{00000000-0005-0000-0000-0000C6020000}"/>
    <cellStyle name="Currency 106 5" xfId="1925" xr:uid="{00000000-0005-0000-0000-0000C7020000}"/>
    <cellStyle name="Currency 107" xfId="313" xr:uid="{00000000-0005-0000-0000-0000C8020000}"/>
    <cellStyle name="Currency 107 2" xfId="576" xr:uid="{00000000-0005-0000-0000-0000C9020000}"/>
    <cellStyle name="Currency 107 2 2" xfId="664" xr:uid="{00000000-0005-0000-0000-0000CA020000}"/>
    <cellStyle name="Currency 107 2 2 2" xfId="1332" xr:uid="{00000000-0005-0000-0000-0000CB020000}"/>
    <cellStyle name="Currency 107 2 2 2 2" xfId="2750" xr:uid="{00000000-0005-0000-0000-0000CC020000}"/>
    <cellStyle name="Currency 107 2 2 3" xfId="2240" xr:uid="{00000000-0005-0000-0000-0000CD020000}"/>
    <cellStyle name="Currency 107 2 3" xfId="1283" xr:uid="{00000000-0005-0000-0000-0000CE020000}"/>
    <cellStyle name="Currency 107 2 3 2" xfId="2701" xr:uid="{00000000-0005-0000-0000-0000CF020000}"/>
    <cellStyle name="Currency 107 2 4" xfId="2172" xr:uid="{00000000-0005-0000-0000-0000D0020000}"/>
    <cellStyle name="Currency 107 3" xfId="663" xr:uid="{00000000-0005-0000-0000-0000D1020000}"/>
    <cellStyle name="Currency 107 3 2" xfId="1331" xr:uid="{00000000-0005-0000-0000-0000D2020000}"/>
    <cellStyle name="Currency 107 3 2 2" xfId="2749" xr:uid="{00000000-0005-0000-0000-0000D3020000}"/>
    <cellStyle name="Currency 107 3 3" xfId="2239" xr:uid="{00000000-0005-0000-0000-0000D4020000}"/>
    <cellStyle name="Currency 107 4" xfId="1163" xr:uid="{00000000-0005-0000-0000-0000D5020000}"/>
    <cellStyle name="Currency 107 4 2" xfId="2581" xr:uid="{00000000-0005-0000-0000-0000D6020000}"/>
    <cellStyle name="Currency 107 5" xfId="1927" xr:uid="{00000000-0005-0000-0000-0000D7020000}"/>
    <cellStyle name="Currency 108" xfId="316" xr:uid="{00000000-0005-0000-0000-0000D8020000}"/>
    <cellStyle name="Currency 108 2" xfId="578" xr:uid="{00000000-0005-0000-0000-0000D9020000}"/>
    <cellStyle name="Currency 108 2 2" xfId="666" xr:uid="{00000000-0005-0000-0000-0000DA020000}"/>
    <cellStyle name="Currency 108 2 2 2" xfId="1334" xr:uid="{00000000-0005-0000-0000-0000DB020000}"/>
    <cellStyle name="Currency 108 2 2 2 2" xfId="2752" xr:uid="{00000000-0005-0000-0000-0000DC020000}"/>
    <cellStyle name="Currency 108 2 2 3" xfId="2242" xr:uid="{00000000-0005-0000-0000-0000DD020000}"/>
    <cellStyle name="Currency 108 2 3" xfId="1284" xr:uid="{00000000-0005-0000-0000-0000DE020000}"/>
    <cellStyle name="Currency 108 2 3 2" xfId="2702" xr:uid="{00000000-0005-0000-0000-0000DF020000}"/>
    <cellStyle name="Currency 108 2 4" xfId="2174" xr:uid="{00000000-0005-0000-0000-0000E0020000}"/>
    <cellStyle name="Currency 108 3" xfId="665" xr:uid="{00000000-0005-0000-0000-0000E1020000}"/>
    <cellStyle name="Currency 108 3 2" xfId="1333" xr:uid="{00000000-0005-0000-0000-0000E2020000}"/>
    <cellStyle name="Currency 108 3 2 2" xfId="2751" xr:uid="{00000000-0005-0000-0000-0000E3020000}"/>
    <cellStyle name="Currency 108 3 3" xfId="2241" xr:uid="{00000000-0005-0000-0000-0000E4020000}"/>
    <cellStyle name="Currency 108 4" xfId="1164" xr:uid="{00000000-0005-0000-0000-0000E5020000}"/>
    <cellStyle name="Currency 108 4 2" xfId="2582" xr:uid="{00000000-0005-0000-0000-0000E6020000}"/>
    <cellStyle name="Currency 108 5" xfId="1929" xr:uid="{00000000-0005-0000-0000-0000E7020000}"/>
    <cellStyle name="Currency 109" xfId="319" xr:uid="{00000000-0005-0000-0000-0000E8020000}"/>
    <cellStyle name="Currency 109 2" xfId="580" xr:uid="{00000000-0005-0000-0000-0000E9020000}"/>
    <cellStyle name="Currency 109 2 2" xfId="668" xr:uid="{00000000-0005-0000-0000-0000EA020000}"/>
    <cellStyle name="Currency 109 2 2 2" xfId="1336" xr:uid="{00000000-0005-0000-0000-0000EB020000}"/>
    <cellStyle name="Currency 109 2 2 2 2" xfId="2754" xr:uid="{00000000-0005-0000-0000-0000EC020000}"/>
    <cellStyle name="Currency 109 2 2 3" xfId="2244" xr:uid="{00000000-0005-0000-0000-0000ED020000}"/>
    <cellStyle name="Currency 109 2 3" xfId="1285" xr:uid="{00000000-0005-0000-0000-0000EE020000}"/>
    <cellStyle name="Currency 109 2 3 2" xfId="2703" xr:uid="{00000000-0005-0000-0000-0000EF020000}"/>
    <cellStyle name="Currency 109 2 4" xfId="2176" xr:uid="{00000000-0005-0000-0000-0000F0020000}"/>
    <cellStyle name="Currency 109 3" xfId="667" xr:uid="{00000000-0005-0000-0000-0000F1020000}"/>
    <cellStyle name="Currency 109 3 2" xfId="1335" xr:uid="{00000000-0005-0000-0000-0000F2020000}"/>
    <cellStyle name="Currency 109 3 2 2" xfId="2753" xr:uid="{00000000-0005-0000-0000-0000F3020000}"/>
    <cellStyle name="Currency 109 3 3" xfId="2243" xr:uid="{00000000-0005-0000-0000-0000F4020000}"/>
    <cellStyle name="Currency 109 4" xfId="1165" xr:uid="{00000000-0005-0000-0000-0000F5020000}"/>
    <cellStyle name="Currency 109 4 2" xfId="2583" xr:uid="{00000000-0005-0000-0000-0000F6020000}"/>
    <cellStyle name="Currency 109 5" xfId="1931" xr:uid="{00000000-0005-0000-0000-0000F7020000}"/>
    <cellStyle name="Currency 11" xfId="28" xr:uid="{00000000-0005-0000-0000-0000F8020000}"/>
    <cellStyle name="Currency 11 2" xfId="386" xr:uid="{00000000-0005-0000-0000-0000F9020000}"/>
    <cellStyle name="Currency 11 2 2" xfId="670" xr:uid="{00000000-0005-0000-0000-0000FA020000}"/>
    <cellStyle name="Currency 11 2 2 2" xfId="1338" xr:uid="{00000000-0005-0000-0000-0000FB020000}"/>
    <cellStyle name="Currency 11 2 2 2 2" xfId="2756" xr:uid="{00000000-0005-0000-0000-0000FC020000}"/>
    <cellStyle name="Currency 11 2 2 3" xfId="2246" xr:uid="{00000000-0005-0000-0000-0000FD020000}"/>
    <cellStyle name="Currency 11 2 3" xfId="1190" xr:uid="{00000000-0005-0000-0000-0000FE020000}"/>
    <cellStyle name="Currency 11 2 3 2" xfId="2608" xr:uid="{00000000-0005-0000-0000-0000FF020000}"/>
    <cellStyle name="Currency 11 2 4" xfId="1983" xr:uid="{00000000-0005-0000-0000-000000030000}"/>
    <cellStyle name="Currency 11 3" xfId="669" xr:uid="{00000000-0005-0000-0000-000001030000}"/>
    <cellStyle name="Currency 11 3 2" xfId="1337" xr:uid="{00000000-0005-0000-0000-000002030000}"/>
    <cellStyle name="Currency 11 3 2 2" xfId="2755" xr:uid="{00000000-0005-0000-0000-000003030000}"/>
    <cellStyle name="Currency 11 3 3" xfId="2245" xr:uid="{00000000-0005-0000-0000-000004030000}"/>
    <cellStyle name="Currency 11 4" xfId="1070" xr:uid="{00000000-0005-0000-0000-000005030000}"/>
    <cellStyle name="Currency 11 4 2" xfId="2488" xr:uid="{00000000-0005-0000-0000-000006030000}"/>
    <cellStyle name="Currency 11 5" xfId="1738" xr:uid="{00000000-0005-0000-0000-000007030000}"/>
    <cellStyle name="Currency 110" xfId="322" xr:uid="{00000000-0005-0000-0000-000008030000}"/>
    <cellStyle name="Currency 110 2" xfId="582" xr:uid="{00000000-0005-0000-0000-000009030000}"/>
    <cellStyle name="Currency 110 2 2" xfId="672" xr:uid="{00000000-0005-0000-0000-00000A030000}"/>
    <cellStyle name="Currency 110 2 2 2" xfId="1340" xr:uid="{00000000-0005-0000-0000-00000B030000}"/>
    <cellStyle name="Currency 110 2 2 2 2" xfId="2758" xr:uid="{00000000-0005-0000-0000-00000C030000}"/>
    <cellStyle name="Currency 110 2 2 3" xfId="2248" xr:uid="{00000000-0005-0000-0000-00000D030000}"/>
    <cellStyle name="Currency 110 2 3" xfId="1286" xr:uid="{00000000-0005-0000-0000-00000E030000}"/>
    <cellStyle name="Currency 110 2 3 2" xfId="2704" xr:uid="{00000000-0005-0000-0000-00000F030000}"/>
    <cellStyle name="Currency 110 2 4" xfId="2178" xr:uid="{00000000-0005-0000-0000-000010030000}"/>
    <cellStyle name="Currency 110 3" xfId="671" xr:uid="{00000000-0005-0000-0000-000011030000}"/>
    <cellStyle name="Currency 110 3 2" xfId="1339" xr:uid="{00000000-0005-0000-0000-000012030000}"/>
    <cellStyle name="Currency 110 3 2 2" xfId="2757" xr:uid="{00000000-0005-0000-0000-000013030000}"/>
    <cellStyle name="Currency 110 3 3" xfId="2247" xr:uid="{00000000-0005-0000-0000-000014030000}"/>
    <cellStyle name="Currency 110 4" xfId="1166" xr:uid="{00000000-0005-0000-0000-000015030000}"/>
    <cellStyle name="Currency 110 4 2" xfId="2584" xr:uid="{00000000-0005-0000-0000-000016030000}"/>
    <cellStyle name="Currency 110 5" xfId="1933" xr:uid="{00000000-0005-0000-0000-000017030000}"/>
    <cellStyle name="Currency 111" xfId="325" xr:uid="{00000000-0005-0000-0000-000018030000}"/>
    <cellStyle name="Currency 111 2" xfId="584" xr:uid="{00000000-0005-0000-0000-000019030000}"/>
    <cellStyle name="Currency 111 2 2" xfId="674" xr:uid="{00000000-0005-0000-0000-00001A030000}"/>
    <cellStyle name="Currency 111 2 2 2" xfId="1342" xr:uid="{00000000-0005-0000-0000-00001B030000}"/>
    <cellStyle name="Currency 111 2 2 2 2" xfId="2760" xr:uid="{00000000-0005-0000-0000-00001C030000}"/>
    <cellStyle name="Currency 111 2 2 3" xfId="2250" xr:uid="{00000000-0005-0000-0000-00001D030000}"/>
    <cellStyle name="Currency 111 2 3" xfId="1287" xr:uid="{00000000-0005-0000-0000-00001E030000}"/>
    <cellStyle name="Currency 111 2 3 2" xfId="2705" xr:uid="{00000000-0005-0000-0000-00001F030000}"/>
    <cellStyle name="Currency 111 2 4" xfId="2180" xr:uid="{00000000-0005-0000-0000-000020030000}"/>
    <cellStyle name="Currency 111 3" xfId="673" xr:uid="{00000000-0005-0000-0000-000021030000}"/>
    <cellStyle name="Currency 111 3 2" xfId="1341" xr:uid="{00000000-0005-0000-0000-000022030000}"/>
    <cellStyle name="Currency 111 3 2 2" xfId="2759" xr:uid="{00000000-0005-0000-0000-000023030000}"/>
    <cellStyle name="Currency 111 3 3" xfId="2249" xr:uid="{00000000-0005-0000-0000-000024030000}"/>
    <cellStyle name="Currency 111 4" xfId="1167" xr:uid="{00000000-0005-0000-0000-000025030000}"/>
    <cellStyle name="Currency 111 4 2" xfId="2585" xr:uid="{00000000-0005-0000-0000-000026030000}"/>
    <cellStyle name="Currency 111 5" xfId="1935" xr:uid="{00000000-0005-0000-0000-000027030000}"/>
    <cellStyle name="Currency 112" xfId="328" xr:uid="{00000000-0005-0000-0000-000028030000}"/>
    <cellStyle name="Currency 112 2" xfId="586" xr:uid="{00000000-0005-0000-0000-000029030000}"/>
    <cellStyle name="Currency 112 2 2" xfId="676" xr:uid="{00000000-0005-0000-0000-00002A030000}"/>
    <cellStyle name="Currency 112 2 2 2" xfId="1344" xr:uid="{00000000-0005-0000-0000-00002B030000}"/>
    <cellStyle name="Currency 112 2 2 2 2" xfId="2762" xr:uid="{00000000-0005-0000-0000-00002C030000}"/>
    <cellStyle name="Currency 112 2 2 3" xfId="2252" xr:uid="{00000000-0005-0000-0000-00002D030000}"/>
    <cellStyle name="Currency 112 2 3" xfId="1288" xr:uid="{00000000-0005-0000-0000-00002E030000}"/>
    <cellStyle name="Currency 112 2 3 2" xfId="2706" xr:uid="{00000000-0005-0000-0000-00002F030000}"/>
    <cellStyle name="Currency 112 2 4" xfId="2182" xr:uid="{00000000-0005-0000-0000-000030030000}"/>
    <cellStyle name="Currency 112 3" xfId="675" xr:uid="{00000000-0005-0000-0000-000031030000}"/>
    <cellStyle name="Currency 112 3 2" xfId="1343" xr:uid="{00000000-0005-0000-0000-000032030000}"/>
    <cellStyle name="Currency 112 3 2 2" xfId="2761" xr:uid="{00000000-0005-0000-0000-000033030000}"/>
    <cellStyle name="Currency 112 3 3" xfId="2251" xr:uid="{00000000-0005-0000-0000-000034030000}"/>
    <cellStyle name="Currency 112 4" xfId="1168" xr:uid="{00000000-0005-0000-0000-000035030000}"/>
    <cellStyle name="Currency 112 4 2" xfId="2586" xr:uid="{00000000-0005-0000-0000-000036030000}"/>
    <cellStyle name="Currency 112 5" xfId="1937" xr:uid="{00000000-0005-0000-0000-000037030000}"/>
    <cellStyle name="Currency 113" xfId="331" xr:uid="{00000000-0005-0000-0000-000038030000}"/>
    <cellStyle name="Currency 113 2" xfId="588" xr:uid="{00000000-0005-0000-0000-000039030000}"/>
    <cellStyle name="Currency 113 2 2" xfId="678" xr:uid="{00000000-0005-0000-0000-00003A030000}"/>
    <cellStyle name="Currency 113 2 2 2" xfId="1346" xr:uid="{00000000-0005-0000-0000-00003B030000}"/>
    <cellStyle name="Currency 113 2 2 2 2" xfId="2764" xr:uid="{00000000-0005-0000-0000-00003C030000}"/>
    <cellStyle name="Currency 113 2 2 3" xfId="2254" xr:uid="{00000000-0005-0000-0000-00003D030000}"/>
    <cellStyle name="Currency 113 2 3" xfId="1289" xr:uid="{00000000-0005-0000-0000-00003E030000}"/>
    <cellStyle name="Currency 113 2 3 2" xfId="2707" xr:uid="{00000000-0005-0000-0000-00003F030000}"/>
    <cellStyle name="Currency 113 2 4" xfId="2184" xr:uid="{00000000-0005-0000-0000-000040030000}"/>
    <cellStyle name="Currency 113 3" xfId="677" xr:uid="{00000000-0005-0000-0000-000041030000}"/>
    <cellStyle name="Currency 113 3 2" xfId="1345" xr:uid="{00000000-0005-0000-0000-000042030000}"/>
    <cellStyle name="Currency 113 3 2 2" xfId="2763" xr:uid="{00000000-0005-0000-0000-000043030000}"/>
    <cellStyle name="Currency 113 3 3" xfId="2253" xr:uid="{00000000-0005-0000-0000-000044030000}"/>
    <cellStyle name="Currency 113 4" xfId="1169" xr:uid="{00000000-0005-0000-0000-000045030000}"/>
    <cellStyle name="Currency 113 4 2" xfId="2587" xr:uid="{00000000-0005-0000-0000-000046030000}"/>
    <cellStyle name="Currency 113 5" xfId="1939" xr:uid="{00000000-0005-0000-0000-000047030000}"/>
    <cellStyle name="Currency 114" xfId="334" xr:uid="{00000000-0005-0000-0000-000048030000}"/>
    <cellStyle name="Currency 114 2" xfId="590" xr:uid="{00000000-0005-0000-0000-000049030000}"/>
    <cellStyle name="Currency 114 2 2" xfId="680" xr:uid="{00000000-0005-0000-0000-00004A030000}"/>
    <cellStyle name="Currency 114 2 2 2" xfId="1348" xr:uid="{00000000-0005-0000-0000-00004B030000}"/>
    <cellStyle name="Currency 114 2 2 2 2" xfId="2766" xr:uid="{00000000-0005-0000-0000-00004C030000}"/>
    <cellStyle name="Currency 114 2 2 3" xfId="2256" xr:uid="{00000000-0005-0000-0000-00004D030000}"/>
    <cellStyle name="Currency 114 2 3" xfId="1290" xr:uid="{00000000-0005-0000-0000-00004E030000}"/>
    <cellStyle name="Currency 114 2 3 2" xfId="2708" xr:uid="{00000000-0005-0000-0000-00004F030000}"/>
    <cellStyle name="Currency 114 2 4" xfId="2186" xr:uid="{00000000-0005-0000-0000-000050030000}"/>
    <cellStyle name="Currency 114 3" xfId="679" xr:uid="{00000000-0005-0000-0000-000051030000}"/>
    <cellStyle name="Currency 114 3 2" xfId="1347" xr:uid="{00000000-0005-0000-0000-000052030000}"/>
    <cellStyle name="Currency 114 3 2 2" xfId="2765" xr:uid="{00000000-0005-0000-0000-000053030000}"/>
    <cellStyle name="Currency 114 3 3" xfId="2255" xr:uid="{00000000-0005-0000-0000-000054030000}"/>
    <cellStyle name="Currency 114 4" xfId="1170" xr:uid="{00000000-0005-0000-0000-000055030000}"/>
    <cellStyle name="Currency 114 4 2" xfId="2588" xr:uid="{00000000-0005-0000-0000-000056030000}"/>
    <cellStyle name="Currency 114 5" xfId="1941" xr:uid="{00000000-0005-0000-0000-000057030000}"/>
    <cellStyle name="Currency 115" xfId="337" xr:uid="{00000000-0005-0000-0000-000058030000}"/>
    <cellStyle name="Currency 115 2" xfId="592" xr:uid="{00000000-0005-0000-0000-000059030000}"/>
    <cellStyle name="Currency 115 2 2" xfId="682" xr:uid="{00000000-0005-0000-0000-00005A030000}"/>
    <cellStyle name="Currency 115 2 2 2" xfId="1350" xr:uid="{00000000-0005-0000-0000-00005B030000}"/>
    <cellStyle name="Currency 115 2 2 2 2" xfId="2768" xr:uid="{00000000-0005-0000-0000-00005C030000}"/>
    <cellStyle name="Currency 115 2 2 3" xfId="2258" xr:uid="{00000000-0005-0000-0000-00005D030000}"/>
    <cellStyle name="Currency 115 2 3" xfId="1291" xr:uid="{00000000-0005-0000-0000-00005E030000}"/>
    <cellStyle name="Currency 115 2 3 2" xfId="2709" xr:uid="{00000000-0005-0000-0000-00005F030000}"/>
    <cellStyle name="Currency 115 2 4" xfId="2188" xr:uid="{00000000-0005-0000-0000-000060030000}"/>
    <cellStyle name="Currency 115 3" xfId="681" xr:uid="{00000000-0005-0000-0000-000061030000}"/>
    <cellStyle name="Currency 115 3 2" xfId="1349" xr:uid="{00000000-0005-0000-0000-000062030000}"/>
    <cellStyle name="Currency 115 3 2 2" xfId="2767" xr:uid="{00000000-0005-0000-0000-000063030000}"/>
    <cellStyle name="Currency 115 3 3" xfId="2257" xr:uid="{00000000-0005-0000-0000-000064030000}"/>
    <cellStyle name="Currency 115 4" xfId="1171" xr:uid="{00000000-0005-0000-0000-000065030000}"/>
    <cellStyle name="Currency 115 4 2" xfId="2589" xr:uid="{00000000-0005-0000-0000-000066030000}"/>
    <cellStyle name="Currency 115 5" xfId="1943" xr:uid="{00000000-0005-0000-0000-000067030000}"/>
    <cellStyle name="Currency 116" xfId="340" xr:uid="{00000000-0005-0000-0000-000068030000}"/>
    <cellStyle name="Currency 116 2" xfId="594" xr:uid="{00000000-0005-0000-0000-000069030000}"/>
    <cellStyle name="Currency 116 2 2" xfId="684" xr:uid="{00000000-0005-0000-0000-00006A030000}"/>
    <cellStyle name="Currency 116 2 2 2" xfId="1352" xr:uid="{00000000-0005-0000-0000-00006B030000}"/>
    <cellStyle name="Currency 116 2 2 2 2" xfId="2770" xr:uid="{00000000-0005-0000-0000-00006C030000}"/>
    <cellStyle name="Currency 116 2 2 3" xfId="2260" xr:uid="{00000000-0005-0000-0000-00006D030000}"/>
    <cellStyle name="Currency 116 2 3" xfId="1292" xr:uid="{00000000-0005-0000-0000-00006E030000}"/>
    <cellStyle name="Currency 116 2 3 2" xfId="2710" xr:uid="{00000000-0005-0000-0000-00006F030000}"/>
    <cellStyle name="Currency 116 2 4" xfId="2190" xr:uid="{00000000-0005-0000-0000-000070030000}"/>
    <cellStyle name="Currency 116 3" xfId="683" xr:uid="{00000000-0005-0000-0000-000071030000}"/>
    <cellStyle name="Currency 116 3 2" xfId="1351" xr:uid="{00000000-0005-0000-0000-000072030000}"/>
    <cellStyle name="Currency 116 3 2 2" xfId="2769" xr:uid="{00000000-0005-0000-0000-000073030000}"/>
    <cellStyle name="Currency 116 3 3" xfId="2259" xr:uid="{00000000-0005-0000-0000-000074030000}"/>
    <cellStyle name="Currency 116 4" xfId="1172" xr:uid="{00000000-0005-0000-0000-000075030000}"/>
    <cellStyle name="Currency 116 4 2" xfId="2590" xr:uid="{00000000-0005-0000-0000-000076030000}"/>
    <cellStyle name="Currency 116 5" xfId="1945" xr:uid="{00000000-0005-0000-0000-000077030000}"/>
    <cellStyle name="Currency 117" xfId="343" xr:uid="{00000000-0005-0000-0000-000078030000}"/>
    <cellStyle name="Currency 117 2" xfId="596" xr:uid="{00000000-0005-0000-0000-000079030000}"/>
    <cellStyle name="Currency 117 2 2" xfId="686" xr:uid="{00000000-0005-0000-0000-00007A030000}"/>
    <cellStyle name="Currency 117 2 2 2" xfId="1354" xr:uid="{00000000-0005-0000-0000-00007B030000}"/>
    <cellStyle name="Currency 117 2 2 2 2" xfId="2772" xr:uid="{00000000-0005-0000-0000-00007C030000}"/>
    <cellStyle name="Currency 117 2 2 3" xfId="2262" xr:uid="{00000000-0005-0000-0000-00007D030000}"/>
    <cellStyle name="Currency 117 2 3" xfId="1293" xr:uid="{00000000-0005-0000-0000-00007E030000}"/>
    <cellStyle name="Currency 117 2 3 2" xfId="2711" xr:uid="{00000000-0005-0000-0000-00007F030000}"/>
    <cellStyle name="Currency 117 2 4" xfId="2192" xr:uid="{00000000-0005-0000-0000-000080030000}"/>
    <cellStyle name="Currency 117 3" xfId="685" xr:uid="{00000000-0005-0000-0000-000081030000}"/>
    <cellStyle name="Currency 117 3 2" xfId="1353" xr:uid="{00000000-0005-0000-0000-000082030000}"/>
    <cellStyle name="Currency 117 3 2 2" xfId="2771" xr:uid="{00000000-0005-0000-0000-000083030000}"/>
    <cellStyle name="Currency 117 3 3" xfId="2261" xr:uid="{00000000-0005-0000-0000-000084030000}"/>
    <cellStyle name="Currency 117 4" xfId="1173" xr:uid="{00000000-0005-0000-0000-000085030000}"/>
    <cellStyle name="Currency 117 4 2" xfId="2591" xr:uid="{00000000-0005-0000-0000-000086030000}"/>
    <cellStyle name="Currency 117 5" xfId="1947" xr:uid="{00000000-0005-0000-0000-000087030000}"/>
    <cellStyle name="Currency 118" xfId="346" xr:uid="{00000000-0005-0000-0000-000088030000}"/>
    <cellStyle name="Currency 118 2" xfId="598" xr:uid="{00000000-0005-0000-0000-000089030000}"/>
    <cellStyle name="Currency 118 2 2" xfId="688" xr:uid="{00000000-0005-0000-0000-00008A030000}"/>
    <cellStyle name="Currency 118 2 2 2" xfId="1356" xr:uid="{00000000-0005-0000-0000-00008B030000}"/>
    <cellStyle name="Currency 118 2 2 2 2" xfId="2774" xr:uid="{00000000-0005-0000-0000-00008C030000}"/>
    <cellStyle name="Currency 118 2 2 3" xfId="2264" xr:uid="{00000000-0005-0000-0000-00008D030000}"/>
    <cellStyle name="Currency 118 2 3" xfId="1294" xr:uid="{00000000-0005-0000-0000-00008E030000}"/>
    <cellStyle name="Currency 118 2 3 2" xfId="2712" xr:uid="{00000000-0005-0000-0000-00008F030000}"/>
    <cellStyle name="Currency 118 2 4" xfId="2194" xr:uid="{00000000-0005-0000-0000-000090030000}"/>
    <cellStyle name="Currency 118 3" xfId="687" xr:uid="{00000000-0005-0000-0000-000091030000}"/>
    <cellStyle name="Currency 118 3 2" xfId="1355" xr:uid="{00000000-0005-0000-0000-000092030000}"/>
    <cellStyle name="Currency 118 3 2 2" xfId="2773" xr:uid="{00000000-0005-0000-0000-000093030000}"/>
    <cellStyle name="Currency 118 3 3" xfId="2263" xr:uid="{00000000-0005-0000-0000-000094030000}"/>
    <cellStyle name="Currency 118 4" xfId="1174" xr:uid="{00000000-0005-0000-0000-000095030000}"/>
    <cellStyle name="Currency 118 4 2" xfId="2592" xr:uid="{00000000-0005-0000-0000-000096030000}"/>
    <cellStyle name="Currency 118 5" xfId="1949" xr:uid="{00000000-0005-0000-0000-000097030000}"/>
    <cellStyle name="Currency 119" xfId="349" xr:uid="{00000000-0005-0000-0000-000098030000}"/>
    <cellStyle name="Currency 119 2" xfId="600" xr:uid="{00000000-0005-0000-0000-000099030000}"/>
    <cellStyle name="Currency 119 2 2" xfId="690" xr:uid="{00000000-0005-0000-0000-00009A030000}"/>
    <cellStyle name="Currency 119 2 2 2" xfId="1358" xr:uid="{00000000-0005-0000-0000-00009B030000}"/>
    <cellStyle name="Currency 119 2 2 2 2" xfId="2776" xr:uid="{00000000-0005-0000-0000-00009C030000}"/>
    <cellStyle name="Currency 119 2 2 3" xfId="2266" xr:uid="{00000000-0005-0000-0000-00009D030000}"/>
    <cellStyle name="Currency 119 2 3" xfId="1295" xr:uid="{00000000-0005-0000-0000-00009E030000}"/>
    <cellStyle name="Currency 119 2 3 2" xfId="2713" xr:uid="{00000000-0005-0000-0000-00009F030000}"/>
    <cellStyle name="Currency 119 2 4" xfId="2196" xr:uid="{00000000-0005-0000-0000-0000A0030000}"/>
    <cellStyle name="Currency 119 3" xfId="689" xr:uid="{00000000-0005-0000-0000-0000A1030000}"/>
    <cellStyle name="Currency 119 3 2" xfId="1357" xr:uid="{00000000-0005-0000-0000-0000A2030000}"/>
    <cellStyle name="Currency 119 3 2 2" xfId="2775" xr:uid="{00000000-0005-0000-0000-0000A3030000}"/>
    <cellStyle name="Currency 119 3 3" xfId="2265" xr:uid="{00000000-0005-0000-0000-0000A4030000}"/>
    <cellStyle name="Currency 119 4" xfId="1175" xr:uid="{00000000-0005-0000-0000-0000A5030000}"/>
    <cellStyle name="Currency 119 4 2" xfId="2593" xr:uid="{00000000-0005-0000-0000-0000A6030000}"/>
    <cellStyle name="Currency 119 5" xfId="1951" xr:uid="{00000000-0005-0000-0000-0000A7030000}"/>
    <cellStyle name="Currency 12" xfId="31" xr:uid="{00000000-0005-0000-0000-0000A8030000}"/>
    <cellStyle name="Currency 12 2" xfId="388" xr:uid="{00000000-0005-0000-0000-0000A9030000}"/>
    <cellStyle name="Currency 12 2 2" xfId="692" xr:uid="{00000000-0005-0000-0000-0000AA030000}"/>
    <cellStyle name="Currency 12 2 2 2" xfId="1360" xr:uid="{00000000-0005-0000-0000-0000AB030000}"/>
    <cellStyle name="Currency 12 2 2 2 2" xfId="2778" xr:uid="{00000000-0005-0000-0000-0000AC030000}"/>
    <cellStyle name="Currency 12 2 2 3" xfId="2268" xr:uid="{00000000-0005-0000-0000-0000AD030000}"/>
    <cellStyle name="Currency 12 2 3" xfId="1191" xr:uid="{00000000-0005-0000-0000-0000AE030000}"/>
    <cellStyle name="Currency 12 2 3 2" xfId="2609" xr:uid="{00000000-0005-0000-0000-0000AF030000}"/>
    <cellStyle name="Currency 12 2 4" xfId="1985" xr:uid="{00000000-0005-0000-0000-0000B0030000}"/>
    <cellStyle name="Currency 12 3" xfId="691" xr:uid="{00000000-0005-0000-0000-0000B1030000}"/>
    <cellStyle name="Currency 12 3 2" xfId="1359" xr:uid="{00000000-0005-0000-0000-0000B2030000}"/>
    <cellStyle name="Currency 12 3 2 2" xfId="2777" xr:uid="{00000000-0005-0000-0000-0000B3030000}"/>
    <cellStyle name="Currency 12 3 3" xfId="2267" xr:uid="{00000000-0005-0000-0000-0000B4030000}"/>
    <cellStyle name="Currency 12 4" xfId="1071" xr:uid="{00000000-0005-0000-0000-0000B5030000}"/>
    <cellStyle name="Currency 12 4 2" xfId="2489" xr:uid="{00000000-0005-0000-0000-0000B6030000}"/>
    <cellStyle name="Currency 12 5" xfId="1740" xr:uid="{00000000-0005-0000-0000-0000B7030000}"/>
    <cellStyle name="Currency 120" xfId="352" xr:uid="{00000000-0005-0000-0000-0000B8030000}"/>
    <cellStyle name="Currency 120 2" xfId="602" xr:uid="{00000000-0005-0000-0000-0000B9030000}"/>
    <cellStyle name="Currency 120 2 2" xfId="694" xr:uid="{00000000-0005-0000-0000-0000BA030000}"/>
    <cellStyle name="Currency 120 2 2 2" xfId="1362" xr:uid="{00000000-0005-0000-0000-0000BB030000}"/>
    <cellStyle name="Currency 120 2 2 2 2" xfId="2780" xr:uid="{00000000-0005-0000-0000-0000BC030000}"/>
    <cellStyle name="Currency 120 2 2 3" xfId="2270" xr:uid="{00000000-0005-0000-0000-0000BD030000}"/>
    <cellStyle name="Currency 120 2 3" xfId="1296" xr:uid="{00000000-0005-0000-0000-0000BE030000}"/>
    <cellStyle name="Currency 120 2 3 2" xfId="2714" xr:uid="{00000000-0005-0000-0000-0000BF030000}"/>
    <cellStyle name="Currency 120 2 4" xfId="2198" xr:uid="{00000000-0005-0000-0000-0000C0030000}"/>
    <cellStyle name="Currency 120 3" xfId="693" xr:uid="{00000000-0005-0000-0000-0000C1030000}"/>
    <cellStyle name="Currency 120 3 2" xfId="1361" xr:uid="{00000000-0005-0000-0000-0000C2030000}"/>
    <cellStyle name="Currency 120 3 2 2" xfId="2779" xr:uid="{00000000-0005-0000-0000-0000C3030000}"/>
    <cellStyle name="Currency 120 3 3" xfId="2269" xr:uid="{00000000-0005-0000-0000-0000C4030000}"/>
    <cellStyle name="Currency 120 4" xfId="1176" xr:uid="{00000000-0005-0000-0000-0000C5030000}"/>
    <cellStyle name="Currency 120 4 2" xfId="2594" xr:uid="{00000000-0005-0000-0000-0000C6030000}"/>
    <cellStyle name="Currency 120 5" xfId="1953" xr:uid="{00000000-0005-0000-0000-0000C7030000}"/>
    <cellStyle name="Currency 121" xfId="355" xr:uid="{00000000-0005-0000-0000-0000C8030000}"/>
    <cellStyle name="Currency 121 2" xfId="604" xr:uid="{00000000-0005-0000-0000-0000C9030000}"/>
    <cellStyle name="Currency 121 2 2" xfId="696" xr:uid="{00000000-0005-0000-0000-0000CA030000}"/>
    <cellStyle name="Currency 121 2 2 2" xfId="1364" xr:uid="{00000000-0005-0000-0000-0000CB030000}"/>
    <cellStyle name="Currency 121 2 2 2 2" xfId="2782" xr:uid="{00000000-0005-0000-0000-0000CC030000}"/>
    <cellStyle name="Currency 121 2 2 3" xfId="2272" xr:uid="{00000000-0005-0000-0000-0000CD030000}"/>
    <cellStyle name="Currency 121 2 3" xfId="1297" xr:uid="{00000000-0005-0000-0000-0000CE030000}"/>
    <cellStyle name="Currency 121 2 3 2" xfId="2715" xr:uid="{00000000-0005-0000-0000-0000CF030000}"/>
    <cellStyle name="Currency 121 2 4" xfId="2200" xr:uid="{00000000-0005-0000-0000-0000D0030000}"/>
    <cellStyle name="Currency 121 3" xfId="695" xr:uid="{00000000-0005-0000-0000-0000D1030000}"/>
    <cellStyle name="Currency 121 3 2" xfId="1363" xr:uid="{00000000-0005-0000-0000-0000D2030000}"/>
    <cellStyle name="Currency 121 3 2 2" xfId="2781" xr:uid="{00000000-0005-0000-0000-0000D3030000}"/>
    <cellStyle name="Currency 121 3 3" xfId="2271" xr:uid="{00000000-0005-0000-0000-0000D4030000}"/>
    <cellStyle name="Currency 121 4" xfId="1177" xr:uid="{00000000-0005-0000-0000-0000D5030000}"/>
    <cellStyle name="Currency 121 4 2" xfId="2595" xr:uid="{00000000-0005-0000-0000-0000D6030000}"/>
    <cellStyle name="Currency 121 5" xfId="1955" xr:uid="{00000000-0005-0000-0000-0000D7030000}"/>
    <cellStyle name="Currency 13" xfId="34" xr:uid="{00000000-0005-0000-0000-0000D8030000}"/>
    <cellStyle name="Currency 13 2" xfId="390" xr:uid="{00000000-0005-0000-0000-0000D9030000}"/>
    <cellStyle name="Currency 13 2 2" xfId="698" xr:uid="{00000000-0005-0000-0000-0000DA030000}"/>
    <cellStyle name="Currency 13 2 2 2" xfId="1366" xr:uid="{00000000-0005-0000-0000-0000DB030000}"/>
    <cellStyle name="Currency 13 2 2 2 2" xfId="2784" xr:uid="{00000000-0005-0000-0000-0000DC030000}"/>
    <cellStyle name="Currency 13 2 2 3" xfId="2274" xr:uid="{00000000-0005-0000-0000-0000DD030000}"/>
    <cellStyle name="Currency 13 2 3" xfId="1192" xr:uid="{00000000-0005-0000-0000-0000DE030000}"/>
    <cellStyle name="Currency 13 2 3 2" xfId="2610" xr:uid="{00000000-0005-0000-0000-0000DF030000}"/>
    <cellStyle name="Currency 13 2 4" xfId="1987" xr:uid="{00000000-0005-0000-0000-0000E0030000}"/>
    <cellStyle name="Currency 13 3" xfId="697" xr:uid="{00000000-0005-0000-0000-0000E1030000}"/>
    <cellStyle name="Currency 13 3 2" xfId="1365" xr:uid="{00000000-0005-0000-0000-0000E2030000}"/>
    <cellStyle name="Currency 13 3 2 2" xfId="2783" xr:uid="{00000000-0005-0000-0000-0000E3030000}"/>
    <cellStyle name="Currency 13 3 3" xfId="2273" xr:uid="{00000000-0005-0000-0000-0000E4030000}"/>
    <cellStyle name="Currency 13 4" xfId="1072" xr:uid="{00000000-0005-0000-0000-0000E5030000}"/>
    <cellStyle name="Currency 13 4 2" xfId="2490" xr:uid="{00000000-0005-0000-0000-0000E6030000}"/>
    <cellStyle name="Currency 13 5" xfId="1742" xr:uid="{00000000-0005-0000-0000-0000E7030000}"/>
    <cellStyle name="Currency 14" xfId="37" xr:uid="{00000000-0005-0000-0000-0000E8030000}"/>
    <cellStyle name="Currency 14 2" xfId="392" xr:uid="{00000000-0005-0000-0000-0000E9030000}"/>
    <cellStyle name="Currency 14 2 2" xfId="700" xr:uid="{00000000-0005-0000-0000-0000EA030000}"/>
    <cellStyle name="Currency 14 2 2 2" xfId="1368" xr:uid="{00000000-0005-0000-0000-0000EB030000}"/>
    <cellStyle name="Currency 14 2 2 2 2" xfId="2786" xr:uid="{00000000-0005-0000-0000-0000EC030000}"/>
    <cellStyle name="Currency 14 2 2 3" xfId="2276" xr:uid="{00000000-0005-0000-0000-0000ED030000}"/>
    <cellStyle name="Currency 14 2 3" xfId="1193" xr:uid="{00000000-0005-0000-0000-0000EE030000}"/>
    <cellStyle name="Currency 14 2 3 2" xfId="2611" xr:uid="{00000000-0005-0000-0000-0000EF030000}"/>
    <cellStyle name="Currency 14 2 4" xfId="1989" xr:uid="{00000000-0005-0000-0000-0000F0030000}"/>
    <cellStyle name="Currency 14 3" xfId="699" xr:uid="{00000000-0005-0000-0000-0000F1030000}"/>
    <cellStyle name="Currency 14 3 2" xfId="1367" xr:uid="{00000000-0005-0000-0000-0000F2030000}"/>
    <cellStyle name="Currency 14 3 2 2" xfId="2785" xr:uid="{00000000-0005-0000-0000-0000F3030000}"/>
    <cellStyle name="Currency 14 3 3" xfId="2275" xr:uid="{00000000-0005-0000-0000-0000F4030000}"/>
    <cellStyle name="Currency 14 4" xfId="1073" xr:uid="{00000000-0005-0000-0000-0000F5030000}"/>
    <cellStyle name="Currency 14 4 2" xfId="2491" xr:uid="{00000000-0005-0000-0000-0000F6030000}"/>
    <cellStyle name="Currency 14 5" xfId="1744" xr:uid="{00000000-0005-0000-0000-0000F7030000}"/>
    <cellStyle name="Currency 15" xfId="40" xr:uid="{00000000-0005-0000-0000-0000F8030000}"/>
    <cellStyle name="Currency 15 2" xfId="394" xr:uid="{00000000-0005-0000-0000-0000F9030000}"/>
    <cellStyle name="Currency 15 2 2" xfId="702" xr:uid="{00000000-0005-0000-0000-0000FA030000}"/>
    <cellStyle name="Currency 15 2 2 2" xfId="1370" xr:uid="{00000000-0005-0000-0000-0000FB030000}"/>
    <cellStyle name="Currency 15 2 2 2 2" xfId="2788" xr:uid="{00000000-0005-0000-0000-0000FC030000}"/>
    <cellStyle name="Currency 15 2 2 3" xfId="2278" xr:uid="{00000000-0005-0000-0000-0000FD030000}"/>
    <cellStyle name="Currency 15 2 3" xfId="1194" xr:uid="{00000000-0005-0000-0000-0000FE030000}"/>
    <cellStyle name="Currency 15 2 3 2" xfId="2612" xr:uid="{00000000-0005-0000-0000-0000FF030000}"/>
    <cellStyle name="Currency 15 2 4" xfId="1991" xr:uid="{00000000-0005-0000-0000-000000040000}"/>
    <cellStyle name="Currency 15 3" xfId="701" xr:uid="{00000000-0005-0000-0000-000001040000}"/>
    <cellStyle name="Currency 15 3 2" xfId="1369" xr:uid="{00000000-0005-0000-0000-000002040000}"/>
    <cellStyle name="Currency 15 3 2 2" xfId="2787" xr:uid="{00000000-0005-0000-0000-000003040000}"/>
    <cellStyle name="Currency 15 3 3" xfId="2277" xr:uid="{00000000-0005-0000-0000-000004040000}"/>
    <cellStyle name="Currency 15 4" xfId="1074" xr:uid="{00000000-0005-0000-0000-000005040000}"/>
    <cellStyle name="Currency 15 4 2" xfId="2492" xr:uid="{00000000-0005-0000-0000-000006040000}"/>
    <cellStyle name="Currency 15 5" xfId="1746" xr:uid="{00000000-0005-0000-0000-000007040000}"/>
    <cellStyle name="Currency 16" xfId="43" xr:uid="{00000000-0005-0000-0000-000008040000}"/>
    <cellStyle name="Currency 16 2" xfId="396" xr:uid="{00000000-0005-0000-0000-000009040000}"/>
    <cellStyle name="Currency 16 2 2" xfId="704" xr:uid="{00000000-0005-0000-0000-00000A040000}"/>
    <cellStyle name="Currency 16 2 2 2" xfId="1372" xr:uid="{00000000-0005-0000-0000-00000B040000}"/>
    <cellStyle name="Currency 16 2 2 2 2" xfId="2790" xr:uid="{00000000-0005-0000-0000-00000C040000}"/>
    <cellStyle name="Currency 16 2 2 3" xfId="2280" xr:uid="{00000000-0005-0000-0000-00000D040000}"/>
    <cellStyle name="Currency 16 2 3" xfId="1195" xr:uid="{00000000-0005-0000-0000-00000E040000}"/>
    <cellStyle name="Currency 16 2 3 2" xfId="2613" xr:uid="{00000000-0005-0000-0000-00000F040000}"/>
    <cellStyle name="Currency 16 2 4" xfId="1993" xr:uid="{00000000-0005-0000-0000-000010040000}"/>
    <cellStyle name="Currency 16 3" xfId="703" xr:uid="{00000000-0005-0000-0000-000011040000}"/>
    <cellStyle name="Currency 16 3 2" xfId="1371" xr:uid="{00000000-0005-0000-0000-000012040000}"/>
    <cellStyle name="Currency 16 3 2 2" xfId="2789" xr:uid="{00000000-0005-0000-0000-000013040000}"/>
    <cellStyle name="Currency 16 3 3" xfId="2279" xr:uid="{00000000-0005-0000-0000-000014040000}"/>
    <cellStyle name="Currency 16 4" xfId="1075" xr:uid="{00000000-0005-0000-0000-000015040000}"/>
    <cellStyle name="Currency 16 4 2" xfId="2493" xr:uid="{00000000-0005-0000-0000-000016040000}"/>
    <cellStyle name="Currency 16 5" xfId="1748" xr:uid="{00000000-0005-0000-0000-000017040000}"/>
    <cellStyle name="Currency 17" xfId="46" xr:uid="{00000000-0005-0000-0000-000018040000}"/>
    <cellStyle name="Currency 17 2" xfId="398" xr:uid="{00000000-0005-0000-0000-000019040000}"/>
    <cellStyle name="Currency 17 2 2" xfId="706" xr:uid="{00000000-0005-0000-0000-00001A040000}"/>
    <cellStyle name="Currency 17 2 2 2" xfId="1374" xr:uid="{00000000-0005-0000-0000-00001B040000}"/>
    <cellStyle name="Currency 17 2 2 2 2" xfId="2792" xr:uid="{00000000-0005-0000-0000-00001C040000}"/>
    <cellStyle name="Currency 17 2 2 3" xfId="2282" xr:uid="{00000000-0005-0000-0000-00001D040000}"/>
    <cellStyle name="Currency 17 2 3" xfId="1196" xr:uid="{00000000-0005-0000-0000-00001E040000}"/>
    <cellStyle name="Currency 17 2 3 2" xfId="2614" xr:uid="{00000000-0005-0000-0000-00001F040000}"/>
    <cellStyle name="Currency 17 2 4" xfId="1995" xr:uid="{00000000-0005-0000-0000-000020040000}"/>
    <cellStyle name="Currency 17 3" xfId="705" xr:uid="{00000000-0005-0000-0000-000021040000}"/>
    <cellStyle name="Currency 17 3 2" xfId="1373" xr:uid="{00000000-0005-0000-0000-000022040000}"/>
    <cellStyle name="Currency 17 3 2 2" xfId="2791" xr:uid="{00000000-0005-0000-0000-000023040000}"/>
    <cellStyle name="Currency 17 3 3" xfId="2281" xr:uid="{00000000-0005-0000-0000-000024040000}"/>
    <cellStyle name="Currency 17 4" xfId="1076" xr:uid="{00000000-0005-0000-0000-000025040000}"/>
    <cellStyle name="Currency 17 4 2" xfId="2494" xr:uid="{00000000-0005-0000-0000-000026040000}"/>
    <cellStyle name="Currency 17 5" xfId="1750" xr:uid="{00000000-0005-0000-0000-000027040000}"/>
    <cellStyle name="Currency 18" xfId="49" xr:uid="{00000000-0005-0000-0000-000028040000}"/>
    <cellStyle name="Currency 18 2" xfId="400" xr:uid="{00000000-0005-0000-0000-000029040000}"/>
    <cellStyle name="Currency 18 2 2" xfId="708" xr:uid="{00000000-0005-0000-0000-00002A040000}"/>
    <cellStyle name="Currency 18 2 2 2" xfId="1376" xr:uid="{00000000-0005-0000-0000-00002B040000}"/>
    <cellStyle name="Currency 18 2 2 2 2" xfId="2794" xr:uid="{00000000-0005-0000-0000-00002C040000}"/>
    <cellStyle name="Currency 18 2 2 3" xfId="2284" xr:uid="{00000000-0005-0000-0000-00002D040000}"/>
    <cellStyle name="Currency 18 2 3" xfId="1197" xr:uid="{00000000-0005-0000-0000-00002E040000}"/>
    <cellStyle name="Currency 18 2 3 2" xfId="2615" xr:uid="{00000000-0005-0000-0000-00002F040000}"/>
    <cellStyle name="Currency 18 2 4" xfId="1997" xr:uid="{00000000-0005-0000-0000-000030040000}"/>
    <cellStyle name="Currency 18 3" xfId="707" xr:uid="{00000000-0005-0000-0000-000031040000}"/>
    <cellStyle name="Currency 18 3 2" xfId="1375" xr:uid="{00000000-0005-0000-0000-000032040000}"/>
    <cellStyle name="Currency 18 3 2 2" xfId="2793" xr:uid="{00000000-0005-0000-0000-000033040000}"/>
    <cellStyle name="Currency 18 3 3" xfId="2283" xr:uid="{00000000-0005-0000-0000-000034040000}"/>
    <cellStyle name="Currency 18 4" xfId="1077" xr:uid="{00000000-0005-0000-0000-000035040000}"/>
    <cellStyle name="Currency 18 4 2" xfId="2495" xr:uid="{00000000-0005-0000-0000-000036040000}"/>
    <cellStyle name="Currency 18 5" xfId="1752" xr:uid="{00000000-0005-0000-0000-000037040000}"/>
    <cellStyle name="Currency 19" xfId="52" xr:uid="{00000000-0005-0000-0000-000038040000}"/>
    <cellStyle name="Currency 19 2" xfId="402" xr:uid="{00000000-0005-0000-0000-000039040000}"/>
    <cellStyle name="Currency 19 2 2" xfId="710" xr:uid="{00000000-0005-0000-0000-00003A040000}"/>
    <cellStyle name="Currency 19 2 2 2" xfId="1378" xr:uid="{00000000-0005-0000-0000-00003B040000}"/>
    <cellStyle name="Currency 19 2 2 2 2" xfId="2796" xr:uid="{00000000-0005-0000-0000-00003C040000}"/>
    <cellStyle name="Currency 19 2 2 3" xfId="2286" xr:uid="{00000000-0005-0000-0000-00003D040000}"/>
    <cellStyle name="Currency 19 2 3" xfId="1198" xr:uid="{00000000-0005-0000-0000-00003E040000}"/>
    <cellStyle name="Currency 19 2 3 2" xfId="2616" xr:uid="{00000000-0005-0000-0000-00003F040000}"/>
    <cellStyle name="Currency 19 2 4" xfId="1999" xr:uid="{00000000-0005-0000-0000-000040040000}"/>
    <cellStyle name="Currency 19 3" xfId="709" xr:uid="{00000000-0005-0000-0000-000041040000}"/>
    <cellStyle name="Currency 19 3 2" xfId="1377" xr:uid="{00000000-0005-0000-0000-000042040000}"/>
    <cellStyle name="Currency 19 3 2 2" xfId="2795" xr:uid="{00000000-0005-0000-0000-000043040000}"/>
    <cellStyle name="Currency 19 3 3" xfId="2285" xr:uid="{00000000-0005-0000-0000-000044040000}"/>
    <cellStyle name="Currency 19 4" xfId="1078" xr:uid="{00000000-0005-0000-0000-000045040000}"/>
    <cellStyle name="Currency 19 4 2" xfId="2496" xr:uid="{00000000-0005-0000-0000-000046040000}"/>
    <cellStyle name="Currency 19 5" xfId="1754" xr:uid="{00000000-0005-0000-0000-000047040000}"/>
    <cellStyle name="Currency 2" xfId="4" xr:uid="{00000000-0005-0000-0000-000048040000}"/>
    <cellStyle name="Currency 2 2" xfId="362" xr:uid="{00000000-0005-0000-0000-000049040000}"/>
    <cellStyle name="Currency 2 2 2" xfId="612" xr:uid="{00000000-0005-0000-0000-00004A040000}"/>
    <cellStyle name="Currency 2 2 2 2" xfId="2206" xr:uid="{00000000-0005-0000-0000-00004B040000}"/>
    <cellStyle name="Currency 2 2 3" xfId="1961" xr:uid="{00000000-0005-0000-0000-00004C040000}"/>
    <cellStyle name="Currency 2 3" xfId="370" xr:uid="{00000000-0005-0000-0000-00004D040000}"/>
    <cellStyle name="Currency 2 3 2" xfId="712" xr:uid="{00000000-0005-0000-0000-00004E040000}"/>
    <cellStyle name="Currency 2 3 2 2" xfId="1380" xr:uid="{00000000-0005-0000-0000-00004F040000}"/>
    <cellStyle name="Currency 2 3 2 2 2" xfId="2798" xr:uid="{00000000-0005-0000-0000-000050040000}"/>
    <cellStyle name="Currency 2 3 2 3" xfId="2288" xr:uid="{00000000-0005-0000-0000-000051040000}"/>
    <cellStyle name="Currency 2 3 3" xfId="1182" xr:uid="{00000000-0005-0000-0000-000052040000}"/>
    <cellStyle name="Currency 2 3 3 2" xfId="2600" xr:uid="{00000000-0005-0000-0000-000053040000}"/>
    <cellStyle name="Currency 2 3 4" xfId="1967" xr:uid="{00000000-0005-0000-0000-000054040000}"/>
    <cellStyle name="Currency 2 4" xfId="711" xr:uid="{00000000-0005-0000-0000-000055040000}"/>
    <cellStyle name="Currency 2 4 2" xfId="1379" xr:uid="{00000000-0005-0000-0000-000056040000}"/>
    <cellStyle name="Currency 2 4 2 2" xfId="2797" xr:uid="{00000000-0005-0000-0000-000057040000}"/>
    <cellStyle name="Currency 2 4 3" xfId="2287" xr:uid="{00000000-0005-0000-0000-000058040000}"/>
    <cellStyle name="Currency 2 5" xfId="1062" xr:uid="{00000000-0005-0000-0000-000059040000}"/>
    <cellStyle name="Currency 2 5 2" xfId="2480" xr:uid="{00000000-0005-0000-0000-00005A040000}"/>
    <cellStyle name="Currency 2 6" xfId="1722" xr:uid="{00000000-0005-0000-0000-00005B040000}"/>
    <cellStyle name="Currency 20" xfId="55" xr:uid="{00000000-0005-0000-0000-00005C040000}"/>
    <cellStyle name="Currency 20 2" xfId="404" xr:uid="{00000000-0005-0000-0000-00005D040000}"/>
    <cellStyle name="Currency 20 2 2" xfId="714" xr:uid="{00000000-0005-0000-0000-00005E040000}"/>
    <cellStyle name="Currency 20 2 2 2" xfId="1382" xr:uid="{00000000-0005-0000-0000-00005F040000}"/>
    <cellStyle name="Currency 20 2 2 2 2" xfId="2800" xr:uid="{00000000-0005-0000-0000-000060040000}"/>
    <cellStyle name="Currency 20 2 2 3" xfId="2290" xr:uid="{00000000-0005-0000-0000-000061040000}"/>
    <cellStyle name="Currency 20 2 3" xfId="1199" xr:uid="{00000000-0005-0000-0000-000062040000}"/>
    <cellStyle name="Currency 20 2 3 2" xfId="2617" xr:uid="{00000000-0005-0000-0000-000063040000}"/>
    <cellStyle name="Currency 20 2 4" xfId="2001" xr:uid="{00000000-0005-0000-0000-000064040000}"/>
    <cellStyle name="Currency 20 3" xfId="713" xr:uid="{00000000-0005-0000-0000-000065040000}"/>
    <cellStyle name="Currency 20 3 2" xfId="1381" xr:uid="{00000000-0005-0000-0000-000066040000}"/>
    <cellStyle name="Currency 20 3 2 2" xfId="2799" xr:uid="{00000000-0005-0000-0000-000067040000}"/>
    <cellStyle name="Currency 20 3 3" xfId="2289" xr:uid="{00000000-0005-0000-0000-000068040000}"/>
    <cellStyle name="Currency 20 4" xfId="1079" xr:uid="{00000000-0005-0000-0000-000069040000}"/>
    <cellStyle name="Currency 20 4 2" xfId="2497" xr:uid="{00000000-0005-0000-0000-00006A040000}"/>
    <cellStyle name="Currency 20 5" xfId="1756" xr:uid="{00000000-0005-0000-0000-00006B040000}"/>
    <cellStyle name="Currency 21" xfId="58" xr:uid="{00000000-0005-0000-0000-00006C040000}"/>
    <cellStyle name="Currency 21 2" xfId="406" xr:uid="{00000000-0005-0000-0000-00006D040000}"/>
    <cellStyle name="Currency 21 2 2" xfId="716" xr:uid="{00000000-0005-0000-0000-00006E040000}"/>
    <cellStyle name="Currency 21 2 2 2" xfId="1384" xr:uid="{00000000-0005-0000-0000-00006F040000}"/>
    <cellStyle name="Currency 21 2 2 2 2" xfId="2802" xr:uid="{00000000-0005-0000-0000-000070040000}"/>
    <cellStyle name="Currency 21 2 2 3" xfId="2292" xr:uid="{00000000-0005-0000-0000-000071040000}"/>
    <cellStyle name="Currency 21 2 3" xfId="1200" xr:uid="{00000000-0005-0000-0000-000072040000}"/>
    <cellStyle name="Currency 21 2 3 2" xfId="2618" xr:uid="{00000000-0005-0000-0000-000073040000}"/>
    <cellStyle name="Currency 21 2 4" xfId="2003" xr:uid="{00000000-0005-0000-0000-000074040000}"/>
    <cellStyle name="Currency 21 3" xfId="715" xr:uid="{00000000-0005-0000-0000-000075040000}"/>
    <cellStyle name="Currency 21 3 2" xfId="1383" xr:uid="{00000000-0005-0000-0000-000076040000}"/>
    <cellStyle name="Currency 21 3 2 2" xfId="2801" xr:uid="{00000000-0005-0000-0000-000077040000}"/>
    <cellStyle name="Currency 21 3 3" xfId="2291" xr:uid="{00000000-0005-0000-0000-000078040000}"/>
    <cellStyle name="Currency 21 4" xfId="1080" xr:uid="{00000000-0005-0000-0000-000079040000}"/>
    <cellStyle name="Currency 21 4 2" xfId="2498" xr:uid="{00000000-0005-0000-0000-00007A040000}"/>
    <cellStyle name="Currency 21 5" xfId="1758" xr:uid="{00000000-0005-0000-0000-00007B040000}"/>
    <cellStyle name="Currency 22" xfId="61" xr:uid="{00000000-0005-0000-0000-00007C040000}"/>
    <cellStyle name="Currency 22 2" xfId="408" xr:uid="{00000000-0005-0000-0000-00007D040000}"/>
    <cellStyle name="Currency 22 2 2" xfId="718" xr:uid="{00000000-0005-0000-0000-00007E040000}"/>
    <cellStyle name="Currency 22 2 2 2" xfId="1386" xr:uid="{00000000-0005-0000-0000-00007F040000}"/>
    <cellStyle name="Currency 22 2 2 2 2" xfId="2804" xr:uid="{00000000-0005-0000-0000-000080040000}"/>
    <cellStyle name="Currency 22 2 2 3" xfId="2294" xr:uid="{00000000-0005-0000-0000-000081040000}"/>
    <cellStyle name="Currency 22 2 3" xfId="1201" xr:uid="{00000000-0005-0000-0000-000082040000}"/>
    <cellStyle name="Currency 22 2 3 2" xfId="2619" xr:uid="{00000000-0005-0000-0000-000083040000}"/>
    <cellStyle name="Currency 22 2 4" xfId="2005" xr:uid="{00000000-0005-0000-0000-000084040000}"/>
    <cellStyle name="Currency 22 3" xfId="717" xr:uid="{00000000-0005-0000-0000-000085040000}"/>
    <cellStyle name="Currency 22 3 2" xfId="1385" xr:uid="{00000000-0005-0000-0000-000086040000}"/>
    <cellStyle name="Currency 22 3 2 2" xfId="2803" xr:uid="{00000000-0005-0000-0000-000087040000}"/>
    <cellStyle name="Currency 22 3 3" xfId="2293" xr:uid="{00000000-0005-0000-0000-000088040000}"/>
    <cellStyle name="Currency 22 4" xfId="1081" xr:uid="{00000000-0005-0000-0000-000089040000}"/>
    <cellStyle name="Currency 22 4 2" xfId="2499" xr:uid="{00000000-0005-0000-0000-00008A040000}"/>
    <cellStyle name="Currency 22 5" xfId="1760" xr:uid="{00000000-0005-0000-0000-00008B040000}"/>
    <cellStyle name="Currency 23" xfId="64" xr:uid="{00000000-0005-0000-0000-00008C040000}"/>
    <cellStyle name="Currency 23 2" xfId="410" xr:uid="{00000000-0005-0000-0000-00008D040000}"/>
    <cellStyle name="Currency 23 2 2" xfId="720" xr:uid="{00000000-0005-0000-0000-00008E040000}"/>
    <cellStyle name="Currency 23 2 2 2" xfId="1388" xr:uid="{00000000-0005-0000-0000-00008F040000}"/>
    <cellStyle name="Currency 23 2 2 2 2" xfId="2806" xr:uid="{00000000-0005-0000-0000-000090040000}"/>
    <cellStyle name="Currency 23 2 2 3" xfId="2296" xr:uid="{00000000-0005-0000-0000-000091040000}"/>
    <cellStyle name="Currency 23 2 3" xfId="1202" xr:uid="{00000000-0005-0000-0000-000092040000}"/>
    <cellStyle name="Currency 23 2 3 2" xfId="2620" xr:uid="{00000000-0005-0000-0000-000093040000}"/>
    <cellStyle name="Currency 23 2 4" xfId="2007" xr:uid="{00000000-0005-0000-0000-000094040000}"/>
    <cellStyle name="Currency 23 3" xfId="719" xr:uid="{00000000-0005-0000-0000-000095040000}"/>
    <cellStyle name="Currency 23 3 2" xfId="1387" xr:uid="{00000000-0005-0000-0000-000096040000}"/>
    <cellStyle name="Currency 23 3 2 2" xfId="2805" xr:uid="{00000000-0005-0000-0000-000097040000}"/>
    <cellStyle name="Currency 23 3 3" xfId="2295" xr:uid="{00000000-0005-0000-0000-000098040000}"/>
    <cellStyle name="Currency 23 4" xfId="1082" xr:uid="{00000000-0005-0000-0000-000099040000}"/>
    <cellStyle name="Currency 23 4 2" xfId="2500" xr:uid="{00000000-0005-0000-0000-00009A040000}"/>
    <cellStyle name="Currency 23 5" xfId="1762" xr:uid="{00000000-0005-0000-0000-00009B040000}"/>
    <cellStyle name="Currency 24" xfId="67" xr:uid="{00000000-0005-0000-0000-00009C040000}"/>
    <cellStyle name="Currency 24 2" xfId="412" xr:uid="{00000000-0005-0000-0000-00009D040000}"/>
    <cellStyle name="Currency 24 2 2" xfId="722" xr:uid="{00000000-0005-0000-0000-00009E040000}"/>
    <cellStyle name="Currency 24 2 2 2" xfId="1390" xr:uid="{00000000-0005-0000-0000-00009F040000}"/>
    <cellStyle name="Currency 24 2 2 2 2" xfId="2808" xr:uid="{00000000-0005-0000-0000-0000A0040000}"/>
    <cellStyle name="Currency 24 2 2 3" xfId="2298" xr:uid="{00000000-0005-0000-0000-0000A1040000}"/>
    <cellStyle name="Currency 24 2 3" xfId="1203" xr:uid="{00000000-0005-0000-0000-0000A2040000}"/>
    <cellStyle name="Currency 24 2 3 2" xfId="2621" xr:uid="{00000000-0005-0000-0000-0000A3040000}"/>
    <cellStyle name="Currency 24 2 4" xfId="2009" xr:uid="{00000000-0005-0000-0000-0000A4040000}"/>
    <cellStyle name="Currency 24 3" xfId="721" xr:uid="{00000000-0005-0000-0000-0000A5040000}"/>
    <cellStyle name="Currency 24 3 2" xfId="1389" xr:uid="{00000000-0005-0000-0000-0000A6040000}"/>
    <cellStyle name="Currency 24 3 2 2" xfId="2807" xr:uid="{00000000-0005-0000-0000-0000A7040000}"/>
    <cellStyle name="Currency 24 3 3" xfId="2297" xr:uid="{00000000-0005-0000-0000-0000A8040000}"/>
    <cellStyle name="Currency 24 4" xfId="1083" xr:uid="{00000000-0005-0000-0000-0000A9040000}"/>
    <cellStyle name="Currency 24 4 2" xfId="2501" xr:uid="{00000000-0005-0000-0000-0000AA040000}"/>
    <cellStyle name="Currency 24 5" xfId="1764" xr:uid="{00000000-0005-0000-0000-0000AB040000}"/>
    <cellStyle name="Currency 25" xfId="70" xr:uid="{00000000-0005-0000-0000-0000AC040000}"/>
    <cellStyle name="Currency 25 2" xfId="414" xr:uid="{00000000-0005-0000-0000-0000AD040000}"/>
    <cellStyle name="Currency 25 2 2" xfId="724" xr:uid="{00000000-0005-0000-0000-0000AE040000}"/>
    <cellStyle name="Currency 25 2 2 2" xfId="1392" xr:uid="{00000000-0005-0000-0000-0000AF040000}"/>
    <cellStyle name="Currency 25 2 2 2 2" xfId="2810" xr:uid="{00000000-0005-0000-0000-0000B0040000}"/>
    <cellStyle name="Currency 25 2 2 3" xfId="2300" xr:uid="{00000000-0005-0000-0000-0000B1040000}"/>
    <cellStyle name="Currency 25 2 3" xfId="1204" xr:uid="{00000000-0005-0000-0000-0000B2040000}"/>
    <cellStyle name="Currency 25 2 3 2" xfId="2622" xr:uid="{00000000-0005-0000-0000-0000B3040000}"/>
    <cellStyle name="Currency 25 2 4" xfId="2011" xr:uid="{00000000-0005-0000-0000-0000B4040000}"/>
    <cellStyle name="Currency 25 3" xfId="723" xr:uid="{00000000-0005-0000-0000-0000B5040000}"/>
    <cellStyle name="Currency 25 3 2" xfId="1391" xr:uid="{00000000-0005-0000-0000-0000B6040000}"/>
    <cellStyle name="Currency 25 3 2 2" xfId="2809" xr:uid="{00000000-0005-0000-0000-0000B7040000}"/>
    <cellStyle name="Currency 25 3 3" xfId="2299" xr:uid="{00000000-0005-0000-0000-0000B8040000}"/>
    <cellStyle name="Currency 25 4" xfId="1084" xr:uid="{00000000-0005-0000-0000-0000B9040000}"/>
    <cellStyle name="Currency 25 4 2" xfId="2502" xr:uid="{00000000-0005-0000-0000-0000BA040000}"/>
    <cellStyle name="Currency 25 5" xfId="1766" xr:uid="{00000000-0005-0000-0000-0000BB040000}"/>
    <cellStyle name="Currency 26" xfId="73" xr:uid="{00000000-0005-0000-0000-0000BC040000}"/>
    <cellStyle name="Currency 26 2" xfId="416" xr:uid="{00000000-0005-0000-0000-0000BD040000}"/>
    <cellStyle name="Currency 26 2 2" xfId="726" xr:uid="{00000000-0005-0000-0000-0000BE040000}"/>
    <cellStyle name="Currency 26 2 2 2" xfId="1394" xr:uid="{00000000-0005-0000-0000-0000BF040000}"/>
    <cellStyle name="Currency 26 2 2 2 2" xfId="2812" xr:uid="{00000000-0005-0000-0000-0000C0040000}"/>
    <cellStyle name="Currency 26 2 2 3" xfId="2302" xr:uid="{00000000-0005-0000-0000-0000C1040000}"/>
    <cellStyle name="Currency 26 2 3" xfId="1205" xr:uid="{00000000-0005-0000-0000-0000C2040000}"/>
    <cellStyle name="Currency 26 2 3 2" xfId="2623" xr:uid="{00000000-0005-0000-0000-0000C3040000}"/>
    <cellStyle name="Currency 26 2 4" xfId="2013" xr:uid="{00000000-0005-0000-0000-0000C4040000}"/>
    <cellStyle name="Currency 26 3" xfId="725" xr:uid="{00000000-0005-0000-0000-0000C5040000}"/>
    <cellStyle name="Currency 26 3 2" xfId="1393" xr:uid="{00000000-0005-0000-0000-0000C6040000}"/>
    <cellStyle name="Currency 26 3 2 2" xfId="2811" xr:uid="{00000000-0005-0000-0000-0000C7040000}"/>
    <cellStyle name="Currency 26 3 3" xfId="2301" xr:uid="{00000000-0005-0000-0000-0000C8040000}"/>
    <cellStyle name="Currency 26 4" xfId="1085" xr:uid="{00000000-0005-0000-0000-0000C9040000}"/>
    <cellStyle name="Currency 26 4 2" xfId="2503" xr:uid="{00000000-0005-0000-0000-0000CA040000}"/>
    <cellStyle name="Currency 26 5" xfId="1768" xr:uid="{00000000-0005-0000-0000-0000CB040000}"/>
    <cellStyle name="Currency 27" xfId="76" xr:uid="{00000000-0005-0000-0000-0000CC040000}"/>
    <cellStyle name="Currency 27 2" xfId="418" xr:uid="{00000000-0005-0000-0000-0000CD040000}"/>
    <cellStyle name="Currency 27 2 2" xfId="728" xr:uid="{00000000-0005-0000-0000-0000CE040000}"/>
    <cellStyle name="Currency 27 2 2 2" xfId="1396" xr:uid="{00000000-0005-0000-0000-0000CF040000}"/>
    <cellStyle name="Currency 27 2 2 2 2" xfId="2814" xr:uid="{00000000-0005-0000-0000-0000D0040000}"/>
    <cellStyle name="Currency 27 2 2 3" xfId="2304" xr:uid="{00000000-0005-0000-0000-0000D1040000}"/>
    <cellStyle name="Currency 27 2 3" xfId="1206" xr:uid="{00000000-0005-0000-0000-0000D2040000}"/>
    <cellStyle name="Currency 27 2 3 2" xfId="2624" xr:uid="{00000000-0005-0000-0000-0000D3040000}"/>
    <cellStyle name="Currency 27 2 4" xfId="2015" xr:uid="{00000000-0005-0000-0000-0000D4040000}"/>
    <cellStyle name="Currency 27 3" xfId="727" xr:uid="{00000000-0005-0000-0000-0000D5040000}"/>
    <cellStyle name="Currency 27 3 2" xfId="1395" xr:uid="{00000000-0005-0000-0000-0000D6040000}"/>
    <cellStyle name="Currency 27 3 2 2" xfId="2813" xr:uid="{00000000-0005-0000-0000-0000D7040000}"/>
    <cellStyle name="Currency 27 3 3" xfId="2303" xr:uid="{00000000-0005-0000-0000-0000D8040000}"/>
    <cellStyle name="Currency 27 4" xfId="1086" xr:uid="{00000000-0005-0000-0000-0000D9040000}"/>
    <cellStyle name="Currency 27 4 2" xfId="2504" xr:uid="{00000000-0005-0000-0000-0000DA040000}"/>
    <cellStyle name="Currency 27 5" xfId="1770" xr:uid="{00000000-0005-0000-0000-0000DB040000}"/>
    <cellStyle name="Currency 28" xfId="79" xr:uid="{00000000-0005-0000-0000-0000DC040000}"/>
    <cellStyle name="Currency 28 2" xfId="420" xr:uid="{00000000-0005-0000-0000-0000DD040000}"/>
    <cellStyle name="Currency 28 2 2" xfId="730" xr:uid="{00000000-0005-0000-0000-0000DE040000}"/>
    <cellStyle name="Currency 28 2 2 2" xfId="1398" xr:uid="{00000000-0005-0000-0000-0000DF040000}"/>
    <cellStyle name="Currency 28 2 2 2 2" xfId="2816" xr:uid="{00000000-0005-0000-0000-0000E0040000}"/>
    <cellStyle name="Currency 28 2 2 3" xfId="2306" xr:uid="{00000000-0005-0000-0000-0000E1040000}"/>
    <cellStyle name="Currency 28 2 3" xfId="1207" xr:uid="{00000000-0005-0000-0000-0000E2040000}"/>
    <cellStyle name="Currency 28 2 3 2" xfId="2625" xr:uid="{00000000-0005-0000-0000-0000E3040000}"/>
    <cellStyle name="Currency 28 2 4" xfId="2017" xr:uid="{00000000-0005-0000-0000-0000E4040000}"/>
    <cellStyle name="Currency 28 3" xfId="729" xr:uid="{00000000-0005-0000-0000-0000E5040000}"/>
    <cellStyle name="Currency 28 3 2" xfId="1397" xr:uid="{00000000-0005-0000-0000-0000E6040000}"/>
    <cellStyle name="Currency 28 3 2 2" xfId="2815" xr:uid="{00000000-0005-0000-0000-0000E7040000}"/>
    <cellStyle name="Currency 28 3 3" xfId="2305" xr:uid="{00000000-0005-0000-0000-0000E8040000}"/>
    <cellStyle name="Currency 28 4" xfId="1087" xr:uid="{00000000-0005-0000-0000-0000E9040000}"/>
    <cellStyle name="Currency 28 4 2" xfId="2505" xr:uid="{00000000-0005-0000-0000-0000EA040000}"/>
    <cellStyle name="Currency 28 5" xfId="1772" xr:uid="{00000000-0005-0000-0000-0000EB040000}"/>
    <cellStyle name="Currency 29" xfId="82" xr:uid="{00000000-0005-0000-0000-0000EC040000}"/>
    <cellStyle name="Currency 29 2" xfId="422" xr:uid="{00000000-0005-0000-0000-0000ED040000}"/>
    <cellStyle name="Currency 29 2 2" xfId="732" xr:uid="{00000000-0005-0000-0000-0000EE040000}"/>
    <cellStyle name="Currency 29 2 2 2" xfId="1400" xr:uid="{00000000-0005-0000-0000-0000EF040000}"/>
    <cellStyle name="Currency 29 2 2 2 2" xfId="2818" xr:uid="{00000000-0005-0000-0000-0000F0040000}"/>
    <cellStyle name="Currency 29 2 2 3" xfId="2308" xr:uid="{00000000-0005-0000-0000-0000F1040000}"/>
    <cellStyle name="Currency 29 2 3" xfId="1208" xr:uid="{00000000-0005-0000-0000-0000F2040000}"/>
    <cellStyle name="Currency 29 2 3 2" xfId="2626" xr:uid="{00000000-0005-0000-0000-0000F3040000}"/>
    <cellStyle name="Currency 29 2 4" xfId="2019" xr:uid="{00000000-0005-0000-0000-0000F4040000}"/>
    <cellStyle name="Currency 29 3" xfId="731" xr:uid="{00000000-0005-0000-0000-0000F5040000}"/>
    <cellStyle name="Currency 29 3 2" xfId="1399" xr:uid="{00000000-0005-0000-0000-0000F6040000}"/>
    <cellStyle name="Currency 29 3 2 2" xfId="2817" xr:uid="{00000000-0005-0000-0000-0000F7040000}"/>
    <cellStyle name="Currency 29 3 3" xfId="2307" xr:uid="{00000000-0005-0000-0000-0000F8040000}"/>
    <cellStyle name="Currency 29 4" xfId="1088" xr:uid="{00000000-0005-0000-0000-0000F9040000}"/>
    <cellStyle name="Currency 29 4 2" xfId="2506" xr:uid="{00000000-0005-0000-0000-0000FA040000}"/>
    <cellStyle name="Currency 29 5" xfId="1774" xr:uid="{00000000-0005-0000-0000-0000FB040000}"/>
    <cellStyle name="Currency 3" xfId="2" xr:uid="{00000000-0005-0000-0000-0000FC040000}"/>
    <cellStyle name="Currency 3 2" xfId="369" xr:uid="{00000000-0005-0000-0000-0000FD040000}"/>
    <cellStyle name="Currency 3 2 2" xfId="1966" xr:uid="{00000000-0005-0000-0000-0000FE040000}"/>
    <cellStyle name="Currency 3 3" xfId="1721" xr:uid="{00000000-0005-0000-0000-0000FF040000}"/>
    <cellStyle name="Currency 30" xfId="85" xr:uid="{00000000-0005-0000-0000-000000050000}"/>
    <cellStyle name="Currency 30 2" xfId="424" xr:uid="{00000000-0005-0000-0000-000001050000}"/>
    <cellStyle name="Currency 30 2 2" xfId="734" xr:uid="{00000000-0005-0000-0000-000002050000}"/>
    <cellStyle name="Currency 30 2 2 2" xfId="1402" xr:uid="{00000000-0005-0000-0000-000003050000}"/>
    <cellStyle name="Currency 30 2 2 2 2" xfId="2820" xr:uid="{00000000-0005-0000-0000-000004050000}"/>
    <cellStyle name="Currency 30 2 2 3" xfId="2310" xr:uid="{00000000-0005-0000-0000-000005050000}"/>
    <cellStyle name="Currency 30 2 3" xfId="1209" xr:uid="{00000000-0005-0000-0000-000006050000}"/>
    <cellStyle name="Currency 30 2 3 2" xfId="2627" xr:uid="{00000000-0005-0000-0000-000007050000}"/>
    <cellStyle name="Currency 30 2 4" xfId="2021" xr:uid="{00000000-0005-0000-0000-000008050000}"/>
    <cellStyle name="Currency 30 3" xfId="733" xr:uid="{00000000-0005-0000-0000-000009050000}"/>
    <cellStyle name="Currency 30 3 2" xfId="1401" xr:uid="{00000000-0005-0000-0000-00000A050000}"/>
    <cellStyle name="Currency 30 3 2 2" xfId="2819" xr:uid="{00000000-0005-0000-0000-00000B050000}"/>
    <cellStyle name="Currency 30 3 3" xfId="2309" xr:uid="{00000000-0005-0000-0000-00000C050000}"/>
    <cellStyle name="Currency 30 4" xfId="1089" xr:uid="{00000000-0005-0000-0000-00000D050000}"/>
    <cellStyle name="Currency 30 4 2" xfId="2507" xr:uid="{00000000-0005-0000-0000-00000E050000}"/>
    <cellStyle name="Currency 30 5" xfId="1776" xr:uid="{00000000-0005-0000-0000-00000F050000}"/>
    <cellStyle name="Currency 31" xfId="88" xr:uid="{00000000-0005-0000-0000-000010050000}"/>
    <cellStyle name="Currency 31 2" xfId="426" xr:uid="{00000000-0005-0000-0000-000011050000}"/>
    <cellStyle name="Currency 31 2 2" xfId="736" xr:uid="{00000000-0005-0000-0000-000012050000}"/>
    <cellStyle name="Currency 31 2 2 2" xfId="1404" xr:uid="{00000000-0005-0000-0000-000013050000}"/>
    <cellStyle name="Currency 31 2 2 2 2" xfId="2822" xr:uid="{00000000-0005-0000-0000-000014050000}"/>
    <cellStyle name="Currency 31 2 2 3" xfId="2312" xr:uid="{00000000-0005-0000-0000-000015050000}"/>
    <cellStyle name="Currency 31 2 3" xfId="1210" xr:uid="{00000000-0005-0000-0000-000016050000}"/>
    <cellStyle name="Currency 31 2 3 2" xfId="2628" xr:uid="{00000000-0005-0000-0000-000017050000}"/>
    <cellStyle name="Currency 31 2 4" xfId="2023" xr:uid="{00000000-0005-0000-0000-000018050000}"/>
    <cellStyle name="Currency 31 3" xfId="735" xr:uid="{00000000-0005-0000-0000-000019050000}"/>
    <cellStyle name="Currency 31 3 2" xfId="1403" xr:uid="{00000000-0005-0000-0000-00001A050000}"/>
    <cellStyle name="Currency 31 3 2 2" xfId="2821" xr:uid="{00000000-0005-0000-0000-00001B050000}"/>
    <cellStyle name="Currency 31 3 3" xfId="2311" xr:uid="{00000000-0005-0000-0000-00001C050000}"/>
    <cellStyle name="Currency 31 4" xfId="1090" xr:uid="{00000000-0005-0000-0000-00001D050000}"/>
    <cellStyle name="Currency 31 4 2" xfId="2508" xr:uid="{00000000-0005-0000-0000-00001E050000}"/>
    <cellStyle name="Currency 31 5" xfId="1778" xr:uid="{00000000-0005-0000-0000-00001F050000}"/>
    <cellStyle name="Currency 32" xfId="91" xr:uid="{00000000-0005-0000-0000-000020050000}"/>
    <cellStyle name="Currency 32 2" xfId="428" xr:uid="{00000000-0005-0000-0000-000021050000}"/>
    <cellStyle name="Currency 32 2 2" xfId="738" xr:uid="{00000000-0005-0000-0000-000022050000}"/>
    <cellStyle name="Currency 32 2 2 2" xfId="1406" xr:uid="{00000000-0005-0000-0000-000023050000}"/>
    <cellStyle name="Currency 32 2 2 2 2" xfId="2824" xr:uid="{00000000-0005-0000-0000-000024050000}"/>
    <cellStyle name="Currency 32 2 2 3" xfId="2314" xr:uid="{00000000-0005-0000-0000-000025050000}"/>
    <cellStyle name="Currency 32 2 3" xfId="1211" xr:uid="{00000000-0005-0000-0000-000026050000}"/>
    <cellStyle name="Currency 32 2 3 2" xfId="2629" xr:uid="{00000000-0005-0000-0000-000027050000}"/>
    <cellStyle name="Currency 32 2 4" xfId="2025" xr:uid="{00000000-0005-0000-0000-000028050000}"/>
    <cellStyle name="Currency 32 3" xfId="737" xr:uid="{00000000-0005-0000-0000-000029050000}"/>
    <cellStyle name="Currency 32 3 2" xfId="1405" xr:uid="{00000000-0005-0000-0000-00002A050000}"/>
    <cellStyle name="Currency 32 3 2 2" xfId="2823" xr:uid="{00000000-0005-0000-0000-00002B050000}"/>
    <cellStyle name="Currency 32 3 3" xfId="2313" xr:uid="{00000000-0005-0000-0000-00002C050000}"/>
    <cellStyle name="Currency 32 4" xfId="1091" xr:uid="{00000000-0005-0000-0000-00002D050000}"/>
    <cellStyle name="Currency 32 4 2" xfId="2509" xr:uid="{00000000-0005-0000-0000-00002E050000}"/>
    <cellStyle name="Currency 32 5" xfId="1780" xr:uid="{00000000-0005-0000-0000-00002F050000}"/>
    <cellStyle name="Currency 33" xfId="94" xr:uid="{00000000-0005-0000-0000-000030050000}"/>
    <cellStyle name="Currency 33 2" xfId="430" xr:uid="{00000000-0005-0000-0000-000031050000}"/>
    <cellStyle name="Currency 33 2 2" xfId="740" xr:uid="{00000000-0005-0000-0000-000032050000}"/>
    <cellStyle name="Currency 33 2 2 2" xfId="1408" xr:uid="{00000000-0005-0000-0000-000033050000}"/>
    <cellStyle name="Currency 33 2 2 2 2" xfId="2826" xr:uid="{00000000-0005-0000-0000-000034050000}"/>
    <cellStyle name="Currency 33 2 2 3" xfId="2316" xr:uid="{00000000-0005-0000-0000-000035050000}"/>
    <cellStyle name="Currency 33 2 3" xfId="1212" xr:uid="{00000000-0005-0000-0000-000036050000}"/>
    <cellStyle name="Currency 33 2 3 2" xfId="2630" xr:uid="{00000000-0005-0000-0000-000037050000}"/>
    <cellStyle name="Currency 33 2 4" xfId="2027" xr:uid="{00000000-0005-0000-0000-000038050000}"/>
    <cellStyle name="Currency 33 3" xfId="739" xr:uid="{00000000-0005-0000-0000-000039050000}"/>
    <cellStyle name="Currency 33 3 2" xfId="1407" xr:uid="{00000000-0005-0000-0000-00003A050000}"/>
    <cellStyle name="Currency 33 3 2 2" xfId="2825" xr:uid="{00000000-0005-0000-0000-00003B050000}"/>
    <cellStyle name="Currency 33 3 3" xfId="2315" xr:uid="{00000000-0005-0000-0000-00003C050000}"/>
    <cellStyle name="Currency 33 4" xfId="1092" xr:uid="{00000000-0005-0000-0000-00003D050000}"/>
    <cellStyle name="Currency 33 4 2" xfId="2510" xr:uid="{00000000-0005-0000-0000-00003E050000}"/>
    <cellStyle name="Currency 33 5" xfId="1782" xr:uid="{00000000-0005-0000-0000-00003F050000}"/>
    <cellStyle name="Currency 34" xfId="97" xr:uid="{00000000-0005-0000-0000-000040050000}"/>
    <cellStyle name="Currency 34 2" xfId="432" xr:uid="{00000000-0005-0000-0000-000041050000}"/>
    <cellStyle name="Currency 34 2 2" xfId="742" xr:uid="{00000000-0005-0000-0000-000042050000}"/>
    <cellStyle name="Currency 34 2 2 2" xfId="1410" xr:uid="{00000000-0005-0000-0000-000043050000}"/>
    <cellStyle name="Currency 34 2 2 2 2" xfId="2828" xr:uid="{00000000-0005-0000-0000-000044050000}"/>
    <cellStyle name="Currency 34 2 2 3" xfId="2318" xr:uid="{00000000-0005-0000-0000-000045050000}"/>
    <cellStyle name="Currency 34 2 3" xfId="1213" xr:uid="{00000000-0005-0000-0000-000046050000}"/>
    <cellStyle name="Currency 34 2 3 2" xfId="2631" xr:uid="{00000000-0005-0000-0000-000047050000}"/>
    <cellStyle name="Currency 34 2 4" xfId="2029" xr:uid="{00000000-0005-0000-0000-000048050000}"/>
    <cellStyle name="Currency 34 3" xfId="741" xr:uid="{00000000-0005-0000-0000-000049050000}"/>
    <cellStyle name="Currency 34 3 2" xfId="1409" xr:uid="{00000000-0005-0000-0000-00004A050000}"/>
    <cellStyle name="Currency 34 3 2 2" xfId="2827" xr:uid="{00000000-0005-0000-0000-00004B050000}"/>
    <cellStyle name="Currency 34 3 3" xfId="2317" xr:uid="{00000000-0005-0000-0000-00004C050000}"/>
    <cellStyle name="Currency 34 4" xfId="1093" xr:uid="{00000000-0005-0000-0000-00004D050000}"/>
    <cellStyle name="Currency 34 4 2" xfId="2511" xr:uid="{00000000-0005-0000-0000-00004E050000}"/>
    <cellStyle name="Currency 34 5" xfId="1784" xr:uid="{00000000-0005-0000-0000-00004F050000}"/>
    <cellStyle name="Currency 35" xfId="100" xr:uid="{00000000-0005-0000-0000-000050050000}"/>
    <cellStyle name="Currency 35 2" xfId="434" xr:uid="{00000000-0005-0000-0000-000051050000}"/>
    <cellStyle name="Currency 35 2 2" xfId="744" xr:uid="{00000000-0005-0000-0000-000052050000}"/>
    <cellStyle name="Currency 35 2 2 2" xfId="1412" xr:uid="{00000000-0005-0000-0000-000053050000}"/>
    <cellStyle name="Currency 35 2 2 2 2" xfId="2830" xr:uid="{00000000-0005-0000-0000-000054050000}"/>
    <cellStyle name="Currency 35 2 2 3" xfId="2320" xr:uid="{00000000-0005-0000-0000-000055050000}"/>
    <cellStyle name="Currency 35 2 3" xfId="1214" xr:uid="{00000000-0005-0000-0000-000056050000}"/>
    <cellStyle name="Currency 35 2 3 2" xfId="2632" xr:uid="{00000000-0005-0000-0000-000057050000}"/>
    <cellStyle name="Currency 35 2 4" xfId="2031" xr:uid="{00000000-0005-0000-0000-000058050000}"/>
    <cellStyle name="Currency 35 3" xfId="743" xr:uid="{00000000-0005-0000-0000-000059050000}"/>
    <cellStyle name="Currency 35 3 2" xfId="1411" xr:uid="{00000000-0005-0000-0000-00005A050000}"/>
    <cellStyle name="Currency 35 3 2 2" xfId="2829" xr:uid="{00000000-0005-0000-0000-00005B050000}"/>
    <cellStyle name="Currency 35 3 3" xfId="2319" xr:uid="{00000000-0005-0000-0000-00005C050000}"/>
    <cellStyle name="Currency 35 4" xfId="1094" xr:uid="{00000000-0005-0000-0000-00005D050000}"/>
    <cellStyle name="Currency 35 4 2" xfId="2512" xr:uid="{00000000-0005-0000-0000-00005E050000}"/>
    <cellStyle name="Currency 35 5" xfId="1786" xr:uid="{00000000-0005-0000-0000-00005F050000}"/>
    <cellStyle name="Currency 36" xfId="103" xr:uid="{00000000-0005-0000-0000-000060050000}"/>
    <cellStyle name="Currency 36 2" xfId="436" xr:uid="{00000000-0005-0000-0000-000061050000}"/>
    <cellStyle name="Currency 36 2 2" xfId="746" xr:uid="{00000000-0005-0000-0000-000062050000}"/>
    <cellStyle name="Currency 36 2 2 2" xfId="1414" xr:uid="{00000000-0005-0000-0000-000063050000}"/>
    <cellStyle name="Currency 36 2 2 2 2" xfId="2832" xr:uid="{00000000-0005-0000-0000-000064050000}"/>
    <cellStyle name="Currency 36 2 2 3" xfId="2322" xr:uid="{00000000-0005-0000-0000-000065050000}"/>
    <cellStyle name="Currency 36 2 3" xfId="1215" xr:uid="{00000000-0005-0000-0000-000066050000}"/>
    <cellStyle name="Currency 36 2 3 2" xfId="2633" xr:uid="{00000000-0005-0000-0000-000067050000}"/>
    <cellStyle name="Currency 36 2 4" xfId="2033" xr:uid="{00000000-0005-0000-0000-000068050000}"/>
    <cellStyle name="Currency 36 3" xfId="745" xr:uid="{00000000-0005-0000-0000-000069050000}"/>
    <cellStyle name="Currency 36 3 2" xfId="1413" xr:uid="{00000000-0005-0000-0000-00006A050000}"/>
    <cellStyle name="Currency 36 3 2 2" xfId="2831" xr:uid="{00000000-0005-0000-0000-00006B050000}"/>
    <cellStyle name="Currency 36 3 3" xfId="2321" xr:uid="{00000000-0005-0000-0000-00006C050000}"/>
    <cellStyle name="Currency 36 4" xfId="1095" xr:uid="{00000000-0005-0000-0000-00006D050000}"/>
    <cellStyle name="Currency 36 4 2" xfId="2513" xr:uid="{00000000-0005-0000-0000-00006E050000}"/>
    <cellStyle name="Currency 36 5" xfId="1788" xr:uid="{00000000-0005-0000-0000-00006F050000}"/>
    <cellStyle name="Currency 37" xfId="106" xr:uid="{00000000-0005-0000-0000-000070050000}"/>
    <cellStyle name="Currency 37 2" xfId="438" xr:uid="{00000000-0005-0000-0000-000071050000}"/>
    <cellStyle name="Currency 37 2 2" xfId="748" xr:uid="{00000000-0005-0000-0000-000072050000}"/>
    <cellStyle name="Currency 37 2 2 2" xfId="1416" xr:uid="{00000000-0005-0000-0000-000073050000}"/>
    <cellStyle name="Currency 37 2 2 2 2" xfId="2834" xr:uid="{00000000-0005-0000-0000-000074050000}"/>
    <cellStyle name="Currency 37 2 2 3" xfId="2324" xr:uid="{00000000-0005-0000-0000-000075050000}"/>
    <cellStyle name="Currency 37 2 3" xfId="1216" xr:uid="{00000000-0005-0000-0000-000076050000}"/>
    <cellStyle name="Currency 37 2 3 2" xfId="2634" xr:uid="{00000000-0005-0000-0000-000077050000}"/>
    <cellStyle name="Currency 37 2 4" xfId="2035" xr:uid="{00000000-0005-0000-0000-000078050000}"/>
    <cellStyle name="Currency 37 3" xfId="747" xr:uid="{00000000-0005-0000-0000-000079050000}"/>
    <cellStyle name="Currency 37 3 2" xfId="1415" xr:uid="{00000000-0005-0000-0000-00007A050000}"/>
    <cellStyle name="Currency 37 3 2 2" xfId="2833" xr:uid="{00000000-0005-0000-0000-00007B050000}"/>
    <cellStyle name="Currency 37 3 3" xfId="2323" xr:uid="{00000000-0005-0000-0000-00007C050000}"/>
    <cellStyle name="Currency 37 4" xfId="1096" xr:uid="{00000000-0005-0000-0000-00007D050000}"/>
    <cellStyle name="Currency 37 4 2" xfId="2514" xr:uid="{00000000-0005-0000-0000-00007E050000}"/>
    <cellStyle name="Currency 37 5" xfId="1790" xr:uid="{00000000-0005-0000-0000-00007F050000}"/>
    <cellStyle name="Currency 38" xfId="109" xr:uid="{00000000-0005-0000-0000-000080050000}"/>
    <cellStyle name="Currency 38 2" xfId="440" xr:uid="{00000000-0005-0000-0000-000081050000}"/>
    <cellStyle name="Currency 38 2 2" xfId="750" xr:uid="{00000000-0005-0000-0000-000082050000}"/>
    <cellStyle name="Currency 38 2 2 2" xfId="1418" xr:uid="{00000000-0005-0000-0000-000083050000}"/>
    <cellStyle name="Currency 38 2 2 2 2" xfId="2836" xr:uid="{00000000-0005-0000-0000-000084050000}"/>
    <cellStyle name="Currency 38 2 2 3" xfId="2326" xr:uid="{00000000-0005-0000-0000-000085050000}"/>
    <cellStyle name="Currency 38 2 3" xfId="1217" xr:uid="{00000000-0005-0000-0000-000086050000}"/>
    <cellStyle name="Currency 38 2 3 2" xfId="2635" xr:uid="{00000000-0005-0000-0000-000087050000}"/>
    <cellStyle name="Currency 38 2 4" xfId="2037" xr:uid="{00000000-0005-0000-0000-000088050000}"/>
    <cellStyle name="Currency 38 3" xfId="749" xr:uid="{00000000-0005-0000-0000-000089050000}"/>
    <cellStyle name="Currency 38 3 2" xfId="1417" xr:uid="{00000000-0005-0000-0000-00008A050000}"/>
    <cellStyle name="Currency 38 3 2 2" xfId="2835" xr:uid="{00000000-0005-0000-0000-00008B050000}"/>
    <cellStyle name="Currency 38 3 3" xfId="2325" xr:uid="{00000000-0005-0000-0000-00008C050000}"/>
    <cellStyle name="Currency 38 4" xfId="1097" xr:uid="{00000000-0005-0000-0000-00008D050000}"/>
    <cellStyle name="Currency 38 4 2" xfId="2515" xr:uid="{00000000-0005-0000-0000-00008E050000}"/>
    <cellStyle name="Currency 38 5" xfId="1792" xr:uid="{00000000-0005-0000-0000-00008F050000}"/>
    <cellStyle name="Currency 39" xfId="112" xr:uid="{00000000-0005-0000-0000-000090050000}"/>
    <cellStyle name="Currency 39 2" xfId="442" xr:uid="{00000000-0005-0000-0000-000091050000}"/>
    <cellStyle name="Currency 39 2 2" xfId="752" xr:uid="{00000000-0005-0000-0000-000092050000}"/>
    <cellStyle name="Currency 39 2 2 2" xfId="1420" xr:uid="{00000000-0005-0000-0000-000093050000}"/>
    <cellStyle name="Currency 39 2 2 2 2" xfId="2838" xr:uid="{00000000-0005-0000-0000-000094050000}"/>
    <cellStyle name="Currency 39 2 2 3" xfId="2328" xr:uid="{00000000-0005-0000-0000-000095050000}"/>
    <cellStyle name="Currency 39 2 3" xfId="1218" xr:uid="{00000000-0005-0000-0000-000096050000}"/>
    <cellStyle name="Currency 39 2 3 2" xfId="2636" xr:uid="{00000000-0005-0000-0000-000097050000}"/>
    <cellStyle name="Currency 39 2 4" xfId="2039" xr:uid="{00000000-0005-0000-0000-000098050000}"/>
    <cellStyle name="Currency 39 3" xfId="751" xr:uid="{00000000-0005-0000-0000-000099050000}"/>
    <cellStyle name="Currency 39 3 2" xfId="1419" xr:uid="{00000000-0005-0000-0000-00009A050000}"/>
    <cellStyle name="Currency 39 3 2 2" xfId="2837" xr:uid="{00000000-0005-0000-0000-00009B050000}"/>
    <cellStyle name="Currency 39 3 3" xfId="2327" xr:uid="{00000000-0005-0000-0000-00009C050000}"/>
    <cellStyle name="Currency 39 4" xfId="1098" xr:uid="{00000000-0005-0000-0000-00009D050000}"/>
    <cellStyle name="Currency 39 4 2" xfId="2516" xr:uid="{00000000-0005-0000-0000-00009E050000}"/>
    <cellStyle name="Currency 39 5" xfId="1794" xr:uid="{00000000-0005-0000-0000-00009F050000}"/>
    <cellStyle name="Currency 4" xfId="7" xr:uid="{00000000-0005-0000-0000-0000A0050000}"/>
    <cellStyle name="Currency 4 2" xfId="372" xr:uid="{00000000-0005-0000-0000-0000A1050000}"/>
    <cellStyle name="Currency 4 2 2" xfId="754" xr:uid="{00000000-0005-0000-0000-0000A2050000}"/>
    <cellStyle name="Currency 4 2 2 2" xfId="1422" xr:uid="{00000000-0005-0000-0000-0000A3050000}"/>
    <cellStyle name="Currency 4 2 2 2 2" xfId="2840" xr:uid="{00000000-0005-0000-0000-0000A4050000}"/>
    <cellStyle name="Currency 4 2 2 3" xfId="2330" xr:uid="{00000000-0005-0000-0000-0000A5050000}"/>
    <cellStyle name="Currency 4 2 3" xfId="1183" xr:uid="{00000000-0005-0000-0000-0000A6050000}"/>
    <cellStyle name="Currency 4 2 3 2" xfId="2601" xr:uid="{00000000-0005-0000-0000-0000A7050000}"/>
    <cellStyle name="Currency 4 2 4" xfId="1969" xr:uid="{00000000-0005-0000-0000-0000A8050000}"/>
    <cellStyle name="Currency 4 3" xfId="753" xr:uid="{00000000-0005-0000-0000-0000A9050000}"/>
    <cellStyle name="Currency 4 3 2" xfId="1421" xr:uid="{00000000-0005-0000-0000-0000AA050000}"/>
    <cellStyle name="Currency 4 3 2 2" xfId="2839" xr:uid="{00000000-0005-0000-0000-0000AB050000}"/>
    <cellStyle name="Currency 4 3 3" xfId="2329" xr:uid="{00000000-0005-0000-0000-0000AC050000}"/>
    <cellStyle name="Currency 4 4" xfId="1063" xr:uid="{00000000-0005-0000-0000-0000AD050000}"/>
    <cellStyle name="Currency 4 4 2" xfId="2481" xr:uid="{00000000-0005-0000-0000-0000AE050000}"/>
    <cellStyle name="Currency 4 5" xfId="1724" xr:uid="{00000000-0005-0000-0000-0000AF050000}"/>
    <cellStyle name="Currency 40" xfId="115" xr:uid="{00000000-0005-0000-0000-0000B0050000}"/>
    <cellStyle name="Currency 40 2" xfId="444" xr:uid="{00000000-0005-0000-0000-0000B1050000}"/>
    <cellStyle name="Currency 40 2 2" xfId="756" xr:uid="{00000000-0005-0000-0000-0000B2050000}"/>
    <cellStyle name="Currency 40 2 2 2" xfId="1424" xr:uid="{00000000-0005-0000-0000-0000B3050000}"/>
    <cellStyle name="Currency 40 2 2 2 2" xfId="2842" xr:uid="{00000000-0005-0000-0000-0000B4050000}"/>
    <cellStyle name="Currency 40 2 2 3" xfId="2332" xr:uid="{00000000-0005-0000-0000-0000B5050000}"/>
    <cellStyle name="Currency 40 2 3" xfId="1219" xr:uid="{00000000-0005-0000-0000-0000B6050000}"/>
    <cellStyle name="Currency 40 2 3 2" xfId="2637" xr:uid="{00000000-0005-0000-0000-0000B7050000}"/>
    <cellStyle name="Currency 40 2 4" xfId="2041" xr:uid="{00000000-0005-0000-0000-0000B8050000}"/>
    <cellStyle name="Currency 40 3" xfId="755" xr:uid="{00000000-0005-0000-0000-0000B9050000}"/>
    <cellStyle name="Currency 40 3 2" xfId="1423" xr:uid="{00000000-0005-0000-0000-0000BA050000}"/>
    <cellStyle name="Currency 40 3 2 2" xfId="2841" xr:uid="{00000000-0005-0000-0000-0000BB050000}"/>
    <cellStyle name="Currency 40 3 3" xfId="2331" xr:uid="{00000000-0005-0000-0000-0000BC050000}"/>
    <cellStyle name="Currency 40 4" xfId="1099" xr:uid="{00000000-0005-0000-0000-0000BD050000}"/>
    <cellStyle name="Currency 40 4 2" xfId="2517" xr:uid="{00000000-0005-0000-0000-0000BE050000}"/>
    <cellStyle name="Currency 40 5" xfId="1796" xr:uid="{00000000-0005-0000-0000-0000BF050000}"/>
    <cellStyle name="Currency 41" xfId="118" xr:uid="{00000000-0005-0000-0000-0000C0050000}"/>
    <cellStyle name="Currency 41 2" xfId="446" xr:uid="{00000000-0005-0000-0000-0000C1050000}"/>
    <cellStyle name="Currency 41 2 2" xfId="758" xr:uid="{00000000-0005-0000-0000-0000C2050000}"/>
    <cellStyle name="Currency 41 2 2 2" xfId="1426" xr:uid="{00000000-0005-0000-0000-0000C3050000}"/>
    <cellStyle name="Currency 41 2 2 2 2" xfId="2844" xr:uid="{00000000-0005-0000-0000-0000C4050000}"/>
    <cellStyle name="Currency 41 2 2 3" xfId="2334" xr:uid="{00000000-0005-0000-0000-0000C5050000}"/>
    <cellStyle name="Currency 41 2 3" xfId="1220" xr:uid="{00000000-0005-0000-0000-0000C6050000}"/>
    <cellStyle name="Currency 41 2 3 2" xfId="2638" xr:uid="{00000000-0005-0000-0000-0000C7050000}"/>
    <cellStyle name="Currency 41 2 4" xfId="2043" xr:uid="{00000000-0005-0000-0000-0000C8050000}"/>
    <cellStyle name="Currency 41 3" xfId="757" xr:uid="{00000000-0005-0000-0000-0000C9050000}"/>
    <cellStyle name="Currency 41 3 2" xfId="1425" xr:uid="{00000000-0005-0000-0000-0000CA050000}"/>
    <cellStyle name="Currency 41 3 2 2" xfId="2843" xr:uid="{00000000-0005-0000-0000-0000CB050000}"/>
    <cellStyle name="Currency 41 3 3" xfId="2333" xr:uid="{00000000-0005-0000-0000-0000CC050000}"/>
    <cellStyle name="Currency 41 4" xfId="1100" xr:uid="{00000000-0005-0000-0000-0000CD050000}"/>
    <cellStyle name="Currency 41 4 2" xfId="2518" xr:uid="{00000000-0005-0000-0000-0000CE050000}"/>
    <cellStyle name="Currency 41 5" xfId="1798" xr:uid="{00000000-0005-0000-0000-0000CF050000}"/>
    <cellStyle name="Currency 42" xfId="121" xr:uid="{00000000-0005-0000-0000-0000D0050000}"/>
    <cellStyle name="Currency 42 2" xfId="448" xr:uid="{00000000-0005-0000-0000-0000D1050000}"/>
    <cellStyle name="Currency 42 2 2" xfId="760" xr:uid="{00000000-0005-0000-0000-0000D2050000}"/>
    <cellStyle name="Currency 42 2 2 2" xfId="1428" xr:uid="{00000000-0005-0000-0000-0000D3050000}"/>
    <cellStyle name="Currency 42 2 2 2 2" xfId="2846" xr:uid="{00000000-0005-0000-0000-0000D4050000}"/>
    <cellStyle name="Currency 42 2 2 3" xfId="2336" xr:uid="{00000000-0005-0000-0000-0000D5050000}"/>
    <cellStyle name="Currency 42 2 3" xfId="1221" xr:uid="{00000000-0005-0000-0000-0000D6050000}"/>
    <cellStyle name="Currency 42 2 3 2" xfId="2639" xr:uid="{00000000-0005-0000-0000-0000D7050000}"/>
    <cellStyle name="Currency 42 2 4" xfId="2045" xr:uid="{00000000-0005-0000-0000-0000D8050000}"/>
    <cellStyle name="Currency 42 3" xfId="759" xr:uid="{00000000-0005-0000-0000-0000D9050000}"/>
    <cellStyle name="Currency 42 3 2" xfId="1427" xr:uid="{00000000-0005-0000-0000-0000DA050000}"/>
    <cellStyle name="Currency 42 3 2 2" xfId="2845" xr:uid="{00000000-0005-0000-0000-0000DB050000}"/>
    <cellStyle name="Currency 42 3 3" xfId="2335" xr:uid="{00000000-0005-0000-0000-0000DC050000}"/>
    <cellStyle name="Currency 42 4" xfId="1101" xr:uid="{00000000-0005-0000-0000-0000DD050000}"/>
    <cellStyle name="Currency 42 4 2" xfId="2519" xr:uid="{00000000-0005-0000-0000-0000DE050000}"/>
    <cellStyle name="Currency 42 5" xfId="1800" xr:uid="{00000000-0005-0000-0000-0000DF050000}"/>
    <cellStyle name="Currency 43" xfId="124" xr:uid="{00000000-0005-0000-0000-0000E0050000}"/>
    <cellStyle name="Currency 43 2" xfId="450" xr:uid="{00000000-0005-0000-0000-0000E1050000}"/>
    <cellStyle name="Currency 43 2 2" xfId="762" xr:uid="{00000000-0005-0000-0000-0000E2050000}"/>
    <cellStyle name="Currency 43 2 2 2" xfId="1430" xr:uid="{00000000-0005-0000-0000-0000E3050000}"/>
    <cellStyle name="Currency 43 2 2 2 2" xfId="2848" xr:uid="{00000000-0005-0000-0000-0000E4050000}"/>
    <cellStyle name="Currency 43 2 2 3" xfId="2338" xr:uid="{00000000-0005-0000-0000-0000E5050000}"/>
    <cellStyle name="Currency 43 2 3" xfId="1222" xr:uid="{00000000-0005-0000-0000-0000E6050000}"/>
    <cellStyle name="Currency 43 2 3 2" xfId="2640" xr:uid="{00000000-0005-0000-0000-0000E7050000}"/>
    <cellStyle name="Currency 43 2 4" xfId="2047" xr:uid="{00000000-0005-0000-0000-0000E8050000}"/>
    <cellStyle name="Currency 43 3" xfId="761" xr:uid="{00000000-0005-0000-0000-0000E9050000}"/>
    <cellStyle name="Currency 43 3 2" xfId="1429" xr:uid="{00000000-0005-0000-0000-0000EA050000}"/>
    <cellStyle name="Currency 43 3 2 2" xfId="2847" xr:uid="{00000000-0005-0000-0000-0000EB050000}"/>
    <cellStyle name="Currency 43 3 3" xfId="2337" xr:uid="{00000000-0005-0000-0000-0000EC050000}"/>
    <cellStyle name="Currency 43 4" xfId="1102" xr:uid="{00000000-0005-0000-0000-0000ED050000}"/>
    <cellStyle name="Currency 43 4 2" xfId="2520" xr:uid="{00000000-0005-0000-0000-0000EE050000}"/>
    <cellStyle name="Currency 43 5" xfId="1802" xr:uid="{00000000-0005-0000-0000-0000EF050000}"/>
    <cellStyle name="Currency 44" xfId="127" xr:uid="{00000000-0005-0000-0000-0000F0050000}"/>
    <cellStyle name="Currency 44 2" xfId="452" xr:uid="{00000000-0005-0000-0000-0000F1050000}"/>
    <cellStyle name="Currency 44 2 2" xfId="764" xr:uid="{00000000-0005-0000-0000-0000F2050000}"/>
    <cellStyle name="Currency 44 2 2 2" xfId="1432" xr:uid="{00000000-0005-0000-0000-0000F3050000}"/>
    <cellStyle name="Currency 44 2 2 2 2" xfId="2850" xr:uid="{00000000-0005-0000-0000-0000F4050000}"/>
    <cellStyle name="Currency 44 2 2 3" xfId="2340" xr:uid="{00000000-0005-0000-0000-0000F5050000}"/>
    <cellStyle name="Currency 44 2 3" xfId="1223" xr:uid="{00000000-0005-0000-0000-0000F6050000}"/>
    <cellStyle name="Currency 44 2 3 2" xfId="2641" xr:uid="{00000000-0005-0000-0000-0000F7050000}"/>
    <cellStyle name="Currency 44 2 4" xfId="2049" xr:uid="{00000000-0005-0000-0000-0000F8050000}"/>
    <cellStyle name="Currency 44 3" xfId="763" xr:uid="{00000000-0005-0000-0000-0000F9050000}"/>
    <cellStyle name="Currency 44 3 2" xfId="1431" xr:uid="{00000000-0005-0000-0000-0000FA050000}"/>
    <cellStyle name="Currency 44 3 2 2" xfId="2849" xr:uid="{00000000-0005-0000-0000-0000FB050000}"/>
    <cellStyle name="Currency 44 3 3" xfId="2339" xr:uid="{00000000-0005-0000-0000-0000FC050000}"/>
    <cellStyle name="Currency 44 4" xfId="1103" xr:uid="{00000000-0005-0000-0000-0000FD050000}"/>
    <cellStyle name="Currency 44 4 2" xfId="2521" xr:uid="{00000000-0005-0000-0000-0000FE050000}"/>
    <cellStyle name="Currency 44 5" xfId="1804" xr:uid="{00000000-0005-0000-0000-0000FF050000}"/>
    <cellStyle name="Currency 45" xfId="130" xr:uid="{00000000-0005-0000-0000-000000060000}"/>
    <cellStyle name="Currency 45 2" xfId="454" xr:uid="{00000000-0005-0000-0000-000001060000}"/>
    <cellStyle name="Currency 45 2 2" xfId="766" xr:uid="{00000000-0005-0000-0000-000002060000}"/>
    <cellStyle name="Currency 45 2 2 2" xfId="1434" xr:uid="{00000000-0005-0000-0000-000003060000}"/>
    <cellStyle name="Currency 45 2 2 2 2" xfId="2852" xr:uid="{00000000-0005-0000-0000-000004060000}"/>
    <cellStyle name="Currency 45 2 2 3" xfId="2342" xr:uid="{00000000-0005-0000-0000-000005060000}"/>
    <cellStyle name="Currency 45 2 3" xfId="1224" xr:uid="{00000000-0005-0000-0000-000006060000}"/>
    <cellStyle name="Currency 45 2 3 2" xfId="2642" xr:uid="{00000000-0005-0000-0000-000007060000}"/>
    <cellStyle name="Currency 45 2 4" xfId="2051" xr:uid="{00000000-0005-0000-0000-000008060000}"/>
    <cellStyle name="Currency 45 3" xfId="765" xr:uid="{00000000-0005-0000-0000-000009060000}"/>
    <cellStyle name="Currency 45 3 2" xfId="1433" xr:uid="{00000000-0005-0000-0000-00000A060000}"/>
    <cellStyle name="Currency 45 3 2 2" xfId="2851" xr:uid="{00000000-0005-0000-0000-00000B060000}"/>
    <cellStyle name="Currency 45 3 3" xfId="2341" xr:uid="{00000000-0005-0000-0000-00000C060000}"/>
    <cellStyle name="Currency 45 4" xfId="1104" xr:uid="{00000000-0005-0000-0000-00000D060000}"/>
    <cellStyle name="Currency 45 4 2" xfId="2522" xr:uid="{00000000-0005-0000-0000-00000E060000}"/>
    <cellStyle name="Currency 45 5" xfId="1806" xr:uid="{00000000-0005-0000-0000-00000F060000}"/>
    <cellStyle name="Currency 46" xfId="133" xr:uid="{00000000-0005-0000-0000-000010060000}"/>
    <cellStyle name="Currency 46 2" xfId="456" xr:uid="{00000000-0005-0000-0000-000011060000}"/>
    <cellStyle name="Currency 46 2 2" xfId="768" xr:uid="{00000000-0005-0000-0000-000012060000}"/>
    <cellStyle name="Currency 46 2 2 2" xfId="1436" xr:uid="{00000000-0005-0000-0000-000013060000}"/>
    <cellStyle name="Currency 46 2 2 2 2" xfId="2854" xr:uid="{00000000-0005-0000-0000-000014060000}"/>
    <cellStyle name="Currency 46 2 2 3" xfId="2344" xr:uid="{00000000-0005-0000-0000-000015060000}"/>
    <cellStyle name="Currency 46 2 3" xfId="1225" xr:uid="{00000000-0005-0000-0000-000016060000}"/>
    <cellStyle name="Currency 46 2 3 2" xfId="2643" xr:uid="{00000000-0005-0000-0000-000017060000}"/>
    <cellStyle name="Currency 46 2 4" xfId="2053" xr:uid="{00000000-0005-0000-0000-000018060000}"/>
    <cellStyle name="Currency 46 3" xfId="767" xr:uid="{00000000-0005-0000-0000-000019060000}"/>
    <cellStyle name="Currency 46 3 2" xfId="1435" xr:uid="{00000000-0005-0000-0000-00001A060000}"/>
    <cellStyle name="Currency 46 3 2 2" xfId="2853" xr:uid="{00000000-0005-0000-0000-00001B060000}"/>
    <cellStyle name="Currency 46 3 3" xfId="2343" xr:uid="{00000000-0005-0000-0000-00001C060000}"/>
    <cellStyle name="Currency 46 4" xfId="1105" xr:uid="{00000000-0005-0000-0000-00001D060000}"/>
    <cellStyle name="Currency 46 4 2" xfId="2523" xr:uid="{00000000-0005-0000-0000-00001E060000}"/>
    <cellStyle name="Currency 46 5" xfId="1808" xr:uid="{00000000-0005-0000-0000-00001F060000}"/>
    <cellStyle name="Currency 47" xfId="136" xr:uid="{00000000-0005-0000-0000-000020060000}"/>
    <cellStyle name="Currency 47 2" xfId="458" xr:uid="{00000000-0005-0000-0000-000021060000}"/>
    <cellStyle name="Currency 47 2 2" xfId="770" xr:uid="{00000000-0005-0000-0000-000022060000}"/>
    <cellStyle name="Currency 47 2 2 2" xfId="1438" xr:uid="{00000000-0005-0000-0000-000023060000}"/>
    <cellStyle name="Currency 47 2 2 2 2" xfId="2856" xr:uid="{00000000-0005-0000-0000-000024060000}"/>
    <cellStyle name="Currency 47 2 2 3" xfId="2346" xr:uid="{00000000-0005-0000-0000-000025060000}"/>
    <cellStyle name="Currency 47 2 3" xfId="1226" xr:uid="{00000000-0005-0000-0000-000026060000}"/>
    <cellStyle name="Currency 47 2 3 2" xfId="2644" xr:uid="{00000000-0005-0000-0000-000027060000}"/>
    <cellStyle name="Currency 47 2 4" xfId="2055" xr:uid="{00000000-0005-0000-0000-000028060000}"/>
    <cellStyle name="Currency 47 3" xfId="769" xr:uid="{00000000-0005-0000-0000-000029060000}"/>
    <cellStyle name="Currency 47 3 2" xfId="1437" xr:uid="{00000000-0005-0000-0000-00002A060000}"/>
    <cellStyle name="Currency 47 3 2 2" xfId="2855" xr:uid="{00000000-0005-0000-0000-00002B060000}"/>
    <cellStyle name="Currency 47 3 3" xfId="2345" xr:uid="{00000000-0005-0000-0000-00002C060000}"/>
    <cellStyle name="Currency 47 4" xfId="1106" xr:uid="{00000000-0005-0000-0000-00002D060000}"/>
    <cellStyle name="Currency 47 4 2" xfId="2524" xr:uid="{00000000-0005-0000-0000-00002E060000}"/>
    <cellStyle name="Currency 47 5" xfId="1810" xr:uid="{00000000-0005-0000-0000-00002F060000}"/>
    <cellStyle name="Currency 48" xfId="139" xr:uid="{00000000-0005-0000-0000-000030060000}"/>
    <cellStyle name="Currency 48 2" xfId="460" xr:uid="{00000000-0005-0000-0000-000031060000}"/>
    <cellStyle name="Currency 48 2 2" xfId="772" xr:uid="{00000000-0005-0000-0000-000032060000}"/>
    <cellStyle name="Currency 48 2 2 2" xfId="1440" xr:uid="{00000000-0005-0000-0000-000033060000}"/>
    <cellStyle name="Currency 48 2 2 2 2" xfId="2858" xr:uid="{00000000-0005-0000-0000-000034060000}"/>
    <cellStyle name="Currency 48 2 2 3" xfId="2348" xr:uid="{00000000-0005-0000-0000-000035060000}"/>
    <cellStyle name="Currency 48 2 3" xfId="1227" xr:uid="{00000000-0005-0000-0000-000036060000}"/>
    <cellStyle name="Currency 48 2 3 2" xfId="2645" xr:uid="{00000000-0005-0000-0000-000037060000}"/>
    <cellStyle name="Currency 48 2 4" xfId="2057" xr:uid="{00000000-0005-0000-0000-000038060000}"/>
    <cellStyle name="Currency 48 3" xfId="771" xr:uid="{00000000-0005-0000-0000-000039060000}"/>
    <cellStyle name="Currency 48 3 2" xfId="1439" xr:uid="{00000000-0005-0000-0000-00003A060000}"/>
    <cellStyle name="Currency 48 3 2 2" xfId="2857" xr:uid="{00000000-0005-0000-0000-00003B060000}"/>
    <cellStyle name="Currency 48 3 3" xfId="2347" xr:uid="{00000000-0005-0000-0000-00003C060000}"/>
    <cellStyle name="Currency 48 4" xfId="1107" xr:uid="{00000000-0005-0000-0000-00003D060000}"/>
    <cellStyle name="Currency 48 4 2" xfId="2525" xr:uid="{00000000-0005-0000-0000-00003E060000}"/>
    <cellStyle name="Currency 48 5" xfId="1812" xr:uid="{00000000-0005-0000-0000-00003F060000}"/>
    <cellStyle name="Currency 49" xfId="142" xr:uid="{00000000-0005-0000-0000-000040060000}"/>
    <cellStyle name="Currency 49 2" xfId="462" xr:uid="{00000000-0005-0000-0000-000041060000}"/>
    <cellStyle name="Currency 49 2 2" xfId="774" xr:uid="{00000000-0005-0000-0000-000042060000}"/>
    <cellStyle name="Currency 49 2 2 2" xfId="1442" xr:uid="{00000000-0005-0000-0000-000043060000}"/>
    <cellStyle name="Currency 49 2 2 2 2" xfId="2860" xr:uid="{00000000-0005-0000-0000-000044060000}"/>
    <cellStyle name="Currency 49 2 2 3" xfId="2350" xr:uid="{00000000-0005-0000-0000-000045060000}"/>
    <cellStyle name="Currency 49 2 3" xfId="1228" xr:uid="{00000000-0005-0000-0000-000046060000}"/>
    <cellStyle name="Currency 49 2 3 2" xfId="2646" xr:uid="{00000000-0005-0000-0000-000047060000}"/>
    <cellStyle name="Currency 49 2 4" xfId="2059" xr:uid="{00000000-0005-0000-0000-000048060000}"/>
    <cellStyle name="Currency 49 3" xfId="773" xr:uid="{00000000-0005-0000-0000-000049060000}"/>
    <cellStyle name="Currency 49 3 2" xfId="1441" xr:uid="{00000000-0005-0000-0000-00004A060000}"/>
    <cellStyle name="Currency 49 3 2 2" xfId="2859" xr:uid="{00000000-0005-0000-0000-00004B060000}"/>
    <cellStyle name="Currency 49 3 3" xfId="2349" xr:uid="{00000000-0005-0000-0000-00004C060000}"/>
    <cellStyle name="Currency 49 4" xfId="1108" xr:uid="{00000000-0005-0000-0000-00004D060000}"/>
    <cellStyle name="Currency 49 4 2" xfId="2526" xr:uid="{00000000-0005-0000-0000-00004E060000}"/>
    <cellStyle name="Currency 49 5" xfId="1814" xr:uid="{00000000-0005-0000-0000-00004F060000}"/>
    <cellStyle name="Currency 5" xfId="10" xr:uid="{00000000-0005-0000-0000-000050060000}"/>
    <cellStyle name="Currency 5 2" xfId="374" xr:uid="{00000000-0005-0000-0000-000051060000}"/>
    <cellStyle name="Currency 5 2 2" xfId="776" xr:uid="{00000000-0005-0000-0000-000052060000}"/>
    <cellStyle name="Currency 5 2 2 2" xfId="1444" xr:uid="{00000000-0005-0000-0000-000053060000}"/>
    <cellStyle name="Currency 5 2 2 2 2" xfId="2862" xr:uid="{00000000-0005-0000-0000-000054060000}"/>
    <cellStyle name="Currency 5 2 2 3" xfId="2352" xr:uid="{00000000-0005-0000-0000-000055060000}"/>
    <cellStyle name="Currency 5 2 3" xfId="1184" xr:uid="{00000000-0005-0000-0000-000056060000}"/>
    <cellStyle name="Currency 5 2 3 2" xfId="2602" xr:uid="{00000000-0005-0000-0000-000057060000}"/>
    <cellStyle name="Currency 5 2 4" xfId="1971" xr:uid="{00000000-0005-0000-0000-000058060000}"/>
    <cellStyle name="Currency 5 3" xfId="775" xr:uid="{00000000-0005-0000-0000-000059060000}"/>
    <cellStyle name="Currency 5 3 2" xfId="1443" xr:uid="{00000000-0005-0000-0000-00005A060000}"/>
    <cellStyle name="Currency 5 3 2 2" xfId="2861" xr:uid="{00000000-0005-0000-0000-00005B060000}"/>
    <cellStyle name="Currency 5 3 3" xfId="2351" xr:uid="{00000000-0005-0000-0000-00005C060000}"/>
    <cellStyle name="Currency 5 4" xfId="1064" xr:uid="{00000000-0005-0000-0000-00005D060000}"/>
    <cellStyle name="Currency 5 4 2" xfId="2482" xr:uid="{00000000-0005-0000-0000-00005E060000}"/>
    <cellStyle name="Currency 5 5" xfId="1726" xr:uid="{00000000-0005-0000-0000-00005F060000}"/>
    <cellStyle name="Currency 50" xfId="145" xr:uid="{00000000-0005-0000-0000-000060060000}"/>
    <cellStyle name="Currency 50 2" xfId="464" xr:uid="{00000000-0005-0000-0000-000061060000}"/>
    <cellStyle name="Currency 50 2 2" xfId="778" xr:uid="{00000000-0005-0000-0000-000062060000}"/>
    <cellStyle name="Currency 50 2 2 2" xfId="1446" xr:uid="{00000000-0005-0000-0000-000063060000}"/>
    <cellStyle name="Currency 50 2 2 2 2" xfId="2864" xr:uid="{00000000-0005-0000-0000-000064060000}"/>
    <cellStyle name="Currency 50 2 2 3" xfId="2354" xr:uid="{00000000-0005-0000-0000-000065060000}"/>
    <cellStyle name="Currency 50 2 3" xfId="1229" xr:uid="{00000000-0005-0000-0000-000066060000}"/>
    <cellStyle name="Currency 50 2 3 2" xfId="2647" xr:uid="{00000000-0005-0000-0000-000067060000}"/>
    <cellStyle name="Currency 50 2 4" xfId="2061" xr:uid="{00000000-0005-0000-0000-000068060000}"/>
    <cellStyle name="Currency 50 3" xfId="777" xr:uid="{00000000-0005-0000-0000-000069060000}"/>
    <cellStyle name="Currency 50 3 2" xfId="1445" xr:uid="{00000000-0005-0000-0000-00006A060000}"/>
    <cellStyle name="Currency 50 3 2 2" xfId="2863" xr:uid="{00000000-0005-0000-0000-00006B060000}"/>
    <cellStyle name="Currency 50 3 3" xfId="2353" xr:uid="{00000000-0005-0000-0000-00006C060000}"/>
    <cellStyle name="Currency 50 4" xfId="1109" xr:uid="{00000000-0005-0000-0000-00006D060000}"/>
    <cellStyle name="Currency 50 4 2" xfId="2527" xr:uid="{00000000-0005-0000-0000-00006E060000}"/>
    <cellStyle name="Currency 50 5" xfId="1816" xr:uid="{00000000-0005-0000-0000-00006F060000}"/>
    <cellStyle name="Currency 51" xfId="148" xr:uid="{00000000-0005-0000-0000-000070060000}"/>
    <cellStyle name="Currency 51 2" xfId="466" xr:uid="{00000000-0005-0000-0000-000071060000}"/>
    <cellStyle name="Currency 51 2 2" xfId="780" xr:uid="{00000000-0005-0000-0000-000072060000}"/>
    <cellStyle name="Currency 51 2 2 2" xfId="1448" xr:uid="{00000000-0005-0000-0000-000073060000}"/>
    <cellStyle name="Currency 51 2 2 2 2" xfId="2866" xr:uid="{00000000-0005-0000-0000-000074060000}"/>
    <cellStyle name="Currency 51 2 2 3" xfId="2356" xr:uid="{00000000-0005-0000-0000-000075060000}"/>
    <cellStyle name="Currency 51 2 3" xfId="1230" xr:uid="{00000000-0005-0000-0000-000076060000}"/>
    <cellStyle name="Currency 51 2 3 2" xfId="2648" xr:uid="{00000000-0005-0000-0000-000077060000}"/>
    <cellStyle name="Currency 51 2 4" xfId="2063" xr:uid="{00000000-0005-0000-0000-000078060000}"/>
    <cellStyle name="Currency 51 3" xfId="779" xr:uid="{00000000-0005-0000-0000-000079060000}"/>
    <cellStyle name="Currency 51 3 2" xfId="1447" xr:uid="{00000000-0005-0000-0000-00007A060000}"/>
    <cellStyle name="Currency 51 3 2 2" xfId="2865" xr:uid="{00000000-0005-0000-0000-00007B060000}"/>
    <cellStyle name="Currency 51 3 3" xfId="2355" xr:uid="{00000000-0005-0000-0000-00007C060000}"/>
    <cellStyle name="Currency 51 4" xfId="1110" xr:uid="{00000000-0005-0000-0000-00007D060000}"/>
    <cellStyle name="Currency 51 4 2" xfId="2528" xr:uid="{00000000-0005-0000-0000-00007E060000}"/>
    <cellStyle name="Currency 51 5" xfId="1818" xr:uid="{00000000-0005-0000-0000-00007F060000}"/>
    <cellStyle name="Currency 52" xfId="151" xr:uid="{00000000-0005-0000-0000-000080060000}"/>
    <cellStyle name="Currency 52 2" xfId="468" xr:uid="{00000000-0005-0000-0000-000081060000}"/>
    <cellStyle name="Currency 52 2 2" xfId="782" xr:uid="{00000000-0005-0000-0000-000082060000}"/>
    <cellStyle name="Currency 52 2 2 2" xfId="1450" xr:uid="{00000000-0005-0000-0000-000083060000}"/>
    <cellStyle name="Currency 52 2 2 2 2" xfId="2868" xr:uid="{00000000-0005-0000-0000-000084060000}"/>
    <cellStyle name="Currency 52 2 2 3" xfId="2358" xr:uid="{00000000-0005-0000-0000-000085060000}"/>
    <cellStyle name="Currency 52 2 3" xfId="1231" xr:uid="{00000000-0005-0000-0000-000086060000}"/>
    <cellStyle name="Currency 52 2 3 2" xfId="2649" xr:uid="{00000000-0005-0000-0000-000087060000}"/>
    <cellStyle name="Currency 52 2 4" xfId="2065" xr:uid="{00000000-0005-0000-0000-000088060000}"/>
    <cellStyle name="Currency 52 3" xfId="781" xr:uid="{00000000-0005-0000-0000-000089060000}"/>
    <cellStyle name="Currency 52 3 2" xfId="1449" xr:uid="{00000000-0005-0000-0000-00008A060000}"/>
    <cellStyle name="Currency 52 3 2 2" xfId="2867" xr:uid="{00000000-0005-0000-0000-00008B060000}"/>
    <cellStyle name="Currency 52 3 3" xfId="2357" xr:uid="{00000000-0005-0000-0000-00008C060000}"/>
    <cellStyle name="Currency 52 4" xfId="1111" xr:uid="{00000000-0005-0000-0000-00008D060000}"/>
    <cellStyle name="Currency 52 4 2" xfId="2529" xr:uid="{00000000-0005-0000-0000-00008E060000}"/>
    <cellStyle name="Currency 52 5" xfId="1820" xr:uid="{00000000-0005-0000-0000-00008F060000}"/>
    <cellStyle name="Currency 53" xfId="368" xr:uid="{00000000-0005-0000-0000-000090060000}"/>
    <cellStyle name="Currency 53 2" xfId="1965" xr:uid="{00000000-0005-0000-0000-000091060000}"/>
    <cellStyle name="Currency 54" xfId="619" xr:uid="{00000000-0005-0000-0000-000092060000}"/>
    <cellStyle name="Currency 54 2" xfId="783" xr:uid="{00000000-0005-0000-0000-000093060000}"/>
    <cellStyle name="Currency 54 2 2" xfId="1451" xr:uid="{00000000-0005-0000-0000-000094060000}"/>
    <cellStyle name="Currency 54 2 2 2" xfId="2869" xr:uid="{00000000-0005-0000-0000-000095060000}"/>
    <cellStyle name="Currency 54 2 3" xfId="2359" xr:uid="{00000000-0005-0000-0000-000096060000}"/>
    <cellStyle name="Currency 54 3" xfId="1304" xr:uid="{00000000-0005-0000-0000-000097060000}"/>
    <cellStyle name="Currency 54 3 2" xfId="2722" xr:uid="{00000000-0005-0000-0000-000098060000}"/>
    <cellStyle name="Currency 54 4" xfId="2212" xr:uid="{00000000-0005-0000-0000-000099060000}"/>
    <cellStyle name="Currency 55" xfId="158" xr:uid="{00000000-0005-0000-0000-00009A060000}"/>
    <cellStyle name="Currency 55 2" xfId="472" xr:uid="{00000000-0005-0000-0000-00009B060000}"/>
    <cellStyle name="Currency 55 2 2" xfId="785" xr:uid="{00000000-0005-0000-0000-00009C060000}"/>
    <cellStyle name="Currency 55 2 2 2" xfId="1453" xr:uid="{00000000-0005-0000-0000-00009D060000}"/>
    <cellStyle name="Currency 55 2 2 2 2" xfId="2871" xr:uid="{00000000-0005-0000-0000-00009E060000}"/>
    <cellStyle name="Currency 55 2 2 3" xfId="2361" xr:uid="{00000000-0005-0000-0000-00009F060000}"/>
    <cellStyle name="Currency 55 2 3" xfId="1232" xr:uid="{00000000-0005-0000-0000-0000A0060000}"/>
    <cellStyle name="Currency 55 2 3 2" xfId="2650" xr:uid="{00000000-0005-0000-0000-0000A1060000}"/>
    <cellStyle name="Currency 55 2 4" xfId="2069" xr:uid="{00000000-0005-0000-0000-0000A2060000}"/>
    <cellStyle name="Currency 55 3" xfId="784" xr:uid="{00000000-0005-0000-0000-0000A3060000}"/>
    <cellStyle name="Currency 55 3 2" xfId="1452" xr:uid="{00000000-0005-0000-0000-0000A4060000}"/>
    <cellStyle name="Currency 55 3 2 2" xfId="2870" xr:uid="{00000000-0005-0000-0000-0000A5060000}"/>
    <cellStyle name="Currency 55 3 3" xfId="2360" xr:uid="{00000000-0005-0000-0000-0000A6060000}"/>
    <cellStyle name="Currency 55 4" xfId="1112" xr:uid="{00000000-0005-0000-0000-0000A7060000}"/>
    <cellStyle name="Currency 55 4 2" xfId="2530" xr:uid="{00000000-0005-0000-0000-0000A8060000}"/>
    <cellStyle name="Currency 55 5" xfId="1824" xr:uid="{00000000-0005-0000-0000-0000A9060000}"/>
    <cellStyle name="Currency 56" xfId="161" xr:uid="{00000000-0005-0000-0000-0000AA060000}"/>
    <cellStyle name="Currency 56 2" xfId="474" xr:uid="{00000000-0005-0000-0000-0000AB060000}"/>
    <cellStyle name="Currency 56 2 2" xfId="787" xr:uid="{00000000-0005-0000-0000-0000AC060000}"/>
    <cellStyle name="Currency 56 2 2 2" xfId="1455" xr:uid="{00000000-0005-0000-0000-0000AD060000}"/>
    <cellStyle name="Currency 56 2 2 2 2" xfId="2873" xr:uid="{00000000-0005-0000-0000-0000AE060000}"/>
    <cellStyle name="Currency 56 2 2 3" xfId="2363" xr:uid="{00000000-0005-0000-0000-0000AF060000}"/>
    <cellStyle name="Currency 56 2 3" xfId="1233" xr:uid="{00000000-0005-0000-0000-0000B0060000}"/>
    <cellStyle name="Currency 56 2 3 2" xfId="2651" xr:uid="{00000000-0005-0000-0000-0000B1060000}"/>
    <cellStyle name="Currency 56 2 4" xfId="2071" xr:uid="{00000000-0005-0000-0000-0000B2060000}"/>
    <cellStyle name="Currency 56 3" xfId="786" xr:uid="{00000000-0005-0000-0000-0000B3060000}"/>
    <cellStyle name="Currency 56 3 2" xfId="1454" xr:uid="{00000000-0005-0000-0000-0000B4060000}"/>
    <cellStyle name="Currency 56 3 2 2" xfId="2872" xr:uid="{00000000-0005-0000-0000-0000B5060000}"/>
    <cellStyle name="Currency 56 3 3" xfId="2362" xr:uid="{00000000-0005-0000-0000-0000B6060000}"/>
    <cellStyle name="Currency 56 4" xfId="1113" xr:uid="{00000000-0005-0000-0000-0000B7060000}"/>
    <cellStyle name="Currency 56 4 2" xfId="2531" xr:uid="{00000000-0005-0000-0000-0000B8060000}"/>
    <cellStyle name="Currency 56 5" xfId="1826" xr:uid="{00000000-0005-0000-0000-0000B9060000}"/>
    <cellStyle name="Currency 57" xfId="164" xr:uid="{00000000-0005-0000-0000-0000BA060000}"/>
    <cellStyle name="Currency 57 2" xfId="476" xr:uid="{00000000-0005-0000-0000-0000BB060000}"/>
    <cellStyle name="Currency 57 2 2" xfId="789" xr:uid="{00000000-0005-0000-0000-0000BC060000}"/>
    <cellStyle name="Currency 57 2 2 2" xfId="1457" xr:uid="{00000000-0005-0000-0000-0000BD060000}"/>
    <cellStyle name="Currency 57 2 2 2 2" xfId="2875" xr:uid="{00000000-0005-0000-0000-0000BE060000}"/>
    <cellStyle name="Currency 57 2 2 3" xfId="2365" xr:uid="{00000000-0005-0000-0000-0000BF060000}"/>
    <cellStyle name="Currency 57 2 3" xfId="1234" xr:uid="{00000000-0005-0000-0000-0000C0060000}"/>
    <cellStyle name="Currency 57 2 3 2" xfId="2652" xr:uid="{00000000-0005-0000-0000-0000C1060000}"/>
    <cellStyle name="Currency 57 2 4" xfId="2073" xr:uid="{00000000-0005-0000-0000-0000C2060000}"/>
    <cellStyle name="Currency 57 3" xfId="788" xr:uid="{00000000-0005-0000-0000-0000C3060000}"/>
    <cellStyle name="Currency 57 3 2" xfId="1456" xr:uid="{00000000-0005-0000-0000-0000C4060000}"/>
    <cellStyle name="Currency 57 3 2 2" xfId="2874" xr:uid="{00000000-0005-0000-0000-0000C5060000}"/>
    <cellStyle name="Currency 57 3 3" xfId="2364" xr:uid="{00000000-0005-0000-0000-0000C6060000}"/>
    <cellStyle name="Currency 57 4" xfId="1114" xr:uid="{00000000-0005-0000-0000-0000C7060000}"/>
    <cellStyle name="Currency 57 4 2" xfId="2532" xr:uid="{00000000-0005-0000-0000-0000C8060000}"/>
    <cellStyle name="Currency 57 5" xfId="1828" xr:uid="{00000000-0005-0000-0000-0000C9060000}"/>
    <cellStyle name="Currency 58" xfId="167" xr:uid="{00000000-0005-0000-0000-0000CA060000}"/>
    <cellStyle name="Currency 58 2" xfId="478" xr:uid="{00000000-0005-0000-0000-0000CB060000}"/>
    <cellStyle name="Currency 58 2 2" xfId="791" xr:uid="{00000000-0005-0000-0000-0000CC060000}"/>
    <cellStyle name="Currency 58 2 2 2" xfId="1459" xr:uid="{00000000-0005-0000-0000-0000CD060000}"/>
    <cellStyle name="Currency 58 2 2 2 2" xfId="2877" xr:uid="{00000000-0005-0000-0000-0000CE060000}"/>
    <cellStyle name="Currency 58 2 2 3" xfId="2367" xr:uid="{00000000-0005-0000-0000-0000CF060000}"/>
    <cellStyle name="Currency 58 2 3" xfId="1235" xr:uid="{00000000-0005-0000-0000-0000D0060000}"/>
    <cellStyle name="Currency 58 2 3 2" xfId="2653" xr:uid="{00000000-0005-0000-0000-0000D1060000}"/>
    <cellStyle name="Currency 58 2 4" xfId="2075" xr:uid="{00000000-0005-0000-0000-0000D2060000}"/>
    <cellStyle name="Currency 58 3" xfId="790" xr:uid="{00000000-0005-0000-0000-0000D3060000}"/>
    <cellStyle name="Currency 58 3 2" xfId="1458" xr:uid="{00000000-0005-0000-0000-0000D4060000}"/>
    <cellStyle name="Currency 58 3 2 2" xfId="2876" xr:uid="{00000000-0005-0000-0000-0000D5060000}"/>
    <cellStyle name="Currency 58 3 3" xfId="2366" xr:uid="{00000000-0005-0000-0000-0000D6060000}"/>
    <cellStyle name="Currency 58 4" xfId="1115" xr:uid="{00000000-0005-0000-0000-0000D7060000}"/>
    <cellStyle name="Currency 58 4 2" xfId="2533" xr:uid="{00000000-0005-0000-0000-0000D8060000}"/>
    <cellStyle name="Currency 58 5" xfId="1830" xr:uid="{00000000-0005-0000-0000-0000D9060000}"/>
    <cellStyle name="Currency 59" xfId="170" xr:uid="{00000000-0005-0000-0000-0000DA060000}"/>
    <cellStyle name="Currency 59 2" xfId="480" xr:uid="{00000000-0005-0000-0000-0000DB060000}"/>
    <cellStyle name="Currency 59 2 2" xfId="793" xr:uid="{00000000-0005-0000-0000-0000DC060000}"/>
    <cellStyle name="Currency 59 2 2 2" xfId="1461" xr:uid="{00000000-0005-0000-0000-0000DD060000}"/>
    <cellStyle name="Currency 59 2 2 2 2" xfId="2879" xr:uid="{00000000-0005-0000-0000-0000DE060000}"/>
    <cellStyle name="Currency 59 2 2 3" xfId="2369" xr:uid="{00000000-0005-0000-0000-0000DF060000}"/>
    <cellStyle name="Currency 59 2 3" xfId="1236" xr:uid="{00000000-0005-0000-0000-0000E0060000}"/>
    <cellStyle name="Currency 59 2 3 2" xfId="2654" xr:uid="{00000000-0005-0000-0000-0000E1060000}"/>
    <cellStyle name="Currency 59 2 4" xfId="2077" xr:uid="{00000000-0005-0000-0000-0000E2060000}"/>
    <cellStyle name="Currency 59 3" xfId="792" xr:uid="{00000000-0005-0000-0000-0000E3060000}"/>
    <cellStyle name="Currency 59 3 2" xfId="1460" xr:uid="{00000000-0005-0000-0000-0000E4060000}"/>
    <cellStyle name="Currency 59 3 2 2" xfId="2878" xr:uid="{00000000-0005-0000-0000-0000E5060000}"/>
    <cellStyle name="Currency 59 3 3" xfId="2368" xr:uid="{00000000-0005-0000-0000-0000E6060000}"/>
    <cellStyle name="Currency 59 4" xfId="1116" xr:uid="{00000000-0005-0000-0000-0000E7060000}"/>
    <cellStyle name="Currency 59 4 2" xfId="2534" xr:uid="{00000000-0005-0000-0000-0000E8060000}"/>
    <cellStyle name="Currency 59 5" xfId="1832" xr:uid="{00000000-0005-0000-0000-0000E9060000}"/>
    <cellStyle name="Currency 6" xfId="13" xr:uid="{00000000-0005-0000-0000-0000EA060000}"/>
    <cellStyle name="Currency 6 2" xfId="376" xr:uid="{00000000-0005-0000-0000-0000EB060000}"/>
    <cellStyle name="Currency 6 2 2" xfId="795" xr:uid="{00000000-0005-0000-0000-0000EC060000}"/>
    <cellStyle name="Currency 6 2 2 2" xfId="1463" xr:uid="{00000000-0005-0000-0000-0000ED060000}"/>
    <cellStyle name="Currency 6 2 2 2 2" xfId="2881" xr:uid="{00000000-0005-0000-0000-0000EE060000}"/>
    <cellStyle name="Currency 6 2 2 3" xfId="2371" xr:uid="{00000000-0005-0000-0000-0000EF060000}"/>
    <cellStyle name="Currency 6 2 3" xfId="1185" xr:uid="{00000000-0005-0000-0000-0000F0060000}"/>
    <cellStyle name="Currency 6 2 3 2" xfId="2603" xr:uid="{00000000-0005-0000-0000-0000F1060000}"/>
    <cellStyle name="Currency 6 2 4" xfId="1973" xr:uid="{00000000-0005-0000-0000-0000F2060000}"/>
    <cellStyle name="Currency 6 3" xfId="794" xr:uid="{00000000-0005-0000-0000-0000F3060000}"/>
    <cellStyle name="Currency 6 3 2" xfId="1462" xr:uid="{00000000-0005-0000-0000-0000F4060000}"/>
    <cellStyle name="Currency 6 3 2 2" xfId="2880" xr:uid="{00000000-0005-0000-0000-0000F5060000}"/>
    <cellStyle name="Currency 6 3 3" xfId="2370" xr:uid="{00000000-0005-0000-0000-0000F6060000}"/>
    <cellStyle name="Currency 6 4" xfId="1065" xr:uid="{00000000-0005-0000-0000-0000F7060000}"/>
    <cellStyle name="Currency 6 4 2" xfId="2483" xr:uid="{00000000-0005-0000-0000-0000F8060000}"/>
    <cellStyle name="Currency 6 5" xfId="1728" xr:uid="{00000000-0005-0000-0000-0000F9060000}"/>
    <cellStyle name="Currency 60" xfId="173" xr:uid="{00000000-0005-0000-0000-0000FA060000}"/>
    <cellStyle name="Currency 60 2" xfId="482" xr:uid="{00000000-0005-0000-0000-0000FB060000}"/>
    <cellStyle name="Currency 60 2 2" xfId="797" xr:uid="{00000000-0005-0000-0000-0000FC060000}"/>
    <cellStyle name="Currency 60 2 2 2" xfId="1465" xr:uid="{00000000-0005-0000-0000-0000FD060000}"/>
    <cellStyle name="Currency 60 2 2 2 2" xfId="2883" xr:uid="{00000000-0005-0000-0000-0000FE060000}"/>
    <cellStyle name="Currency 60 2 2 3" xfId="2373" xr:uid="{00000000-0005-0000-0000-0000FF060000}"/>
    <cellStyle name="Currency 60 2 3" xfId="1237" xr:uid="{00000000-0005-0000-0000-000000070000}"/>
    <cellStyle name="Currency 60 2 3 2" xfId="2655" xr:uid="{00000000-0005-0000-0000-000001070000}"/>
    <cellStyle name="Currency 60 2 4" xfId="2079" xr:uid="{00000000-0005-0000-0000-000002070000}"/>
    <cellStyle name="Currency 60 3" xfId="796" xr:uid="{00000000-0005-0000-0000-000003070000}"/>
    <cellStyle name="Currency 60 3 2" xfId="1464" xr:uid="{00000000-0005-0000-0000-000004070000}"/>
    <cellStyle name="Currency 60 3 2 2" xfId="2882" xr:uid="{00000000-0005-0000-0000-000005070000}"/>
    <cellStyle name="Currency 60 3 3" xfId="2372" xr:uid="{00000000-0005-0000-0000-000006070000}"/>
    <cellStyle name="Currency 60 4" xfId="1117" xr:uid="{00000000-0005-0000-0000-000007070000}"/>
    <cellStyle name="Currency 60 4 2" xfId="2535" xr:uid="{00000000-0005-0000-0000-000008070000}"/>
    <cellStyle name="Currency 60 5" xfId="1834" xr:uid="{00000000-0005-0000-0000-000009070000}"/>
    <cellStyle name="Currency 61" xfId="176" xr:uid="{00000000-0005-0000-0000-00000A070000}"/>
    <cellStyle name="Currency 61 2" xfId="484" xr:uid="{00000000-0005-0000-0000-00000B070000}"/>
    <cellStyle name="Currency 61 2 2" xfId="799" xr:uid="{00000000-0005-0000-0000-00000C070000}"/>
    <cellStyle name="Currency 61 2 2 2" xfId="1467" xr:uid="{00000000-0005-0000-0000-00000D070000}"/>
    <cellStyle name="Currency 61 2 2 2 2" xfId="2885" xr:uid="{00000000-0005-0000-0000-00000E070000}"/>
    <cellStyle name="Currency 61 2 2 3" xfId="2375" xr:uid="{00000000-0005-0000-0000-00000F070000}"/>
    <cellStyle name="Currency 61 2 3" xfId="1238" xr:uid="{00000000-0005-0000-0000-000010070000}"/>
    <cellStyle name="Currency 61 2 3 2" xfId="2656" xr:uid="{00000000-0005-0000-0000-000011070000}"/>
    <cellStyle name="Currency 61 2 4" xfId="2081" xr:uid="{00000000-0005-0000-0000-000012070000}"/>
    <cellStyle name="Currency 61 3" xfId="798" xr:uid="{00000000-0005-0000-0000-000013070000}"/>
    <cellStyle name="Currency 61 3 2" xfId="1466" xr:uid="{00000000-0005-0000-0000-000014070000}"/>
    <cellStyle name="Currency 61 3 2 2" xfId="2884" xr:uid="{00000000-0005-0000-0000-000015070000}"/>
    <cellStyle name="Currency 61 3 3" xfId="2374" xr:uid="{00000000-0005-0000-0000-000016070000}"/>
    <cellStyle name="Currency 61 4" xfId="1118" xr:uid="{00000000-0005-0000-0000-000017070000}"/>
    <cellStyle name="Currency 61 4 2" xfId="2536" xr:uid="{00000000-0005-0000-0000-000018070000}"/>
    <cellStyle name="Currency 61 5" xfId="1836" xr:uid="{00000000-0005-0000-0000-000019070000}"/>
    <cellStyle name="Currency 62" xfId="179" xr:uid="{00000000-0005-0000-0000-00001A070000}"/>
    <cellStyle name="Currency 62 2" xfId="486" xr:uid="{00000000-0005-0000-0000-00001B070000}"/>
    <cellStyle name="Currency 62 2 2" xfId="801" xr:uid="{00000000-0005-0000-0000-00001C070000}"/>
    <cellStyle name="Currency 62 2 2 2" xfId="1469" xr:uid="{00000000-0005-0000-0000-00001D070000}"/>
    <cellStyle name="Currency 62 2 2 2 2" xfId="2887" xr:uid="{00000000-0005-0000-0000-00001E070000}"/>
    <cellStyle name="Currency 62 2 2 3" xfId="2377" xr:uid="{00000000-0005-0000-0000-00001F070000}"/>
    <cellStyle name="Currency 62 2 3" xfId="1239" xr:uid="{00000000-0005-0000-0000-000020070000}"/>
    <cellStyle name="Currency 62 2 3 2" xfId="2657" xr:uid="{00000000-0005-0000-0000-000021070000}"/>
    <cellStyle name="Currency 62 2 4" xfId="2083" xr:uid="{00000000-0005-0000-0000-000022070000}"/>
    <cellStyle name="Currency 62 3" xfId="800" xr:uid="{00000000-0005-0000-0000-000023070000}"/>
    <cellStyle name="Currency 62 3 2" xfId="1468" xr:uid="{00000000-0005-0000-0000-000024070000}"/>
    <cellStyle name="Currency 62 3 2 2" xfId="2886" xr:uid="{00000000-0005-0000-0000-000025070000}"/>
    <cellStyle name="Currency 62 3 3" xfId="2376" xr:uid="{00000000-0005-0000-0000-000026070000}"/>
    <cellStyle name="Currency 62 4" xfId="1119" xr:uid="{00000000-0005-0000-0000-000027070000}"/>
    <cellStyle name="Currency 62 4 2" xfId="2537" xr:uid="{00000000-0005-0000-0000-000028070000}"/>
    <cellStyle name="Currency 62 5" xfId="1838" xr:uid="{00000000-0005-0000-0000-000029070000}"/>
    <cellStyle name="Currency 63" xfId="182" xr:uid="{00000000-0005-0000-0000-00002A070000}"/>
    <cellStyle name="Currency 63 2" xfId="488" xr:uid="{00000000-0005-0000-0000-00002B070000}"/>
    <cellStyle name="Currency 63 2 2" xfId="803" xr:uid="{00000000-0005-0000-0000-00002C070000}"/>
    <cellStyle name="Currency 63 2 2 2" xfId="1471" xr:uid="{00000000-0005-0000-0000-00002D070000}"/>
    <cellStyle name="Currency 63 2 2 2 2" xfId="2889" xr:uid="{00000000-0005-0000-0000-00002E070000}"/>
    <cellStyle name="Currency 63 2 2 3" xfId="2379" xr:uid="{00000000-0005-0000-0000-00002F070000}"/>
    <cellStyle name="Currency 63 2 3" xfId="1240" xr:uid="{00000000-0005-0000-0000-000030070000}"/>
    <cellStyle name="Currency 63 2 3 2" xfId="2658" xr:uid="{00000000-0005-0000-0000-000031070000}"/>
    <cellStyle name="Currency 63 2 4" xfId="2085" xr:uid="{00000000-0005-0000-0000-000032070000}"/>
    <cellStyle name="Currency 63 3" xfId="802" xr:uid="{00000000-0005-0000-0000-000033070000}"/>
    <cellStyle name="Currency 63 3 2" xfId="1470" xr:uid="{00000000-0005-0000-0000-000034070000}"/>
    <cellStyle name="Currency 63 3 2 2" xfId="2888" xr:uid="{00000000-0005-0000-0000-000035070000}"/>
    <cellStyle name="Currency 63 3 3" xfId="2378" xr:uid="{00000000-0005-0000-0000-000036070000}"/>
    <cellStyle name="Currency 63 4" xfId="1120" xr:uid="{00000000-0005-0000-0000-000037070000}"/>
    <cellStyle name="Currency 63 4 2" xfId="2538" xr:uid="{00000000-0005-0000-0000-000038070000}"/>
    <cellStyle name="Currency 63 5" xfId="1840" xr:uid="{00000000-0005-0000-0000-000039070000}"/>
    <cellStyle name="Currency 64" xfId="185" xr:uid="{00000000-0005-0000-0000-00003A070000}"/>
    <cellStyle name="Currency 64 2" xfId="490" xr:uid="{00000000-0005-0000-0000-00003B070000}"/>
    <cellStyle name="Currency 64 2 2" xfId="805" xr:uid="{00000000-0005-0000-0000-00003C070000}"/>
    <cellStyle name="Currency 64 2 2 2" xfId="1473" xr:uid="{00000000-0005-0000-0000-00003D070000}"/>
    <cellStyle name="Currency 64 2 2 2 2" xfId="2891" xr:uid="{00000000-0005-0000-0000-00003E070000}"/>
    <cellStyle name="Currency 64 2 2 3" xfId="2381" xr:uid="{00000000-0005-0000-0000-00003F070000}"/>
    <cellStyle name="Currency 64 2 3" xfId="1241" xr:uid="{00000000-0005-0000-0000-000040070000}"/>
    <cellStyle name="Currency 64 2 3 2" xfId="2659" xr:uid="{00000000-0005-0000-0000-000041070000}"/>
    <cellStyle name="Currency 64 2 4" xfId="2087" xr:uid="{00000000-0005-0000-0000-000042070000}"/>
    <cellStyle name="Currency 64 3" xfId="804" xr:uid="{00000000-0005-0000-0000-000043070000}"/>
    <cellStyle name="Currency 64 3 2" xfId="1472" xr:uid="{00000000-0005-0000-0000-000044070000}"/>
    <cellStyle name="Currency 64 3 2 2" xfId="2890" xr:uid="{00000000-0005-0000-0000-000045070000}"/>
    <cellStyle name="Currency 64 3 3" xfId="2380" xr:uid="{00000000-0005-0000-0000-000046070000}"/>
    <cellStyle name="Currency 64 4" xfId="1121" xr:uid="{00000000-0005-0000-0000-000047070000}"/>
    <cellStyle name="Currency 64 4 2" xfId="2539" xr:uid="{00000000-0005-0000-0000-000048070000}"/>
    <cellStyle name="Currency 64 5" xfId="1842" xr:uid="{00000000-0005-0000-0000-000049070000}"/>
    <cellStyle name="Currency 66" xfId="190" xr:uid="{00000000-0005-0000-0000-00004A070000}"/>
    <cellStyle name="Currency 66 2" xfId="493" xr:uid="{00000000-0005-0000-0000-00004B070000}"/>
    <cellStyle name="Currency 66 2 2" xfId="807" xr:uid="{00000000-0005-0000-0000-00004C070000}"/>
    <cellStyle name="Currency 66 2 2 2" xfId="1475" xr:uid="{00000000-0005-0000-0000-00004D070000}"/>
    <cellStyle name="Currency 66 2 2 2 2" xfId="2893" xr:uid="{00000000-0005-0000-0000-00004E070000}"/>
    <cellStyle name="Currency 66 2 2 3" xfId="2383" xr:uid="{00000000-0005-0000-0000-00004F070000}"/>
    <cellStyle name="Currency 66 2 3" xfId="1242" xr:uid="{00000000-0005-0000-0000-000050070000}"/>
    <cellStyle name="Currency 66 2 3 2" xfId="2660" xr:uid="{00000000-0005-0000-0000-000051070000}"/>
    <cellStyle name="Currency 66 2 4" xfId="2090" xr:uid="{00000000-0005-0000-0000-000052070000}"/>
    <cellStyle name="Currency 66 3" xfId="806" xr:uid="{00000000-0005-0000-0000-000053070000}"/>
    <cellStyle name="Currency 66 3 2" xfId="1474" xr:uid="{00000000-0005-0000-0000-000054070000}"/>
    <cellStyle name="Currency 66 3 2 2" xfId="2892" xr:uid="{00000000-0005-0000-0000-000055070000}"/>
    <cellStyle name="Currency 66 3 3" xfId="2382" xr:uid="{00000000-0005-0000-0000-000056070000}"/>
    <cellStyle name="Currency 66 4" xfId="1122" xr:uid="{00000000-0005-0000-0000-000057070000}"/>
    <cellStyle name="Currency 66 4 2" xfId="2540" xr:uid="{00000000-0005-0000-0000-000058070000}"/>
    <cellStyle name="Currency 66 5" xfId="1845" xr:uid="{00000000-0005-0000-0000-000059070000}"/>
    <cellStyle name="Currency 67" xfId="193" xr:uid="{00000000-0005-0000-0000-00005A070000}"/>
    <cellStyle name="Currency 67 2" xfId="495" xr:uid="{00000000-0005-0000-0000-00005B070000}"/>
    <cellStyle name="Currency 67 2 2" xfId="809" xr:uid="{00000000-0005-0000-0000-00005C070000}"/>
    <cellStyle name="Currency 67 2 2 2" xfId="1477" xr:uid="{00000000-0005-0000-0000-00005D070000}"/>
    <cellStyle name="Currency 67 2 2 2 2" xfId="2895" xr:uid="{00000000-0005-0000-0000-00005E070000}"/>
    <cellStyle name="Currency 67 2 2 3" xfId="2385" xr:uid="{00000000-0005-0000-0000-00005F070000}"/>
    <cellStyle name="Currency 67 2 3" xfId="1243" xr:uid="{00000000-0005-0000-0000-000060070000}"/>
    <cellStyle name="Currency 67 2 3 2" xfId="2661" xr:uid="{00000000-0005-0000-0000-000061070000}"/>
    <cellStyle name="Currency 67 2 4" xfId="2092" xr:uid="{00000000-0005-0000-0000-000062070000}"/>
    <cellStyle name="Currency 67 3" xfId="808" xr:uid="{00000000-0005-0000-0000-000063070000}"/>
    <cellStyle name="Currency 67 3 2" xfId="1476" xr:uid="{00000000-0005-0000-0000-000064070000}"/>
    <cellStyle name="Currency 67 3 2 2" xfId="2894" xr:uid="{00000000-0005-0000-0000-000065070000}"/>
    <cellStyle name="Currency 67 3 3" xfId="2384" xr:uid="{00000000-0005-0000-0000-000066070000}"/>
    <cellStyle name="Currency 67 4" xfId="1123" xr:uid="{00000000-0005-0000-0000-000067070000}"/>
    <cellStyle name="Currency 67 4 2" xfId="2541" xr:uid="{00000000-0005-0000-0000-000068070000}"/>
    <cellStyle name="Currency 67 5" xfId="1847" xr:uid="{00000000-0005-0000-0000-000069070000}"/>
    <cellStyle name="Currency 68" xfId="196" xr:uid="{00000000-0005-0000-0000-00006A070000}"/>
    <cellStyle name="Currency 68 2" xfId="497" xr:uid="{00000000-0005-0000-0000-00006B070000}"/>
    <cellStyle name="Currency 68 2 2" xfId="811" xr:uid="{00000000-0005-0000-0000-00006C070000}"/>
    <cellStyle name="Currency 68 2 2 2" xfId="1479" xr:uid="{00000000-0005-0000-0000-00006D070000}"/>
    <cellStyle name="Currency 68 2 2 2 2" xfId="2897" xr:uid="{00000000-0005-0000-0000-00006E070000}"/>
    <cellStyle name="Currency 68 2 2 3" xfId="2387" xr:uid="{00000000-0005-0000-0000-00006F070000}"/>
    <cellStyle name="Currency 68 2 3" xfId="1244" xr:uid="{00000000-0005-0000-0000-000070070000}"/>
    <cellStyle name="Currency 68 2 3 2" xfId="2662" xr:uid="{00000000-0005-0000-0000-000071070000}"/>
    <cellStyle name="Currency 68 2 4" xfId="2094" xr:uid="{00000000-0005-0000-0000-000072070000}"/>
    <cellStyle name="Currency 68 3" xfId="810" xr:uid="{00000000-0005-0000-0000-000073070000}"/>
    <cellStyle name="Currency 68 3 2" xfId="1478" xr:uid="{00000000-0005-0000-0000-000074070000}"/>
    <cellStyle name="Currency 68 3 2 2" xfId="2896" xr:uid="{00000000-0005-0000-0000-000075070000}"/>
    <cellStyle name="Currency 68 3 3" xfId="2386" xr:uid="{00000000-0005-0000-0000-000076070000}"/>
    <cellStyle name="Currency 68 4" xfId="1124" xr:uid="{00000000-0005-0000-0000-000077070000}"/>
    <cellStyle name="Currency 68 4 2" xfId="2542" xr:uid="{00000000-0005-0000-0000-000078070000}"/>
    <cellStyle name="Currency 68 5" xfId="1849" xr:uid="{00000000-0005-0000-0000-000079070000}"/>
    <cellStyle name="Currency 69" xfId="199" xr:uid="{00000000-0005-0000-0000-00007A070000}"/>
    <cellStyle name="Currency 69 2" xfId="499" xr:uid="{00000000-0005-0000-0000-00007B070000}"/>
    <cellStyle name="Currency 69 2 2" xfId="813" xr:uid="{00000000-0005-0000-0000-00007C070000}"/>
    <cellStyle name="Currency 69 2 2 2" xfId="1481" xr:uid="{00000000-0005-0000-0000-00007D070000}"/>
    <cellStyle name="Currency 69 2 2 2 2" xfId="2899" xr:uid="{00000000-0005-0000-0000-00007E070000}"/>
    <cellStyle name="Currency 69 2 2 3" xfId="2389" xr:uid="{00000000-0005-0000-0000-00007F070000}"/>
    <cellStyle name="Currency 69 2 3" xfId="1245" xr:uid="{00000000-0005-0000-0000-000080070000}"/>
    <cellStyle name="Currency 69 2 3 2" xfId="2663" xr:uid="{00000000-0005-0000-0000-000081070000}"/>
    <cellStyle name="Currency 69 2 4" xfId="2096" xr:uid="{00000000-0005-0000-0000-000082070000}"/>
    <cellStyle name="Currency 69 3" xfId="812" xr:uid="{00000000-0005-0000-0000-000083070000}"/>
    <cellStyle name="Currency 69 3 2" xfId="1480" xr:uid="{00000000-0005-0000-0000-000084070000}"/>
    <cellStyle name="Currency 69 3 2 2" xfId="2898" xr:uid="{00000000-0005-0000-0000-000085070000}"/>
    <cellStyle name="Currency 69 3 3" xfId="2388" xr:uid="{00000000-0005-0000-0000-000086070000}"/>
    <cellStyle name="Currency 69 4" xfId="1125" xr:uid="{00000000-0005-0000-0000-000087070000}"/>
    <cellStyle name="Currency 69 4 2" xfId="2543" xr:uid="{00000000-0005-0000-0000-000088070000}"/>
    <cellStyle name="Currency 69 5" xfId="1851" xr:uid="{00000000-0005-0000-0000-000089070000}"/>
    <cellStyle name="Currency 7" xfId="16" xr:uid="{00000000-0005-0000-0000-00008A070000}"/>
    <cellStyle name="Currency 7 2" xfId="378" xr:uid="{00000000-0005-0000-0000-00008B070000}"/>
    <cellStyle name="Currency 7 2 2" xfId="815" xr:uid="{00000000-0005-0000-0000-00008C070000}"/>
    <cellStyle name="Currency 7 2 2 2" xfId="1483" xr:uid="{00000000-0005-0000-0000-00008D070000}"/>
    <cellStyle name="Currency 7 2 2 2 2" xfId="2901" xr:uid="{00000000-0005-0000-0000-00008E070000}"/>
    <cellStyle name="Currency 7 2 2 3" xfId="2391" xr:uid="{00000000-0005-0000-0000-00008F070000}"/>
    <cellStyle name="Currency 7 2 3" xfId="1186" xr:uid="{00000000-0005-0000-0000-000090070000}"/>
    <cellStyle name="Currency 7 2 3 2" xfId="2604" xr:uid="{00000000-0005-0000-0000-000091070000}"/>
    <cellStyle name="Currency 7 2 4" xfId="1975" xr:uid="{00000000-0005-0000-0000-000092070000}"/>
    <cellStyle name="Currency 7 3" xfId="814" xr:uid="{00000000-0005-0000-0000-000093070000}"/>
    <cellStyle name="Currency 7 3 2" xfId="1482" xr:uid="{00000000-0005-0000-0000-000094070000}"/>
    <cellStyle name="Currency 7 3 2 2" xfId="2900" xr:uid="{00000000-0005-0000-0000-000095070000}"/>
    <cellStyle name="Currency 7 3 3" xfId="2390" xr:uid="{00000000-0005-0000-0000-000096070000}"/>
    <cellStyle name="Currency 7 4" xfId="1066" xr:uid="{00000000-0005-0000-0000-000097070000}"/>
    <cellStyle name="Currency 7 4 2" xfId="2484" xr:uid="{00000000-0005-0000-0000-000098070000}"/>
    <cellStyle name="Currency 7 5" xfId="1730" xr:uid="{00000000-0005-0000-0000-000099070000}"/>
    <cellStyle name="Currency 70" xfId="202" xr:uid="{00000000-0005-0000-0000-00009A070000}"/>
    <cellStyle name="Currency 70 2" xfId="501" xr:uid="{00000000-0005-0000-0000-00009B070000}"/>
    <cellStyle name="Currency 70 2 2" xfId="817" xr:uid="{00000000-0005-0000-0000-00009C070000}"/>
    <cellStyle name="Currency 70 2 2 2" xfId="1485" xr:uid="{00000000-0005-0000-0000-00009D070000}"/>
    <cellStyle name="Currency 70 2 2 2 2" xfId="2903" xr:uid="{00000000-0005-0000-0000-00009E070000}"/>
    <cellStyle name="Currency 70 2 2 3" xfId="2393" xr:uid="{00000000-0005-0000-0000-00009F070000}"/>
    <cellStyle name="Currency 70 2 3" xfId="1246" xr:uid="{00000000-0005-0000-0000-0000A0070000}"/>
    <cellStyle name="Currency 70 2 3 2" xfId="2664" xr:uid="{00000000-0005-0000-0000-0000A1070000}"/>
    <cellStyle name="Currency 70 2 4" xfId="2098" xr:uid="{00000000-0005-0000-0000-0000A2070000}"/>
    <cellStyle name="Currency 70 3" xfId="816" xr:uid="{00000000-0005-0000-0000-0000A3070000}"/>
    <cellStyle name="Currency 70 3 2" xfId="1484" xr:uid="{00000000-0005-0000-0000-0000A4070000}"/>
    <cellStyle name="Currency 70 3 2 2" xfId="2902" xr:uid="{00000000-0005-0000-0000-0000A5070000}"/>
    <cellStyle name="Currency 70 3 3" xfId="2392" xr:uid="{00000000-0005-0000-0000-0000A6070000}"/>
    <cellStyle name="Currency 70 4" xfId="1126" xr:uid="{00000000-0005-0000-0000-0000A7070000}"/>
    <cellStyle name="Currency 70 4 2" xfId="2544" xr:uid="{00000000-0005-0000-0000-0000A8070000}"/>
    <cellStyle name="Currency 70 5" xfId="1853" xr:uid="{00000000-0005-0000-0000-0000A9070000}"/>
    <cellStyle name="Currency 71" xfId="205" xr:uid="{00000000-0005-0000-0000-0000AA070000}"/>
    <cellStyle name="Currency 71 2" xfId="503" xr:uid="{00000000-0005-0000-0000-0000AB070000}"/>
    <cellStyle name="Currency 71 2 2" xfId="819" xr:uid="{00000000-0005-0000-0000-0000AC070000}"/>
    <cellStyle name="Currency 71 2 2 2" xfId="1487" xr:uid="{00000000-0005-0000-0000-0000AD070000}"/>
    <cellStyle name="Currency 71 2 2 2 2" xfId="2905" xr:uid="{00000000-0005-0000-0000-0000AE070000}"/>
    <cellStyle name="Currency 71 2 2 3" xfId="2395" xr:uid="{00000000-0005-0000-0000-0000AF070000}"/>
    <cellStyle name="Currency 71 2 3" xfId="1247" xr:uid="{00000000-0005-0000-0000-0000B0070000}"/>
    <cellStyle name="Currency 71 2 3 2" xfId="2665" xr:uid="{00000000-0005-0000-0000-0000B1070000}"/>
    <cellStyle name="Currency 71 2 4" xfId="2100" xr:uid="{00000000-0005-0000-0000-0000B2070000}"/>
    <cellStyle name="Currency 71 3" xfId="818" xr:uid="{00000000-0005-0000-0000-0000B3070000}"/>
    <cellStyle name="Currency 71 3 2" xfId="1486" xr:uid="{00000000-0005-0000-0000-0000B4070000}"/>
    <cellStyle name="Currency 71 3 2 2" xfId="2904" xr:uid="{00000000-0005-0000-0000-0000B5070000}"/>
    <cellStyle name="Currency 71 3 3" xfId="2394" xr:uid="{00000000-0005-0000-0000-0000B6070000}"/>
    <cellStyle name="Currency 71 4" xfId="1127" xr:uid="{00000000-0005-0000-0000-0000B7070000}"/>
    <cellStyle name="Currency 71 4 2" xfId="2545" xr:uid="{00000000-0005-0000-0000-0000B8070000}"/>
    <cellStyle name="Currency 71 5" xfId="1855" xr:uid="{00000000-0005-0000-0000-0000B9070000}"/>
    <cellStyle name="Currency 72" xfId="208" xr:uid="{00000000-0005-0000-0000-0000BA070000}"/>
    <cellStyle name="Currency 72 2" xfId="505" xr:uid="{00000000-0005-0000-0000-0000BB070000}"/>
    <cellStyle name="Currency 72 2 2" xfId="821" xr:uid="{00000000-0005-0000-0000-0000BC070000}"/>
    <cellStyle name="Currency 72 2 2 2" xfId="1489" xr:uid="{00000000-0005-0000-0000-0000BD070000}"/>
    <cellStyle name="Currency 72 2 2 2 2" xfId="2907" xr:uid="{00000000-0005-0000-0000-0000BE070000}"/>
    <cellStyle name="Currency 72 2 2 3" xfId="2397" xr:uid="{00000000-0005-0000-0000-0000BF070000}"/>
    <cellStyle name="Currency 72 2 3" xfId="1248" xr:uid="{00000000-0005-0000-0000-0000C0070000}"/>
    <cellStyle name="Currency 72 2 3 2" xfId="2666" xr:uid="{00000000-0005-0000-0000-0000C1070000}"/>
    <cellStyle name="Currency 72 2 4" xfId="2102" xr:uid="{00000000-0005-0000-0000-0000C2070000}"/>
    <cellStyle name="Currency 72 3" xfId="820" xr:uid="{00000000-0005-0000-0000-0000C3070000}"/>
    <cellStyle name="Currency 72 3 2" xfId="1488" xr:uid="{00000000-0005-0000-0000-0000C4070000}"/>
    <cellStyle name="Currency 72 3 2 2" xfId="2906" xr:uid="{00000000-0005-0000-0000-0000C5070000}"/>
    <cellStyle name="Currency 72 3 3" xfId="2396" xr:uid="{00000000-0005-0000-0000-0000C6070000}"/>
    <cellStyle name="Currency 72 4" xfId="1128" xr:uid="{00000000-0005-0000-0000-0000C7070000}"/>
    <cellStyle name="Currency 72 4 2" xfId="2546" xr:uid="{00000000-0005-0000-0000-0000C8070000}"/>
    <cellStyle name="Currency 72 5" xfId="1857" xr:uid="{00000000-0005-0000-0000-0000C9070000}"/>
    <cellStyle name="Currency 73" xfId="211" xr:uid="{00000000-0005-0000-0000-0000CA070000}"/>
    <cellStyle name="Currency 73 2" xfId="507" xr:uid="{00000000-0005-0000-0000-0000CB070000}"/>
    <cellStyle name="Currency 73 2 2" xfId="823" xr:uid="{00000000-0005-0000-0000-0000CC070000}"/>
    <cellStyle name="Currency 73 2 2 2" xfId="1491" xr:uid="{00000000-0005-0000-0000-0000CD070000}"/>
    <cellStyle name="Currency 73 2 2 2 2" xfId="2909" xr:uid="{00000000-0005-0000-0000-0000CE070000}"/>
    <cellStyle name="Currency 73 2 2 3" xfId="2399" xr:uid="{00000000-0005-0000-0000-0000CF070000}"/>
    <cellStyle name="Currency 73 2 3" xfId="1249" xr:uid="{00000000-0005-0000-0000-0000D0070000}"/>
    <cellStyle name="Currency 73 2 3 2" xfId="2667" xr:uid="{00000000-0005-0000-0000-0000D1070000}"/>
    <cellStyle name="Currency 73 2 4" xfId="2104" xr:uid="{00000000-0005-0000-0000-0000D2070000}"/>
    <cellStyle name="Currency 73 3" xfId="822" xr:uid="{00000000-0005-0000-0000-0000D3070000}"/>
    <cellStyle name="Currency 73 3 2" xfId="1490" xr:uid="{00000000-0005-0000-0000-0000D4070000}"/>
    <cellStyle name="Currency 73 3 2 2" xfId="2908" xr:uid="{00000000-0005-0000-0000-0000D5070000}"/>
    <cellStyle name="Currency 73 3 3" xfId="2398" xr:uid="{00000000-0005-0000-0000-0000D6070000}"/>
    <cellStyle name="Currency 73 4" xfId="1129" xr:uid="{00000000-0005-0000-0000-0000D7070000}"/>
    <cellStyle name="Currency 73 4 2" xfId="2547" xr:uid="{00000000-0005-0000-0000-0000D8070000}"/>
    <cellStyle name="Currency 73 5" xfId="1859" xr:uid="{00000000-0005-0000-0000-0000D9070000}"/>
    <cellStyle name="Currency 74" xfId="214" xr:uid="{00000000-0005-0000-0000-0000DA070000}"/>
    <cellStyle name="Currency 74 2" xfId="509" xr:uid="{00000000-0005-0000-0000-0000DB070000}"/>
    <cellStyle name="Currency 74 2 2" xfId="825" xr:uid="{00000000-0005-0000-0000-0000DC070000}"/>
    <cellStyle name="Currency 74 2 2 2" xfId="1493" xr:uid="{00000000-0005-0000-0000-0000DD070000}"/>
    <cellStyle name="Currency 74 2 2 2 2" xfId="2911" xr:uid="{00000000-0005-0000-0000-0000DE070000}"/>
    <cellStyle name="Currency 74 2 2 3" xfId="2401" xr:uid="{00000000-0005-0000-0000-0000DF070000}"/>
    <cellStyle name="Currency 74 2 3" xfId="1250" xr:uid="{00000000-0005-0000-0000-0000E0070000}"/>
    <cellStyle name="Currency 74 2 3 2" xfId="2668" xr:uid="{00000000-0005-0000-0000-0000E1070000}"/>
    <cellStyle name="Currency 74 2 4" xfId="2106" xr:uid="{00000000-0005-0000-0000-0000E2070000}"/>
    <cellStyle name="Currency 74 3" xfId="824" xr:uid="{00000000-0005-0000-0000-0000E3070000}"/>
    <cellStyle name="Currency 74 3 2" xfId="1492" xr:uid="{00000000-0005-0000-0000-0000E4070000}"/>
    <cellStyle name="Currency 74 3 2 2" xfId="2910" xr:uid="{00000000-0005-0000-0000-0000E5070000}"/>
    <cellStyle name="Currency 74 3 3" xfId="2400" xr:uid="{00000000-0005-0000-0000-0000E6070000}"/>
    <cellStyle name="Currency 74 4" xfId="1130" xr:uid="{00000000-0005-0000-0000-0000E7070000}"/>
    <cellStyle name="Currency 74 4 2" xfId="2548" xr:uid="{00000000-0005-0000-0000-0000E8070000}"/>
    <cellStyle name="Currency 74 5" xfId="1861" xr:uid="{00000000-0005-0000-0000-0000E9070000}"/>
    <cellStyle name="Currency 75" xfId="217" xr:uid="{00000000-0005-0000-0000-0000EA070000}"/>
    <cellStyle name="Currency 75 2" xfId="511" xr:uid="{00000000-0005-0000-0000-0000EB070000}"/>
    <cellStyle name="Currency 75 2 2" xfId="827" xr:uid="{00000000-0005-0000-0000-0000EC070000}"/>
    <cellStyle name="Currency 75 2 2 2" xfId="1495" xr:uid="{00000000-0005-0000-0000-0000ED070000}"/>
    <cellStyle name="Currency 75 2 2 2 2" xfId="2913" xr:uid="{00000000-0005-0000-0000-0000EE070000}"/>
    <cellStyle name="Currency 75 2 2 3" xfId="2403" xr:uid="{00000000-0005-0000-0000-0000EF070000}"/>
    <cellStyle name="Currency 75 2 3" xfId="1251" xr:uid="{00000000-0005-0000-0000-0000F0070000}"/>
    <cellStyle name="Currency 75 2 3 2" xfId="2669" xr:uid="{00000000-0005-0000-0000-0000F1070000}"/>
    <cellStyle name="Currency 75 2 4" xfId="2108" xr:uid="{00000000-0005-0000-0000-0000F2070000}"/>
    <cellStyle name="Currency 75 3" xfId="826" xr:uid="{00000000-0005-0000-0000-0000F3070000}"/>
    <cellStyle name="Currency 75 3 2" xfId="1494" xr:uid="{00000000-0005-0000-0000-0000F4070000}"/>
    <cellStyle name="Currency 75 3 2 2" xfId="2912" xr:uid="{00000000-0005-0000-0000-0000F5070000}"/>
    <cellStyle name="Currency 75 3 3" xfId="2402" xr:uid="{00000000-0005-0000-0000-0000F6070000}"/>
    <cellStyle name="Currency 75 4" xfId="1131" xr:uid="{00000000-0005-0000-0000-0000F7070000}"/>
    <cellStyle name="Currency 75 4 2" xfId="2549" xr:uid="{00000000-0005-0000-0000-0000F8070000}"/>
    <cellStyle name="Currency 75 5" xfId="1863" xr:uid="{00000000-0005-0000-0000-0000F9070000}"/>
    <cellStyle name="Currency 76" xfId="220" xr:uid="{00000000-0005-0000-0000-0000FA070000}"/>
    <cellStyle name="Currency 76 2" xfId="513" xr:uid="{00000000-0005-0000-0000-0000FB070000}"/>
    <cellStyle name="Currency 76 2 2" xfId="829" xr:uid="{00000000-0005-0000-0000-0000FC070000}"/>
    <cellStyle name="Currency 76 2 2 2" xfId="1497" xr:uid="{00000000-0005-0000-0000-0000FD070000}"/>
    <cellStyle name="Currency 76 2 2 2 2" xfId="2915" xr:uid="{00000000-0005-0000-0000-0000FE070000}"/>
    <cellStyle name="Currency 76 2 2 3" xfId="2405" xr:uid="{00000000-0005-0000-0000-0000FF070000}"/>
    <cellStyle name="Currency 76 2 3" xfId="1252" xr:uid="{00000000-0005-0000-0000-000000080000}"/>
    <cellStyle name="Currency 76 2 3 2" xfId="2670" xr:uid="{00000000-0005-0000-0000-000001080000}"/>
    <cellStyle name="Currency 76 2 4" xfId="2110" xr:uid="{00000000-0005-0000-0000-000002080000}"/>
    <cellStyle name="Currency 76 3" xfId="828" xr:uid="{00000000-0005-0000-0000-000003080000}"/>
    <cellStyle name="Currency 76 3 2" xfId="1496" xr:uid="{00000000-0005-0000-0000-000004080000}"/>
    <cellStyle name="Currency 76 3 2 2" xfId="2914" xr:uid="{00000000-0005-0000-0000-000005080000}"/>
    <cellStyle name="Currency 76 3 3" xfId="2404" xr:uid="{00000000-0005-0000-0000-000006080000}"/>
    <cellStyle name="Currency 76 4" xfId="1132" xr:uid="{00000000-0005-0000-0000-000007080000}"/>
    <cellStyle name="Currency 76 4 2" xfId="2550" xr:uid="{00000000-0005-0000-0000-000008080000}"/>
    <cellStyle name="Currency 76 5" xfId="1865" xr:uid="{00000000-0005-0000-0000-000009080000}"/>
    <cellStyle name="Currency 77" xfId="223" xr:uid="{00000000-0005-0000-0000-00000A080000}"/>
    <cellStyle name="Currency 77 2" xfId="515" xr:uid="{00000000-0005-0000-0000-00000B080000}"/>
    <cellStyle name="Currency 77 2 2" xfId="831" xr:uid="{00000000-0005-0000-0000-00000C080000}"/>
    <cellStyle name="Currency 77 2 2 2" xfId="1499" xr:uid="{00000000-0005-0000-0000-00000D080000}"/>
    <cellStyle name="Currency 77 2 2 2 2" xfId="2917" xr:uid="{00000000-0005-0000-0000-00000E080000}"/>
    <cellStyle name="Currency 77 2 2 3" xfId="2407" xr:uid="{00000000-0005-0000-0000-00000F080000}"/>
    <cellStyle name="Currency 77 2 3" xfId="1253" xr:uid="{00000000-0005-0000-0000-000010080000}"/>
    <cellStyle name="Currency 77 2 3 2" xfId="2671" xr:uid="{00000000-0005-0000-0000-000011080000}"/>
    <cellStyle name="Currency 77 2 4" xfId="2112" xr:uid="{00000000-0005-0000-0000-000012080000}"/>
    <cellStyle name="Currency 77 3" xfId="830" xr:uid="{00000000-0005-0000-0000-000013080000}"/>
    <cellStyle name="Currency 77 3 2" xfId="1498" xr:uid="{00000000-0005-0000-0000-000014080000}"/>
    <cellStyle name="Currency 77 3 2 2" xfId="2916" xr:uid="{00000000-0005-0000-0000-000015080000}"/>
    <cellStyle name="Currency 77 3 3" xfId="2406" xr:uid="{00000000-0005-0000-0000-000016080000}"/>
    <cellStyle name="Currency 77 4" xfId="1133" xr:uid="{00000000-0005-0000-0000-000017080000}"/>
    <cellStyle name="Currency 77 4 2" xfId="2551" xr:uid="{00000000-0005-0000-0000-000018080000}"/>
    <cellStyle name="Currency 77 5" xfId="1867" xr:uid="{00000000-0005-0000-0000-000019080000}"/>
    <cellStyle name="Currency 78" xfId="226" xr:uid="{00000000-0005-0000-0000-00001A080000}"/>
    <cellStyle name="Currency 78 2" xfId="517" xr:uid="{00000000-0005-0000-0000-00001B080000}"/>
    <cellStyle name="Currency 78 2 2" xfId="833" xr:uid="{00000000-0005-0000-0000-00001C080000}"/>
    <cellStyle name="Currency 78 2 2 2" xfId="1501" xr:uid="{00000000-0005-0000-0000-00001D080000}"/>
    <cellStyle name="Currency 78 2 2 2 2" xfId="2919" xr:uid="{00000000-0005-0000-0000-00001E080000}"/>
    <cellStyle name="Currency 78 2 2 3" xfId="2409" xr:uid="{00000000-0005-0000-0000-00001F080000}"/>
    <cellStyle name="Currency 78 2 3" xfId="1254" xr:uid="{00000000-0005-0000-0000-000020080000}"/>
    <cellStyle name="Currency 78 2 3 2" xfId="2672" xr:uid="{00000000-0005-0000-0000-000021080000}"/>
    <cellStyle name="Currency 78 2 4" xfId="2114" xr:uid="{00000000-0005-0000-0000-000022080000}"/>
    <cellStyle name="Currency 78 3" xfId="832" xr:uid="{00000000-0005-0000-0000-000023080000}"/>
    <cellStyle name="Currency 78 3 2" xfId="1500" xr:uid="{00000000-0005-0000-0000-000024080000}"/>
    <cellStyle name="Currency 78 3 2 2" xfId="2918" xr:uid="{00000000-0005-0000-0000-000025080000}"/>
    <cellStyle name="Currency 78 3 3" xfId="2408" xr:uid="{00000000-0005-0000-0000-000026080000}"/>
    <cellStyle name="Currency 78 4" xfId="1134" xr:uid="{00000000-0005-0000-0000-000027080000}"/>
    <cellStyle name="Currency 78 4 2" xfId="2552" xr:uid="{00000000-0005-0000-0000-000028080000}"/>
    <cellStyle name="Currency 78 5" xfId="1869" xr:uid="{00000000-0005-0000-0000-000029080000}"/>
    <cellStyle name="Currency 79" xfId="229" xr:uid="{00000000-0005-0000-0000-00002A080000}"/>
    <cellStyle name="Currency 79 2" xfId="519" xr:uid="{00000000-0005-0000-0000-00002B080000}"/>
    <cellStyle name="Currency 79 2 2" xfId="835" xr:uid="{00000000-0005-0000-0000-00002C080000}"/>
    <cellStyle name="Currency 79 2 2 2" xfId="1503" xr:uid="{00000000-0005-0000-0000-00002D080000}"/>
    <cellStyle name="Currency 79 2 2 2 2" xfId="2921" xr:uid="{00000000-0005-0000-0000-00002E080000}"/>
    <cellStyle name="Currency 79 2 2 3" xfId="2411" xr:uid="{00000000-0005-0000-0000-00002F080000}"/>
    <cellStyle name="Currency 79 2 3" xfId="1255" xr:uid="{00000000-0005-0000-0000-000030080000}"/>
    <cellStyle name="Currency 79 2 3 2" xfId="2673" xr:uid="{00000000-0005-0000-0000-000031080000}"/>
    <cellStyle name="Currency 79 2 4" xfId="2116" xr:uid="{00000000-0005-0000-0000-000032080000}"/>
    <cellStyle name="Currency 79 3" xfId="834" xr:uid="{00000000-0005-0000-0000-000033080000}"/>
    <cellStyle name="Currency 79 3 2" xfId="1502" xr:uid="{00000000-0005-0000-0000-000034080000}"/>
    <cellStyle name="Currency 79 3 2 2" xfId="2920" xr:uid="{00000000-0005-0000-0000-000035080000}"/>
    <cellStyle name="Currency 79 3 3" xfId="2410" xr:uid="{00000000-0005-0000-0000-000036080000}"/>
    <cellStyle name="Currency 79 4" xfId="1135" xr:uid="{00000000-0005-0000-0000-000037080000}"/>
    <cellStyle name="Currency 79 4 2" xfId="2553" xr:uid="{00000000-0005-0000-0000-000038080000}"/>
    <cellStyle name="Currency 79 5" xfId="1871" xr:uid="{00000000-0005-0000-0000-000039080000}"/>
    <cellStyle name="Currency 8" xfId="19" xr:uid="{00000000-0005-0000-0000-00003A080000}"/>
    <cellStyle name="Currency 8 2" xfId="380" xr:uid="{00000000-0005-0000-0000-00003B080000}"/>
    <cellStyle name="Currency 8 2 2" xfId="837" xr:uid="{00000000-0005-0000-0000-00003C080000}"/>
    <cellStyle name="Currency 8 2 2 2" xfId="1505" xr:uid="{00000000-0005-0000-0000-00003D080000}"/>
    <cellStyle name="Currency 8 2 2 2 2" xfId="2923" xr:uid="{00000000-0005-0000-0000-00003E080000}"/>
    <cellStyle name="Currency 8 2 2 3" xfId="2413" xr:uid="{00000000-0005-0000-0000-00003F080000}"/>
    <cellStyle name="Currency 8 2 3" xfId="1187" xr:uid="{00000000-0005-0000-0000-000040080000}"/>
    <cellStyle name="Currency 8 2 3 2" xfId="2605" xr:uid="{00000000-0005-0000-0000-000041080000}"/>
    <cellStyle name="Currency 8 2 4" xfId="1977" xr:uid="{00000000-0005-0000-0000-000042080000}"/>
    <cellStyle name="Currency 8 3" xfId="836" xr:uid="{00000000-0005-0000-0000-000043080000}"/>
    <cellStyle name="Currency 8 3 2" xfId="1504" xr:uid="{00000000-0005-0000-0000-000044080000}"/>
    <cellStyle name="Currency 8 3 2 2" xfId="2922" xr:uid="{00000000-0005-0000-0000-000045080000}"/>
    <cellStyle name="Currency 8 3 3" xfId="2412" xr:uid="{00000000-0005-0000-0000-000046080000}"/>
    <cellStyle name="Currency 8 4" xfId="1067" xr:uid="{00000000-0005-0000-0000-000047080000}"/>
    <cellStyle name="Currency 8 4 2" xfId="2485" xr:uid="{00000000-0005-0000-0000-000048080000}"/>
    <cellStyle name="Currency 8 5" xfId="1732" xr:uid="{00000000-0005-0000-0000-000049080000}"/>
    <cellStyle name="Currency 80" xfId="232" xr:uid="{00000000-0005-0000-0000-00004A080000}"/>
    <cellStyle name="Currency 80 2" xfId="521" xr:uid="{00000000-0005-0000-0000-00004B080000}"/>
    <cellStyle name="Currency 80 2 2" xfId="839" xr:uid="{00000000-0005-0000-0000-00004C080000}"/>
    <cellStyle name="Currency 80 2 2 2" xfId="1507" xr:uid="{00000000-0005-0000-0000-00004D080000}"/>
    <cellStyle name="Currency 80 2 2 2 2" xfId="2925" xr:uid="{00000000-0005-0000-0000-00004E080000}"/>
    <cellStyle name="Currency 80 2 2 3" xfId="2415" xr:uid="{00000000-0005-0000-0000-00004F080000}"/>
    <cellStyle name="Currency 80 2 3" xfId="1256" xr:uid="{00000000-0005-0000-0000-000050080000}"/>
    <cellStyle name="Currency 80 2 3 2" xfId="2674" xr:uid="{00000000-0005-0000-0000-000051080000}"/>
    <cellStyle name="Currency 80 2 4" xfId="2118" xr:uid="{00000000-0005-0000-0000-000052080000}"/>
    <cellStyle name="Currency 80 3" xfId="838" xr:uid="{00000000-0005-0000-0000-000053080000}"/>
    <cellStyle name="Currency 80 3 2" xfId="1506" xr:uid="{00000000-0005-0000-0000-000054080000}"/>
    <cellStyle name="Currency 80 3 2 2" xfId="2924" xr:uid="{00000000-0005-0000-0000-000055080000}"/>
    <cellStyle name="Currency 80 3 3" xfId="2414" xr:uid="{00000000-0005-0000-0000-000056080000}"/>
    <cellStyle name="Currency 80 4" xfId="1136" xr:uid="{00000000-0005-0000-0000-000057080000}"/>
    <cellStyle name="Currency 80 4 2" xfId="2554" xr:uid="{00000000-0005-0000-0000-000058080000}"/>
    <cellStyle name="Currency 80 5" xfId="1873" xr:uid="{00000000-0005-0000-0000-000059080000}"/>
    <cellStyle name="Currency 81" xfId="235" xr:uid="{00000000-0005-0000-0000-00005A080000}"/>
    <cellStyle name="Currency 81 2" xfId="523" xr:uid="{00000000-0005-0000-0000-00005B080000}"/>
    <cellStyle name="Currency 81 2 2" xfId="841" xr:uid="{00000000-0005-0000-0000-00005C080000}"/>
    <cellStyle name="Currency 81 2 2 2" xfId="1509" xr:uid="{00000000-0005-0000-0000-00005D080000}"/>
    <cellStyle name="Currency 81 2 2 2 2" xfId="2927" xr:uid="{00000000-0005-0000-0000-00005E080000}"/>
    <cellStyle name="Currency 81 2 2 3" xfId="2417" xr:uid="{00000000-0005-0000-0000-00005F080000}"/>
    <cellStyle name="Currency 81 2 3" xfId="1257" xr:uid="{00000000-0005-0000-0000-000060080000}"/>
    <cellStyle name="Currency 81 2 3 2" xfId="2675" xr:uid="{00000000-0005-0000-0000-000061080000}"/>
    <cellStyle name="Currency 81 2 4" xfId="2120" xr:uid="{00000000-0005-0000-0000-000062080000}"/>
    <cellStyle name="Currency 81 3" xfId="840" xr:uid="{00000000-0005-0000-0000-000063080000}"/>
    <cellStyle name="Currency 81 3 2" xfId="1508" xr:uid="{00000000-0005-0000-0000-000064080000}"/>
    <cellStyle name="Currency 81 3 2 2" xfId="2926" xr:uid="{00000000-0005-0000-0000-000065080000}"/>
    <cellStyle name="Currency 81 3 3" xfId="2416" xr:uid="{00000000-0005-0000-0000-000066080000}"/>
    <cellStyle name="Currency 81 4" xfId="1137" xr:uid="{00000000-0005-0000-0000-000067080000}"/>
    <cellStyle name="Currency 81 4 2" xfId="2555" xr:uid="{00000000-0005-0000-0000-000068080000}"/>
    <cellStyle name="Currency 81 5" xfId="1875" xr:uid="{00000000-0005-0000-0000-000069080000}"/>
    <cellStyle name="Currency 82" xfId="238" xr:uid="{00000000-0005-0000-0000-00006A080000}"/>
    <cellStyle name="Currency 82 2" xfId="525" xr:uid="{00000000-0005-0000-0000-00006B080000}"/>
    <cellStyle name="Currency 82 2 2" xfId="843" xr:uid="{00000000-0005-0000-0000-00006C080000}"/>
    <cellStyle name="Currency 82 2 2 2" xfId="1511" xr:uid="{00000000-0005-0000-0000-00006D080000}"/>
    <cellStyle name="Currency 82 2 2 2 2" xfId="2929" xr:uid="{00000000-0005-0000-0000-00006E080000}"/>
    <cellStyle name="Currency 82 2 2 3" xfId="2419" xr:uid="{00000000-0005-0000-0000-00006F080000}"/>
    <cellStyle name="Currency 82 2 3" xfId="1258" xr:uid="{00000000-0005-0000-0000-000070080000}"/>
    <cellStyle name="Currency 82 2 3 2" xfId="2676" xr:uid="{00000000-0005-0000-0000-000071080000}"/>
    <cellStyle name="Currency 82 2 4" xfId="2122" xr:uid="{00000000-0005-0000-0000-000072080000}"/>
    <cellStyle name="Currency 82 3" xfId="842" xr:uid="{00000000-0005-0000-0000-000073080000}"/>
    <cellStyle name="Currency 82 3 2" xfId="1510" xr:uid="{00000000-0005-0000-0000-000074080000}"/>
    <cellStyle name="Currency 82 3 2 2" xfId="2928" xr:uid="{00000000-0005-0000-0000-000075080000}"/>
    <cellStyle name="Currency 82 3 3" xfId="2418" xr:uid="{00000000-0005-0000-0000-000076080000}"/>
    <cellStyle name="Currency 82 4" xfId="1138" xr:uid="{00000000-0005-0000-0000-000077080000}"/>
    <cellStyle name="Currency 82 4 2" xfId="2556" xr:uid="{00000000-0005-0000-0000-000078080000}"/>
    <cellStyle name="Currency 82 5" xfId="1877" xr:uid="{00000000-0005-0000-0000-000079080000}"/>
    <cellStyle name="Currency 83" xfId="241" xr:uid="{00000000-0005-0000-0000-00007A080000}"/>
    <cellStyle name="Currency 83 2" xfId="527" xr:uid="{00000000-0005-0000-0000-00007B080000}"/>
    <cellStyle name="Currency 83 2 2" xfId="845" xr:uid="{00000000-0005-0000-0000-00007C080000}"/>
    <cellStyle name="Currency 83 2 2 2" xfId="1513" xr:uid="{00000000-0005-0000-0000-00007D080000}"/>
    <cellStyle name="Currency 83 2 2 2 2" xfId="2931" xr:uid="{00000000-0005-0000-0000-00007E080000}"/>
    <cellStyle name="Currency 83 2 2 3" xfId="2421" xr:uid="{00000000-0005-0000-0000-00007F080000}"/>
    <cellStyle name="Currency 83 2 3" xfId="1259" xr:uid="{00000000-0005-0000-0000-000080080000}"/>
    <cellStyle name="Currency 83 2 3 2" xfId="2677" xr:uid="{00000000-0005-0000-0000-000081080000}"/>
    <cellStyle name="Currency 83 2 4" xfId="2124" xr:uid="{00000000-0005-0000-0000-000082080000}"/>
    <cellStyle name="Currency 83 3" xfId="844" xr:uid="{00000000-0005-0000-0000-000083080000}"/>
    <cellStyle name="Currency 83 3 2" xfId="1512" xr:uid="{00000000-0005-0000-0000-000084080000}"/>
    <cellStyle name="Currency 83 3 2 2" xfId="2930" xr:uid="{00000000-0005-0000-0000-000085080000}"/>
    <cellStyle name="Currency 83 3 3" xfId="2420" xr:uid="{00000000-0005-0000-0000-000086080000}"/>
    <cellStyle name="Currency 83 4" xfId="1139" xr:uid="{00000000-0005-0000-0000-000087080000}"/>
    <cellStyle name="Currency 83 4 2" xfId="2557" xr:uid="{00000000-0005-0000-0000-000088080000}"/>
    <cellStyle name="Currency 83 5" xfId="1879" xr:uid="{00000000-0005-0000-0000-000089080000}"/>
    <cellStyle name="Currency 84" xfId="244" xr:uid="{00000000-0005-0000-0000-00008A080000}"/>
    <cellStyle name="Currency 84 2" xfId="529" xr:uid="{00000000-0005-0000-0000-00008B080000}"/>
    <cellStyle name="Currency 84 2 2" xfId="847" xr:uid="{00000000-0005-0000-0000-00008C080000}"/>
    <cellStyle name="Currency 84 2 2 2" xfId="1515" xr:uid="{00000000-0005-0000-0000-00008D080000}"/>
    <cellStyle name="Currency 84 2 2 2 2" xfId="2933" xr:uid="{00000000-0005-0000-0000-00008E080000}"/>
    <cellStyle name="Currency 84 2 2 3" xfId="2423" xr:uid="{00000000-0005-0000-0000-00008F080000}"/>
    <cellStyle name="Currency 84 2 3" xfId="1260" xr:uid="{00000000-0005-0000-0000-000090080000}"/>
    <cellStyle name="Currency 84 2 3 2" xfId="2678" xr:uid="{00000000-0005-0000-0000-000091080000}"/>
    <cellStyle name="Currency 84 2 4" xfId="2126" xr:uid="{00000000-0005-0000-0000-000092080000}"/>
    <cellStyle name="Currency 84 3" xfId="846" xr:uid="{00000000-0005-0000-0000-000093080000}"/>
    <cellStyle name="Currency 84 3 2" xfId="1514" xr:uid="{00000000-0005-0000-0000-000094080000}"/>
    <cellStyle name="Currency 84 3 2 2" xfId="2932" xr:uid="{00000000-0005-0000-0000-000095080000}"/>
    <cellStyle name="Currency 84 3 3" xfId="2422" xr:uid="{00000000-0005-0000-0000-000096080000}"/>
    <cellStyle name="Currency 84 4" xfId="1140" xr:uid="{00000000-0005-0000-0000-000097080000}"/>
    <cellStyle name="Currency 84 4 2" xfId="2558" xr:uid="{00000000-0005-0000-0000-000098080000}"/>
    <cellStyle name="Currency 84 5" xfId="1881" xr:uid="{00000000-0005-0000-0000-000099080000}"/>
    <cellStyle name="Currency 85" xfId="247" xr:uid="{00000000-0005-0000-0000-00009A080000}"/>
    <cellStyle name="Currency 85 2" xfId="531" xr:uid="{00000000-0005-0000-0000-00009B080000}"/>
    <cellStyle name="Currency 85 2 2" xfId="849" xr:uid="{00000000-0005-0000-0000-00009C080000}"/>
    <cellStyle name="Currency 85 2 2 2" xfId="1517" xr:uid="{00000000-0005-0000-0000-00009D080000}"/>
    <cellStyle name="Currency 85 2 2 2 2" xfId="2935" xr:uid="{00000000-0005-0000-0000-00009E080000}"/>
    <cellStyle name="Currency 85 2 2 3" xfId="2425" xr:uid="{00000000-0005-0000-0000-00009F080000}"/>
    <cellStyle name="Currency 85 2 3" xfId="1261" xr:uid="{00000000-0005-0000-0000-0000A0080000}"/>
    <cellStyle name="Currency 85 2 3 2" xfId="2679" xr:uid="{00000000-0005-0000-0000-0000A1080000}"/>
    <cellStyle name="Currency 85 2 4" xfId="2128" xr:uid="{00000000-0005-0000-0000-0000A2080000}"/>
    <cellStyle name="Currency 85 3" xfId="848" xr:uid="{00000000-0005-0000-0000-0000A3080000}"/>
    <cellStyle name="Currency 85 3 2" xfId="1516" xr:uid="{00000000-0005-0000-0000-0000A4080000}"/>
    <cellStyle name="Currency 85 3 2 2" xfId="2934" xr:uid="{00000000-0005-0000-0000-0000A5080000}"/>
    <cellStyle name="Currency 85 3 3" xfId="2424" xr:uid="{00000000-0005-0000-0000-0000A6080000}"/>
    <cellStyle name="Currency 85 4" xfId="1141" xr:uid="{00000000-0005-0000-0000-0000A7080000}"/>
    <cellStyle name="Currency 85 4 2" xfId="2559" xr:uid="{00000000-0005-0000-0000-0000A8080000}"/>
    <cellStyle name="Currency 85 5" xfId="1883" xr:uid="{00000000-0005-0000-0000-0000A9080000}"/>
    <cellStyle name="Currency 86" xfId="250" xr:uid="{00000000-0005-0000-0000-0000AA080000}"/>
    <cellStyle name="Currency 86 2" xfId="533" xr:uid="{00000000-0005-0000-0000-0000AB080000}"/>
    <cellStyle name="Currency 86 2 2" xfId="851" xr:uid="{00000000-0005-0000-0000-0000AC080000}"/>
    <cellStyle name="Currency 86 2 2 2" xfId="1519" xr:uid="{00000000-0005-0000-0000-0000AD080000}"/>
    <cellStyle name="Currency 86 2 2 2 2" xfId="2937" xr:uid="{00000000-0005-0000-0000-0000AE080000}"/>
    <cellStyle name="Currency 86 2 2 3" xfId="2427" xr:uid="{00000000-0005-0000-0000-0000AF080000}"/>
    <cellStyle name="Currency 86 2 3" xfId="1262" xr:uid="{00000000-0005-0000-0000-0000B0080000}"/>
    <cellStyle name="Currency 86 2 3 2" xfId="2680" xr:uid="{00000000-0005-0000-0000-0000B1080000}"/>
    <cellStyle name="Currency 86 2 4" xfId="2130" xr:uid="{00000000-0005-0000-0000-0000B2080000}"/>
    <cellStyle name="Currency 86 3" xfId="850" xr:uid="{00000000-0005-0000-0000-0000B3080000}"/>
    <cellStyle name="Currency 86 3 2" xfId="1518" xr:uid="{00000000-0005-0000-0000-0000B4080000}"/>
    <cellStyle name="Currency 86 3 2 2" xfId="2936" xr:uid="{00000000-0005-0000-0000-0000B5080000}"/>
    <cellStyle name="Currency 86 3 3" xfId="2426" xr:uid="{00000000-0005-0000-0000-0000B6080000}"/>
    <cellStyle name="Currency 86 4" xfId="1142" xr:uid="{00000000-0005-0000-0000-0000B7080000}"/>
    <cellStyle name="Currency 86 4 2" xfId="2560" xr:uid="{00000000-0005-0000-0000-0000B8080000}"/>
    <cellStyle name="Currency 86 5" xfId="1885" xr:uid="{00000000-0005-0000-0000-0000B9080000}"/>
    <cellStyle name="Currency 87" xfId="253" xr:uid="{00000000-0005-0000-0000-0000BA080000}"/>
    <cellStyle name="Currency 87 2" xfId="535" xr:uid="{00000000-0005-0000-0000-0000BB080000}"/>
    <cellStyle name="Currency 87 2 2" xfId="853" xr:uid="{00000000-0005-0000-0000-0000BC080000}"/>
    <cellStyle name="Currency 87 2 2 2" xfId="1521" xr:uid="{00000000-0005-0000-0000-0000BD080000}"/>
    <cellStyle name="Currency 87 2 2 2 2" xfId="2939" xr:uid="{00000000-0005-0000-0000-0000BE080000}"/>
    <cellStyle name="Currency 87 2 2 3" xfId="2429" xr:uid="{00000000-0005-0000-0000-0000BF080000}"/>
    <cellStyle name="Currency 87 2 3" xfId="1263" xr:uid="{00000000-0005-0000-0000-0000C0080000}"/>
    <cellStyle name="Currency 87 2 3 2" xfId="2681" xr:uid="{00000000-0005-0000-0000-0000C1080000}"/>
    <cellStyle name="Currency 87 2 4" xfId="2132" xr:uid="{00000000-0005-0000-0000-0000C2080000}"/>
    <cellStyle name="Currency 87 3" xfId="852" xr:uid="{00000000-0005-0000-0000-0000C3080000}"/>
    <cellStyle name="Currency 87 3 2" xfId="1520" xr:uid="{00000000-0005-0000-0000-0000C4080000}"/>
    <cellStyle name="Currency 87 3 2 2" xfId="2938" xr:uid="{00000000-0005-0000-0000-0000C5080000}"/>
    <cellStyle name="Currency 87 3 3" xfId="2428" xr:uid="{00000000-0005-0000-0000-0000C6080000}"/>
    <cellStyle name="Currency 87 4" xfId="1143" xr:uid="{00000000-0005-0000-0000-0000C7080000}"/>
    <cellStyle name="Currency 87 4 2" xfId="2561" xr:uid="{00000000-0005-0000-0000-0000C8080000}"/>
    <cellStyle name="Currency 87 5" xfId="1887" xr:uid="{00000000-0005-0000-0000-0000C9080000}"/>
    <cellStyle name="Currency 88" xfId="256" xr:uid="{00000000-0005-0000-0000-0000CA080000}"/>
    <cellStyle name="Currency 88 2" xfId="537" xr:uid="{00000000-0005-0000-0000-0000CB080000}"/>
    <cellStyle name="Currency 88 2 2" xfId="855" xr:uid="{00000000-0005-0000-0000-0000CC080000}"/>
    <cellStyle name="Currency 88 2 2 2" xfId="1523" xr:uid="{00000000-0005-0000-0000-0000CD080000}"/>
    <cellStyle name="Currency 88 2 2 2 2" xfId="2941" xr:uid="{00000000-0005-0000-0000-0000CE080000}"/>
    <cellStyle name="Currency 88 2 2 3" xfId="2431" xr:uid="{00000000-0005-0000-0000-0000CF080000}"/>
    <cellStyle name="Currency 88 2 3" xfId="1264" xr:uid="{00000000-0005-0000-0000-0000D0080000}"/>
    <cellStyle name="Currency 88 2 3 2" xfId="2682" xr:uid="{00000000-0005-0000-0000-0000D1080000}"/>
    <cellStyle name="Currency 88 2 4" xfId="2134" xr:uid="{00000000-0005-0000-0000-0000D2080000}"/>
    <cellStyle name="Currency 88 3" xfId="854" xr:uid="{00000000-0005-0000-0000-0000D3080000}"/>
    <cellStyle name="Currency 88 3 2" xfId="1522" xr:uid="{00000000-0005-0000-0000-0000D4080000}"/>
    <cellStyle name="Currency 88 3 2 2" xfId="2940" xr:uid="{00000000-0005-0000-0000-0000D5080000}"/>
    <cellStyle name="Currency 88 3 3" xfId="2430" xr:uid="{00000000-0005-0000-0000-0000D6080000}"/>
    <cellStyle name="Currency 88 4" xfId="1144" xr:uid="{00000000-0005-0000-0000-0000D7080000}"/>
    <cellStyle name="Currency 88 4 2" xfId="2562" xr:uid="{00000000-0005-0000-0000-0000D8080000}"/>
    <cellStyle name="Currency 88 5" xfId="1889" xr:uid="{00000000-0005-0000-0000-0000D9080000}"/>
    <cellStyle name="Currency 89" xfId="259" xr:uid="{00000000-0005-0000-0000-0000DA080000}"/>
    <cellStyle name="Currency 89 2" xfId="539" xr:uid="{00000000-0005-0000-0000-0000DB080000}"/>
    <cellStyle name="Currency 89 2 2" xfId="857" xr:uid="{00000000-0005-0000-0000-0000DC080000}"/>
    <cellStyle name="Currency 89 2 2 2" xfId="1525" xr:uid="{00000000-0005-0000-0000-0000DD080000}"/>
    <cellStyle name="Currency 89 2 2 2 2" xfId="2943" xr:uid="{00000000-0005-0000-0000-0000DE080000}"/>
    <cellStyle name="Currency 89 2 2 3" xfId="2433" xr:uid="{00000000-0005-0000-0000-0000DF080000}"/>
    <cellStyle name="Currency 89 2 3" xfId="1265" xr:uid="{00000000-0005-0000-0000-0000E0080000}"/>
    <cellStyle name="Currency 89 2 3 2" xfId="2683" xr:uid="{00000000-0005-0000-0000-0000E1080000}"/>
    <cellStyle name="Currency 89 2 4" xfId="2136" xr:uid="{00000000-0005-0000-0000-0000E2080000}"/>
    <cellStyle name="Currency 89 3" xfId="856" xr:uid="{00000000-0005-0000-0000-0000E3080000}"/>
    <cellStyle name="Currency 89 3 2" xfId="1524" xr:uid="{00000000-0005-0000-0000-0000E4080000}"/>
    <cellStyle name="Currency 89 3 2 2" xfId="2942" xr:uid="{00000000-0005-0000-0000-0000E5080000}"/>
    <cellStyle name="Currency 89 3 3" xfId="2432" xr:uid="{00000000-0005-0000-0000-0000E6080000}"/>
    <cellStyle name="Currency 89 4" xfId="1145" xr:uid="{00000000-0005-0000-0000-0000E7080000}"/>
    <cellStyle name="Currency 89 4 2" xfId="2563" xr:uid="{00000000-0005-0000-0000-0000E8080000}"/>
    <cellStyle name="Currency 89 5" xfId="1891" xr:uid="{00000000-0005-0000-0000-0000E9080000}"/>
    <cellStyle name="Currency 9" xfId="22" xr:uid="{00000000-0005-0000-0000-0000EA080000}"/>
    <cellStyle name="Currency 9 2" xfId="382" xr:uid="{00000000-0005-0000-0000-0000EB080000}"/>
    <cellStyle name="Currency 9 2 2" xfId="859" xr:uid="{00000000-0005-0000-0000-0000EC080000}"/>
    <cellStyle name="Currency 9 2 2 2" xfId="1527" xr:uid="{00000000-0005-0000-0000-0000ED080000}"/>
    <cellStyle name="Currency 9 2 2 2 2" xfId="2945" xr:uid="{00000000-0005-0000-0000-0000EE080000}"/>
    <cellStyle name="Currency 9 2 2 3" xfId="2435" xr:uid="{00000000-0005-0000-0000-0000EF080000}"/>
    <cellStyle name="Currency 9 2 3" xfId="1188" xr:uid="{00000000-0005-0000-0000-0000F0080000}"/>
    <cellStyle name="Currency 9 2 3 2" xfId="2606" xr:uid="{00000000-0005-0000-0000-0000F1080000}"/>
    <cellStyle name="Currency 9 2 4" xfId="1979" xr:uid="{00000000-0005-0000-0000-0000F2080000}"/>
    <cellStyle name="Currency 9 3" xfId="858" xr:uid="{00000000-0005-0000-0000-0000F3080000}"/>
    <cellStyle name="Currency 9 3 2" xfId="1526" xr:uid="{00000000-0005-0000-0000-0000F4080000}"/>
    <cellStyle name="Currency 9 3 2 2" xfId="2944" xr:uid="{00000000-0005-0000-0000-0000F5080000}"/>
    <cellStyle name="Currency 9 3 3" xfId="2434" xr:uid="{00000000-0005-0000-0000-0000F6080000}"/>
    <cellStyle name="Currency 9 4" xfId="1068" xr:uid="{00000000-0005-0000-0000-0000F7080000}"/>
    <cellStyle name="Currency 9 4 2" xfId="2486" xr:uid="{00000000-0005-0000-0000-0000F8080000}"/>
    <cellStyle name="Currency 9 5" xfId="1734" xr:uid="{00000000-0005-0000-0000-0000F9080000}"/>
    <cellStyle name="Currency 90" xfId="262" xr:uid="{00000000-0005-0000-0000-0000FA080000}"/>
    <cellStyle name="Currency 90 2" xfId="542" xr:uid="{00000000-0005-0000-0000-0000FB080000}"/>
    <cellStyle name="Currency 90 2 2" xfId="861" xr:uid="{00000000-0005-0000-0000-0000FC080000}"/>
    <cellStyle name="Currency 90 2 2 2" xfId="1529" xr:uid="{00000000-0005-0000-0000-0000FD080000}"/>
    <cellStyle name="Currency 90 2 2 2 2" xfId="2947" xr:uid="{00000000-0005-0000-0000-0000FE080000}"/>
    <cellStyle name="Currency 90 2 2 3" xfId="2437" xr:uid="{00000000-0005-0000-0000-0000FF080000}"/>
    <cellStyle name="Currency 90 2 3" xfId="1266" xr:uid="{00000000-0005-0000-0000-000000090000}"/>
    <cellStyle name="Currency 90 2 3 2" xfId="2684" xr:uid="{00000000-0005-0000-0000-000001090000}"/>
    <cellStyle name="Currency 90 2 4" xfId="2138" xr:uid="{00000000-0005-0000-0000-000002090000}"/>
    <cellStyle name="Currency 90 3" xfId="860" xr:uid="{00000000-0005-0000-0000-000003090000}"/>
    <cellStyle name="Currency 90 3 2" xfId="1528" xr:uid="{00000000-0005-0000-0000-000004090000}"/>
    <cellStyle name="Currency 90 3 2 2" xfId="2946" xr:uid="{00000000-0005-0000-0000-000005090000}"/>
    <cellStyle name="Currency 90 3 3" xfId="2436" xr:uid="{00000000-0005-0000-0000-000006090000}"/>
    <cellStyle name="Currency 90 4" xfId="1146" xr:uid="{00000000-0005-0000-0000-000007090000}"/>
    <cellStyle name="Currency 90 4 2" xfId="2564" xr:uid="{00000000-0005-0000-0000-000008090000}"/>
    <cellStyle name="Currency 90 5" xfId="1893" xr:uid="{00000000-0005-0000-0000-000009090000}"/>
    <cellStyle name="Currency 91" xfId="265" xr:uid="{00000000-0005-0000-0000-00000A090000}"/>
    <cellStyle name="Currency 91 2" xfId="544" xr:uid="{00000000-0005-0000-0000-00000B090000}"/>
    <cellStyle name="Currency 91 2 2" xfId="863" xr:uid="{00000000-0005-0000-0000-00000C090000}"/>
    <cellStyle name="Currency 91 2 2 2" xfId="1531" xr:uid="{00000000-0005-0000-0000-00000D090000}"/>
    <cellStyle name="Currency 91 2 2 2 2" xfId="2949" xr:uid="{00000000-0005-0000-0000-00000E090000}"/>
    <cellStyle name="Currency 91 2 2 3" xfId="2439" xr:uid="{00000000-0005-0000-0000-00000F090000}"/>
    <cellStyle name="Currency 91 2 3" xfId="1267" xr:uid="{00000000-0005-0000-0000-000010090000}"/>
    <cellStyle name="Currency 91 2 3 2" xfId="2685" xr:uid="{00000000-0005-0000-0000-000011090000}"/>
    <cellStyle name="Currency 91 2 4" xfId="2140" xr:uid="{00000000-0005-0000-0000-000012090000}"/>
    <cellStyle name="Currency 91 3" xfId="862" xr:uid="{00000000-0005-0000-0000-000013090000}"/>
    <cellStyle name="Currency 91 3 2" xfId="1530" xr:uid="{00000000-0005-0000-0000-000014090000}"/>
    <cellStyle name="Currency 91 3 2 2" xfId="2948" xr:uid="{00000000-0005-0000-0000-000015090000}"/>
    <cellStyle name="Currency 91 3 3" xfId="2438" xr:uid="{00000000-0005-0000-0000-000016090000}"/>
    <cellStyle name="Currency 91 4" xfId="1147" xr:uid="{00000000-0005-0000-0000-000017090000}"/>
    <cellStyle name="Currency 91 4 2" xfId="2565" xr:uid="{00000000-0005-0000-0000-000018090000}"/>
    <cellStyle name="Currency 91 5" xfId="1895" xr:uid="{00000000-0005-0000-0000-000019090000}"/>
    <cellStyle name="Currency 92" xfId="268" xr:uid="{00000000-0005-0000-0000-00001A090000}"/>
    <cellStyle name="Currency 92 2" xfId="546" xr:uid="{00000000-0005-0000-0000-00001B090000}"/>
    <cellStyle name="Currency 92 2 2" xfId="865" xr:uid="{00000000-0005-0000-0000-00001C090000}"/>
    <cellStyle name="Currency 92 2 2 2" xfId="1533" xr:uid="{00000000-0005-0000-0000-00001D090000}"/>
    <cellStyle name="Currency 92 2 2 2 2" xfId="2951" xr:uid="{00000000-0005-0000-0000-00001E090000}"/>
    <cellStyle name="Currency 92 2 2 3" xfId="2441" xr:uid="{00000000-0005-0000-0000-00001F090000}"/>
    <cellStyle name="Currency 92 2 3" xfId="1268" xr:uid="{00000000-0005-0000-0000-000020090000}"/>
    <cellStyle name="Currency 92 2 3 2" xfId="2686" xr:uid="{00000000-0005-0000-0000-000021090000}"/>
    <cellStyle name="Currency 92 2 4" xfId="2142" xr:uid="{00000000-0005-0000-0000-000022090000}"/>
    <cellStyle name="Currency 92 3" xfId="864" xr:uid="{00000000-0005-0000-0000-000023090000}"/>
    <cellStyle name="Currency 92 3 2" xfId="1532" xr:uid="{00000000-0005-0000-0000-000024090000}"/>
    <cellStyle name="Currency 92 3 2 2" xfId="2950" xr:uid="{00000000-0005-0000-0000-000025090000}"/>
    <cellStyle name="Currency 92 3 3" xfId="2440" xr:uid="{00000000-0005-0000-0000-000026090000}"/>
    <cellStyle name="Currency 92 4" xfId="1148" xr:uid="{00000000-0005-0000-0000-000027090000}"/>
    <cellStyle name="Currency 92 4 2" xfId="2566" xr:uid="{00000000-0005-0000-0000-000028090000}"/>
    <cellStyle name="Currency 92 5" xfId="1897" xr:uid="{00000000-0005-0000-0000-000029090000}"/>
    <cellStyle name="Currency 93" xfId="271" xr:uid="{00000000-0005-0000-0000-00002A090000}"/>
    <cellStyle name="Currency 93 2" xfId="548" xr:uid="{00000000-0005-0000-0000-00002B090000}"/>
    <cellStyle name="Currency 93 2 2" xfId="867" xr:uid="{00000000-0005-0000-0000-00002C090000}"/>
    <cellStyle name="Currency 93 2 2 2" xfId="1535" xr:uid="{00000000-0005-0000-0000-00002D090000}"/>
    <cellStyle name="Currency 93 2 2 2 2" xfId="2953" xr:uid="{00000000-0005-0000-0000-00002E090000}"/>
    <cellStyle name="Currency 93 2 2 3" xfId="2443" xr:uid="{00000000-0005-0000-0000-00002F090000}"/>
    <cellStyle name="Currency 93 2 3" xfId="1269" xr:uid="{00000000-0005-0000-0000-000030090000}"/>
    <cellStyle name="Currency 93 2 3 2" xfId="2687" xr:uid="{00000000-0005-0000-0000-000031090000}"/>
    <cellStyle name="Currency 93 2 4" xfId="2144" xr:uid="{00000000-0005-0000-0000-000032090000}"/>
    <cellStyle name="Currency 93 3" xfId="866" xr:uid="{00000000-0005-0000-0000-000033090000}"/>
    <cellStyle name="Currency 93 3 2" xfId="1534" xr:uid="{00000000-0005-0000-0000-000034090000}"/>
    <cellStyle name="Currency 93 3 2 2" xfId="2952" xr:uid="{00000000-0005-0000-0000-000035090000}"/>
    <cellStyle name="Currency 93 3 3" xfId="2442" xr:uid="{00000000-0005-0000-0000-000036090000}"/>
    <cellStyle name="Currency 93 4" xfId="1149" xr:uid="{00000000-0005-0000-0000-000037090000}"/>
    <cellStyle name="Currency 93 4 2" xfId="2567" xr:uid="{00000000-0005-0000-0000-000038090000}"/>
    <cellStyle name="Currency 93 5" xfId="1899" xr:uid="{00000000-0005-0000-0000-000039090000}"/>
    <cellStyle name="Currency 94" xfId="274" xr:uid="{00000000-0005-0000-0000-00003A090000}"/>
    <cellStyle name="Currency 94 2" xfId="550" xr:uid="{00000000-0005-0000-0000-00003B090000}"/>
    <cellStyle name="Currency 94 2 2" xfId="869" xr:uid="{00000000-0005-0000-0000-00003C090000}"/>
    <cellStyle name="Currency 94 2 2 2" xfId="1537" xr:uid="{00000000-0005-0000-0000-00003D090000}"/>
    <cellStyle name="Currency 94 2 2 2 2" xfId="2955" xr:uid="{00000000-0005-0000-0000-00003E090000}"/>
    <cellStyle name="Currency 94 2 2 3" xfId="2445" xr:uid="{00000000-0005-0000-0000-00003F090000}"/>
    <cellStyle name="Currency 94 2 3" xfId="1270" xr:uid="{00000000-0005-0000-0000-000040090000}"/>
    <cellStyle name="Currency 94 2 3 2" xfId="2688" xr:uid="{00000000-0005-0000-0000-000041090000}"/>
    <cellStyle name="Currency 94 2 4" xfId="2146" xr:uid="{00000000-0005-0000-0000-000042090000}"/>
    <cellStyle name="Currency 94 3" xfId="868" xr:uid="{00000000-0005-0000-0000-000043090000}"/>
    <cellStyle name="Currency 94 3 2" xfId="1536" xr:uid="{00000000-0005-0000-0000-000044090000}"/>
    <cellStyle name="Currency 94 3 2 2" xfId="2954" xr:uid="{00000000-0005-0000-0000-000045090000}"/>
    <cellStyle name="Currency 94 3 3" xfId="2444" xr:uid="{00000000-0005-0000-0000-000046090000}"/>
    <cellStyle name="Currency 94 4" xfId="1150" xr:uid="{00000000-0005-0000-0000-000047090000}"/>
    <cellStyle name="Currency 94 4 2" xfId="2568" xr:uid="{00000000-0005-0000-0000-000048090000}"/>
    <cellStyle name="Currency 94 5" xfId="1901" xr:uid="{00000000-0005-0000-0000-000049090000}"/>
    <cellStyle name="Currency 95" xfId="277" xr:uid="{00000000-0005-0000-0000-00004A090000}"/>
    <cellStyle name="Currency 95 2" xfId="552" xr:uid="{00000000-0005-0000-0000-00004B090000}"/>
    <cellStyle name="Currency 95 2 2" xfId="871" xr:uid="{00000000-0005-0000-0000-00004C090000}"/>
    <cellStyle name="Currency 95 2 2 2" xfId="1539" xr:uid="{00000000-0005-0000-0000-00004D090000}"/>
    <cellStyle name="Currency 95 2 2 2 2" xfId="2957" xr:uid="{00000000-0005-0000-0000-00004E090000}"/>
    <cellStyle name="Currency 95 2 2 3" xfId="2447" xr:uid="{00000000-0005-0000-0000-00004F090000}"/>
    <cellStyle name="Currency 95 2 3" xfId="1271" xr:uid="{00000000-0005-0000-0000-000050090000}"/>
    <cellStyle name="Currency 95 2 3 2" xfId="2689" xr:uid="{00000000-0005-0000-0000-000051090000}"/>
    <cellStyle name="Currency 95 2 4" xfId="2148" xr:uid="{00000000-0005-0000-0000-000052090000}"/>
    <cellStyle name="Currency 95 3" xfId="870" xr:uid="{00000000-0005-0000-0000-000053090000}"/>
    <cellStyle name="Currency 95 3 2" xfId="1538" xr:uid="{00000000-0005-0000-0000-000054090000}"/>
    <cellStyle name="Currency 95 3 2 2" xfId="2956" xr:uid="{00000000-0005-0000-0000-000055090000}"/>
    <cellStyle name="Currency 95 3 3" xfId="2446" xr:uid="{00000000-0005-0000-0000-000056090000}"/>
    <cellStyle name="Currency 95 4" xfId="1151" xr:uid="{00000000-0005-0000-0000-000057090000}"/>
    <cellStyle name="Currency 95 4 2" xfId="2569" xr:uid="{00000000-0005-0000-0000-000058090000}"/>
    <cellStyle name="Currency 95 5" xfId="1903" xr:uid="{00000000-0005-0000-0000-000059090000}"/>
    <cellStyle name="Currency 96" xfId="280" xr:uid="{00000000-0005-0000-0000-00005A090000}"/>
    <cellStyle name="Currency 96 2" xfId="554" xr:uid="{00000000-0005-0000-0000-00005B090000}"/>
    <cellStyle name="Currency 96 2 2" xfId="873" xr:uid="{00000000-0005-0000-0000-00005C090000}"/>
    <cellStyle name="Currency 96 2 2 2" xfId="1541" xr:uid="{00000000-0005-0000-0000-00005D090000}"/>
    <cellStyle name="Currency 96 2 2 2 2" xfId="2959" xr:uid="{00000000-0005-0000-0000-00005E090000}"/>
    <cellStyle name="Currency 96 2 2 3" xfId="2449" xr:uid="{00000000-0005-0000-0000-00005F090000}"/>
    <cellStyle name="Currency 96 2 3" xfId="1272" xr:uid="{00000000-0005-0000-0000-000060090000}"/>
    <cellStyle name="Currency 96 2 3 2" xfId="2690" xr:uid="{00000000-0005-0000-0000-000061090000}"/>
    <cellStyle name="Currency 96 2 4" xfId="2150" xr:uid="{00000000-0005-0000-0000-000062090000}"/>
    <cellStyle name="Currency 96 3" xfId="872" xr:uid="{00000000-0005-0000-0000-000063090000}"/>
    <cellStyle name="Currency 96 3 2" xfId="1540" xr:uid="{00000000-0005-0000-0000-000064090000}"/>
    <cellStyle name="Currency 96 3 2 2" xfId="2958" xr:uid="{00000000-0005-0000-0000-000065090000}"/>
    <cellStyle name="Currency 96 3 3" xfId="2448" xr:uid="{00000000-0005-0000-0000-000066090000}"/>
    <cellStyle name="Currency 96 4" xfId="1152" xr:uid="{00000000-0005-0000-0000-000067090000}"/>
    <cellStyle name="Currency 96 4 2" xfId="2570" xr:uid="{00000000-0005-0000-0000-000068090000}"/>
    <cellStyle name="Currency 96 5" xfId="1905" xr:uid="{00000000-0005-0000-0000-000069090000}"/>
    <cellStyle name="Currency 97" xfId="283" xr:uid="{00000000-0005-0000-0000-00006A090000}"/>
    <cellStyle name="Currency 97 2" xfId="556" xr:uid="{00000000-0005-0000-0000-00006B090000}"/>
    <cellStyle name="Currency 97 2 2" xfId="875" xr:uid="{00000000-0005-0000-0000-00006C090000}"/>
    <cellStyle name="Currency 97 2 2 2" xfId="1543" xr:uid="{00000000-0005-0000-0000-00006D090000}"/>
    <cellStyle name="Currency 97 2 2 2 2" xfId="2961" xr:uid="{00000000-0005-0000-0000-00006E090000}"/>
    <cellStyle name="Currency 97 2 2 3" xfId="2451" xr:uid="{00000000-0005-0000-0000-00006F090000}"/>
    <cellStyle name="Currency 97 2 3" xfId="1273" xr:uid="{00000000-0005-0000-0000-000070090000}"/>
    <cellStyle name="Currency 97 2 3 2" xfId="2691" xr:uid="{00000000-0005-0000-0000-000071090000}"/>
    <cellStyle name="Currency 97 2 4" xfId="2152" xr:uid="{00000000-0005-0000-0000-000072090000}"/>
    <cellStyle name="Currency 97 3" xfId="874" xr:uid="{00000000-0005-0000-0000-000073090000}"/>
    <cellStyle name="Currency 97 3 2" xfId="1542" xr:uid="{00000000-0005-0000-0000-000074090000}"/>
    <cellStyle name="Currency 97 3 2 2" xfId="2960" xr:uid="{00000000-0005-0000-0000-000075090000}"/>
    <cellStyle name="Currency 97 3 3" xfId="2450" xr:uid="{00000000-0005-0000-0000-000076090000}"/>
    <cellStyle name="Currency 97 4" xfId="1153" xr:uid="{00000000-0005-0000-0000-000077090000}"/>
    <cellStyle name="Currency 97 4 2" xfId="2571" xr:uid="{00000000-0005-0000-0000-000078090000}"/>
    <cellStyle name="Currency 97 5" xfId="1907" xr:uid="{00000000-0005-0000-0000-000079090000}"/>
    <cellStyle name="Currency 98" xfId="286" xr:uid="{00000000-0005-0000-0000-00007A090000}"/>
    <cellStyle name="Currency 98 2" xfId="558" xr:uid="{00000000-0005-0000-0000-00007B090000}"/>
    <cellStyle name="Currency 98 2 2" xfId="877" xr:uid="{00000000-0005-0000-0000-00007C090000}"/>
    <cellStyle name="Currency 98 2 2 2" xfId="1545" xr:uid="{00000000-0005-0000-0000-00007D090000}"/>
    <cellStyle name="Currency 98 2 2 2 2" xfId="2963" xr:uid="{00000000-0005-0000-0000-00007E090000}"/>
    <cellStyle name="Currency 98 2 2 3" xfId="2453" xr:uid="{00000000-0005-0000-0000-00007F090000}"/>
    <cellStyle name="Currency 98 2 3" xfId="1274" xr:uid="{00000000-0005-0000-0000-000080090000}"/>
    <cellStyle name="Currency 98 2 3 2" xfId="2692" xr:uid="{00000000-0005-0000-0000-000081090000}"/>
    <cellStyle name="Currency 98 2 4" xfId="2154" xr:uid="{00000000-0005-0000-0000-000082090000}"/>
    <cellStyle name="Currency 98 3" xfId="876" xr:uid="{00000000-0005-0000-0000-000083090000}"/>
    <cellStyle name="Currency 98 3 2" xfId="1544" xr:uid="{00000000-0005-0000-0000-000084090000}"/>
    <cellStyle name="Currency 98 3 2 2" xfId="2962" xr:uid="{00000000-0005-0000-0000-000085090000}"/>
    <cellStyle name="Currency 98 3 3" xfId="2452" xr:uid="{00000000-0005-0000-0000-000086090000}"/>
    <cellStyle name="Currency 98 4" xfId="1154" xr:uid="{00000000-0005-0000-0000-000087090000}"/>
    <cellStyle name="Currency 98 4 2" xfId="2572" xr:uid="{00000000-0005-0000-0000-000088090000}"/>
    <cellStyle name="Currency 98 5" xfId="1909" xr:uid="{00000000-0005-0000-0000-000089090000}"/>
    <cellStyle name="Currency 99" xfId="289" xr:uid="{00000000-0005-0000-0000-00008A090000}"/>
    <cellStyle name="Currency 99 2" xfId="560" xr:uid="{00000000-0005-0000-0000-00008B090000}"/>
    <cellStyle name="Currency 99 2 2" xfId="879" xr:uid="{00000000-0005-0000-0000-00008C090000}"/>
    <cellStyle name="Currency 99 2 2 2" xfId="1547" xr:uid="{00000000-0005-0000-0000-00008D090000}"/>
    <cellStyle name="Currency 99 2 2 2 2" xfId="2965" xr:uid="{00000000-0005-0000-0000-00008E090000}"/>
    <cellStyle name="Currency 99 2 2 3" xfId="2455" xr:uid="{00000000-0005-0000-0000-00008F090000}"/>
    <cellStyle name="Currency 99 2 3" xfId="1275" xr:uid="{00000000-0005-0000-0000-000090090000}"/>
    <cellStyle name="Currency 99 2 3 2" xfId="2693" xr:uid="{00000000-0005-0000-0000-000091090000}"/>
    <cellStyle name="Currency 99 2 4" xfId="2156" xr:uid="{00000000-0005-0000-0000-000092090000}"/>
    <cellStyle name="Currency 99 3" xfId="878" xr:uid="{00000000-0005-0000-0000-000093090000}"/>
    <cellStyle name="Currency 99 3 2" xfId="1546" xr:uid="{00000000-0005-0000-0000-000094090000}"/>
    <cellStyle name="Currency 99 3 2 2" xfId="2964" xr:uid="{00000000-0005-0000-0000-000095090000}"/>
    <cellStyle name="Currency 99 3 3" xfId="2454" xr:uid="{00000000-0005-0000-0000-000096090000}"/>
    <cellStyle name="Currency 99 4" xfId="1155" xr:uid="{00000000-0005-0000-0000-000097090000}"/>
    <cellStyle name="Currency 99 4 2" xfId="2573" xr:uid="{00000000-0005-0000-0000-000098090000}"/>
    <cellStyle name="Currency 99 5" xfId="1911" xr:uid="{00000000-0005-0000-0000-00009909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Followed Hyperlink" xfId="1687" builtinId="9" hidden="1"/>
    <cellStyle name="Followed Hyperlink" xfId="1689" builtinId="9" hidden="1"/>
    <cellStyle name="Followed Hyperlink" xfId="1691" builtinId="9" hidden="1"/>
    <cellStyle name="Followed Hyperlink" xfId="1693" builtinId="9" hidden="1"/>
    <cellStyle name="Followed Hyperlink" xfId="1695" builtinId="9" hidden="1"/>
    <cellStyle name="Followed Hyperlink" xfId="1697" builtinId="9" hidden="1"/>
    <cellStyle name="Followed Hyperlink" xfId="1699" builtinId="9" hidden="1"/>
    <cellStyle name="Followed Hyperlink" xfId="1701" builtinId="9" hidden="1"/>
    <cellStyle name="Followed Hyperlink" xfId="1703" builtinId="9" hidden="1"/>
    <cellStyle name="Followed Hyperlink" xfId="1705" builtinId="9" hidden="1"/>
    <cellStyle name="Followed Hyperlink" xfId="1707" builtinId="9" hidden="1"/>
    <cellStyle name="Followed Hyperlink" xfId="1709" builtinId="9" hidden="1"/>
    <cellStyle name="Followed Hyperlink" xfId="1711" builtinId="9" hidden="1"/>
    <cellStyle name="Followed Hyperlink" xfId="1713" builtinId="9" hidden="1"/>
    <cellStyle name="Followed Hyperlink" xfId="1715" builtinId="9" hidden="1"/>
    <cellStyle name="Followed Hyperlink" xfId="1717" builtinId="9" hidden="1"/>
    <cellStyle name="Followed Hyperlink" xfId="1719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Hyperlink" xfId="1686" builtinId="8" hidden="1"/>
    <cellStyle name="Hyperlink" xfId="1688" builtinId="8" hidden="1"/>
    <cellStyle name="Hyperlink" xfId="1690" builtinId="8" hidden="1"/>
    <cellStyle name="Hyperlink" xfId="1692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0" builtinId="8" hidden="1"/>
    <cellStyle name="Hyperlink" xfId="1702" builtinId="8" hidden="1"/>
    <cellStyle name="Hyperlink" xfId="1704" builtinId="8" hidden="1"/>
    <cellStyle name="Hyperlink" xfId="1706" builtinId="8" hidden="1"/>
    <cellStyle name="Hyperlink" xfId="1708" builtinId="8" hidden="1"/>
    <cellStyle name="Hyperlink" xfId="1710" builtinId="8" hidden="1"/>
    <cellStyle name="Hyperlink" xfId="1712" builtinId="8" hidden="1"/>
    <cellStyle name="Hyperlink" xfId="1714" builtinId="8" hidden="1"/>
    <cellStyle name="Hyperlink" xfId="1716" builtinId="8" hidden="1"/>
    <cellStyle name="Hyperlink" xfId="1718" builtinId="8" hidden="1"/>
    <cellStyle name="Input" xfId="1026" builtinId="20" customBuiltin="1"/>
    <cellStyle name="Linked Cell" xfId="1029" builtinId="24" customBuiltin="1"/>
    <cellStyle name="Millares 2" xfId="363" xr:uid="{00000000-0005-0000-0000-0000CB0A0000}"/>
    <cellStyle name="Millares 2 2" xfId="613" xr:uid="{00000000-0005-0000-0000-0000CC0A0000}"/>
    <cellStyle name="Millares 2 2 2" xfId="2207" xr:uid="{00000000-0005-0000-0000-0000CD0A0000}"/>
    <cellStyle name="Millares 2 3" xfId="1962" xr:uid="{00000000-0005-0000-0000-0000CE0A0000}"/>
    <cellStyle name="Millares 3" xfId="1957" xr:uid="{00000000-0005-0000-0000-0000CF0A0000}"/>
    <cellStyle name="Moneda 2" xfId="1720" xr:uid="{00000000-0005-0000-0000-0000D10A0000}"/>
    <cellStyle name="Neutral" xfId="1025" builtinId="28" customBuiltin="1"/>
    <cellStyle name="Normal" xfId="0" builtinId="0"/>
    <cellStyle name="Normal 2" xfId="360" xr:uid="{00000000-0005-0000-0000-0000D40A0000}"/>
    <cellStyle name="Normal 2 10" xfId="27" xr:uid="{00000000-0005-0000-0000-0000D50A0000}"/>
    <cellStyle name="Normal 2 100" xfId="294" xr:uid="{00000000-0005-0000-0000-0000D60A0000}"/>
    <cellStyle name="Normal 2 101" xfId="297" xr:uid="{00000000-0005-0000-0000-0000D70A0000}"/>
    <cellStyle name="Normal 2 102" xfId="300" xr:uid="{00000000-0005-0000-0000-0000D80A0000}"/>
    <cellStyle name="Normal 2 103" xfId="303" xr:uid="{00000000-0005-0000-0000-0000D90A0000}"/>
    <cellStyle name="Normal 2 104" xfId="306" xr:uid="{00000000-0005-0000-0000-0000DA0A0000}"/>
    <cellStyle name="Normal 2 105" xfId="309" xr:uid="{00000000-0005-0000-0000-0000DB0A0000}"/>
    <cellStyle name="Normal 2 106" xfId="312" xr:uid="{00000000-0005-0000-0000-0000DC0A0000}"/>
    <cellStyle name="Normal 2 107" xfId="315" xr:uid="{00000000-0005-0000-0000-0000DD0A0000}"/>
    <cellStyle name="Normal 2 108" xfId="318" xr:uid="{00000000-0005-0000-0000-0000DE0A0000}"/>
    <cellStyle name="Normal 2 109" xfId="321" xr:uid="{00000000-0005-0000-0000-0000DF0A0000}"/>
    <cellStyle name="Normal 2 11" xfId="30" xr:uid="{00000000-0005-0000-0000-0000E00A0000}"/>
    <cellStyle name="Normal 2 110" xfId="324" xr:uid="{00000000-0005-0000-0000-0000E10A0000}"/>
    <cellStyle name="Normal 2 111" xfId="327" xr:uid="{00000000-0005-0000-0000-0000E20A0000}"/>
    <cellStyle name="Normal 2 112" xfId="330" xr:uid="{00000000-0005-0000-0000-0000E30A0000}"/>
    <cellStyle name="Normal 2 113" xfId="333" xr:uid="{00000000-0005-0000-0000-0000E40A0000}"/>
    <cellStyle name="Normal 2 114" xfId="336" xr:uid="{00000000-0005-0000-0000-0000E50A0000}"/>
    <cellStyle name="Normal 2 115" xfId="339" xr:uid="{00000000-0005-0000-0000-0000E60A0000}"/>
    <cellStyle name="Normal 2 116" xfId="342" xr:uid="{00000000-0005-0000-0000-0000E70A0000}"/>
    <cellStyle name="Normal 2 117" xfId="345" xr:uid="{00000000-0005-0000-0000-0000E80A0000}"/>
    <cellStyle name="Normal 2 118" xfId="348" xr:uid="{00000000-0005-0000-0000-0000E90A0000}"/>
    <cellStyle name="Normal 2 119" xfId="351" xr:uid="{00000000-0005-0000-0000-0000EA0A0000}"/>
    <cellStyle name="Normal 2 12" xfId="33" xr:uid="{00000000-0005-0000-0000-0000EB0A0000}"/>
    <cellStyle name="Normal 2 120" xfId="354" xr:uid="{00000000-0005-0000-0000-0000EC0A0000}"/>
    <cellStyle name="Normal 2 121" xfId="610" xr:uid="{00000000-0005-0000-0000-0000ED0A0000}"/>
    <cellStyle name="Normal 2 122" xfId="624" xr:uid="{00000000-0005-0000-0000-0000EE0A0000}"/>
    <cellStyle name="Normal 2 13" xfId="36" xr:uid="{00000000-0005-0000-0000-0000EF0A0000}"/>
    <cellStyle name="Normal 2 14" xfId="39" xr:uid="{00000000-0005-0000-0000-0000F00A0000}"/>
    <cellStyle name="Normal 2 15" xfId="42" xr:uid="{00000000-0005-0000-0000-0000F10A0000}"/>
    <cellStyle name="Normal 2 16" xfId="45" xr:uid="{00000000-0005-0000-0000-0000F20A0000}"/>
    <cellStyle name="Normal 2 17" xfId="48" xr:uid="{00000000-0005-0000-0000-0000F30A0000}"/>
    <cellStyle name="Normal 2 18" xfId="51" xr:uid="{00000000-0005-0000-0000-0000F40A0000}"/>
    <cellStyle name="Normal 2 19" xfId="54" xr:uid="{00000000-0005-0000-0000-0000F50A0000}"/>
    <cellStyle name="Normal 2 2" xfId="3" xr:uid="{00000000-0005-0000-0000-0000F60A0000}"/>
    <cellStyle name="Normal 2 20" xfId="57" xr:uid="{00000000-0005-0000-0000-0000F70A0000}"/>
    <cellStyle name="Normal 2 21" xfId="60" xr:uid="{00000000-0005-0000-0000-0000F80A0000}"/>
    <cellStyle name="Normal 2 22" xfId="63" xr:uid="{00000000-0005-0000-0000-0000F90A0000}"/>
    <cellStyle name="Normal 2 23" xfId="66" xr:uid="{00000000-0005-0000-0000-0000FA0A0000}"/>
    <cellStyle name="Normal 2 24" xfId="69" xr:uid="{00000000-0005-0000-0000-0000FB0A0000}"/>
    <cellStyle name="Normal 2 25" xfId="72" xr:uid="{00000000-0005-0000-0000-0000FC0A0000}"/>
    <cellStyle name="Normal 2 26" xfId="75" xr:uid="{00000000-0005-0000-0000-0000FD0A0000}"/>
    <cellStyle name="Normal 2 27" xfId="78" xr:uid="{00000000-0005-0000-0000-0000FE0A0000}"/>
    <cellStyle name="Normal 2 28" xfId="81" xr:uid="{00000000-0005-0000-0000-0000FF0A0000}"/>
    <cellStyle name="Normal 2 29" xfId="84" xr:uid="{00000000-0005-0000-0000-0000000B0000}"/>
    <cellStyle name="Normal 2 3" xfId="6" xr:uid="{00000000-0005-0000-0000-0000010B0000}"/>
    <cellStyle name="Normal 2 30" xfId="87" xr:uid="{00000000-0005-0000-0000-0000020B0000}"/>
    <cellStyle name="Normal 2 31" xfId="90" xr:uid="{00000000-0005-0000-0000-0000030B0000}"/>
    <cellStyle name="Normal 2 32" xfId="93" xr:uid="{00000000-0005-0000-0000-0000040B0000}"/>
    <cellStyle name="Normal 2 33" xfId="96" xr:uid="{00000000-0005-0000-0000-0000050B0000}"/>
    <cellStyle name="Normal 2 34" xfId="99" xr:uid="{00000000-0005-0000-0000-0000060B0000}"/>
    <cellStyle name="Normal 2 35" xfId="102" xr:uid="{00000000-0005-0000-0000-0000070B0000}"/>
    <cellStyle name="Normal 2 36" xfId="105" xr:uid="{00000000-0005-0000-0000-0000080B0000}"/>
    <cellStyle name="Normal 2 37" xfId="108" xr:uid="{00000000-0005-0000-0000-0000090B0000}"/>
    <cellStyle name="Normal 2 38" xfId="111" xr:uid="{00000000-0005-0000-0000-00000A0B0000}"/>
    <cellStyle name="Normal 2 39" xfId="114" xr:uid="{00000000-0005-0000-0000-00000B0B0000}"/>
    <cellStyle name="Normal 2 4" xfId="9" xr:uid="{00000000-0005-0000-0000-00000C0B0000}"/>
    <cellStyle name="Normal 2 40" xfId="117" xr:uid="{00000000-0005-0000-0000-00000D0B0000}"/>
    <cellStyle name="Normal 2 41" xfId="120" xr:uid="{00000000-0005-0000-0000-00000E0B0000}"/>
    <cellStyle name="Normal 2 42" xfId="123" xr:uid="{00000000-0005-0000-0000-00000F0B0000}"/>
    <cellStyle name="Normal 2 43" xfId="126" xr:uid="{00000000-0005-0000-0000-0000100B0000}"/>
    <cellStyle name="Normal 2 44" xfId="129" xr:uid="{00000000-0005-0000-0000-0000110B0000}"/>
    <cellStyle name="Normal 2 45" xfId="132" xr:uid="{00000000-0005-0000-0000-0000120B0000}"/>
    <cellStyle name="Normal 2 46" xfId="135" xr:uid="{00000000-0005-0000-0000-0000130B0000}"/>
    <cellStyle name="Normal 2 47" xfId="138" xr:uid="{00000000-0005-0000-0000-0000140B0000}"/>
    <cellStyle name="Normal 2 48" xfId="141" xr:uid="{00000000-0005-0000-0000-0000150B0000}"/>
    <cellStyle name="Normal 2 49" xfId="144" xr:uid="{00000000-0005-0000-0000-0000160B0000}"/>
    <cellStyle name="Normal 2 5" xfId="12" xr:uid="{00000000-0005-0000-0000-0000170B0000}"/>
    <cellStyle name="Normal 2 50" xfId="147" xr:uid="{00000000-0005-0000-0000-0000180B0000}"/>
    <cellStyle name="Normal 2 51" xfId="150" xr:uid="{00000000-0005-0000-0000-0000190B0000}"/>
    <cellStyle name="Normal 2 52" xfId="153" xr:uid="{00000000-0005-0000-0000-00001A0B0000}"/>
    <cellStyle name="Normal 2 53" xfId="155" xr:uid="{00000000-0005-0000-0000-00001B0B0000}"/>
    <cellStyle name="Normal 2 54" xfId="157" xr:uid="{00000000-0005-0000-0000-00001C0B0000}"/>
    <cellStyle name="Normal 2 55" xfId="160" xr:uid="{00000000-0005-0000-0000-00001D0B0000}"/>
    <cellStyle name="Normal 2 56" xfId="163" xr:uid="{00000000-0005-0000-0000-00001E0B0000}"/>
    <cellStyle name="Normal 2 57" xfId="166" xr:uid="{00000000-0005-0000-0000-00001F0B0000}"/>
    <cellStyle name="Normal 2 58" xfId="169" xr:uid="{00000000-0005-0000-0000-0000200B0000}"/>
    <cellStyle name="Normal 2 59" xfId="172" xr:uid="{00000000-0005-0000-0000-0000210B0000}"/>
    <cellStyle name="Normal 2 6" xfId="15" xr:uid="{00000000-0005-0000-0000-0000220B0000}"/>
    <cellStyle name="Normal 2 60" xfId="175" xr:uid="{00000000-0005-0000-0000-0000230B0000}"/>
    <cellStyle name="Normal 2 61" xfId="178" xr:uid="{00000000-0005-0000-0000-0000240B0000}"/>
    <cellStyle name="Normal 2 62" xfId="181" xr:uid="{00000000-0005-0000-0000-0000250B0000}"/>
    <cellStyle name="Normal 2 63" xfId="184" xr:uid="{00000000-0005-0000-0000-0000260B0000}"/>
    <cellStyle name="Normal 2 64" xfId="187" xr:uid="{00000000-0005-0000-0000-0000270B0000}"/>
    <cellStyle name="Normal 2 65" xfId="189" xr:uid="{00000000-0005-0000-0000-0000280B0000}"/>
    <cellStyle name="Normal 2 66" xfId="192" xr:uid="{00000000-0005-0000-0000-0000290B0000}"/>
    <cellStyle name="Normal 2 67" xfId="195" xr:uid="{00000000-0005-0000-0000-00002A0B0000}"/>
    <cellStyle name="Normal 2 68" xfId="198" xr:uid="{00000000-0005-0000-0000-00002B0B0000}"/>
    <cellStyle name="Normal 2 69" xfId="201" xr:uid="{00000000-0005-0000-0000-00002C0B0000}"/>
    <cellStyle name="Normal 2 7" xfId="18" xr:uid="{00000000-0005-0000-0000-00002D0B0000}"/>
    <cellStyle name="Normal 2 70" xfId="204" xr:uid="{00000000-0005-0000-0000-00002E0B0000}"/>
    <cellStyle name="Normal 2 71" xfId="207" xr:uid="{00000000-0005-0000-0000-00002F0B0000}"/>
    <cellStyle name="Normal 2 72" xfId="210" xr:uid="{00000000-0005-0000-0000-0000300B0000}"/>
    <cellStyle name="Normal 2 73" xfId="213" xr:uid="{00000000-0005-0000-0000-0000310B0000}"/>
    <cellStyle name="Normal 2 74" xfId="216" xr:uid="{00000000-0005-0000-0000-0000320B0000}"/>
    <cellStyle name="Normal 2 75" xfId="219" xr:uid="{00000000-0005-0000-0000-0000330B0000}"/>
    <cellStyle name="Normal 2 76" xfId="222" xr:uid="{00000000-0005-0000-0000-0000340B0000}"/>
    <cellStyle name="Normal 2 77" xfId="225" xr:uid="{00000000-0005-0000-0000-0000350B0000}"/>
    <cellStyle name="Normal 2 78" xfId="228" xr:uid="{00000000-0005-0000-0000-0000360B0000}"/>
    <cellStyle name="Normal 2 79" xfId="231" xr:uid="{00000000-0005-0000-0000-0000370B0000}"/>
    <cellStyle name="Normal 2 8" xfId="21" xr:uid="{00000000-0005-0000-0000-0000380B0000}"/>
    <cellStyle name="Normal 2 80" xfId="234" xr:uid="{00000000-0005-0000-0000-0000390B0000}"/>
    <cellStyle name="Normal 2 81" xfId="237" xr:uid="{00000000-0005-0000-0000-00003A0B0000}"/>
    <cellStyle name="Normal 2 82" xfId="240" xr:uid="{00000000-0005-0000-0000-00003B0B0000}"/>
    <cellStyle name="Normal 2 83" xfId="243" xr:uid="{00000000-0005-0000-0000-00003C0B0000}"/>
    <cellStyle name="Normal 2 84" xfId="246" xr:uid="{00000000-0005-0000-0000-00003D0B0000}"/>
    <cellStyle name="Normal 2 85" xfId="249" xr:uid="{00000000-0005-0000-0000-00003E0B0000}"/>
    <cellStyle name="Normal 2 86" xfId="252" xr:uid="{00000000-0005-0000-0000-00003F0B0000}"/>
    <cellStyle name="Normal 2 87" xfId="255" xr:uid="{00000000-0005-0000-0000-0000400B0000}"/>
    <cellStyle name="Normal 2 88" xfId="258" xr:uid="{00000000-0005-0000-0000-0000410B0000}"/>
    <cellStyle name="Normal 2 89" xfId="261" xr:uid="{00000000-0005-0000-0000-0000420B0000}"/>
    <cellStyle name="Normal 2 9" xfId="24" xr:uid="{00000000-0005-0000-0000-0000430B0000}"/>
    <cellStyle name="Normal 2 90" xfId="264" xr:uid="{00000000-0005-0000-0000-0000440B0000}"/>
    <cellStyle name="Normal 2 91" xfId="267" xr:uid="{00000000-0005-0000-0000-0000450B0000}"/>
    <cellStyle name="Normal 2 92" xfId="270" xr:uid="{00000000-0005-0000-0000-0000460B0000}"/>
    <cellStyle name="Normal 2 93" xfId="273" xr:uid="{00000000-0005-0000-0000-0000470B0000}"/>
    <cellStyle name="Normal 2 94" xfId="276" xr:uid="{00000000-0005-0000-0000-0000480B0000}"/>
    <cellStyle name="Normal 2 95" xfId="279" xr:uid="{00000000-0005-0000-0000-0000490B0000}"/>
    <cellStyle name="Normal 2 96" xfId="282" xr:uid="{00000000-0005-0000-0000-00004A0B0000}"/>
    <cellStyle name="Normal 2 97" xfId="285" xr:uid="{00000000-0005-0000-0000-00004B0B0000}"/>
    <cellStyle name="Normal 2 98" xfId="288" xr:uid="{00000000-0005-0000-0000-00004C0B0000}"/>
    <cellStyle name="Normal 2 99" xfId="291" xr:uid="{00000000-0005-0000-0000-00004D0B0000}"/>
    <cellStyle name="Normal 3" xfId="358" xr:uid="{00000000-0005-0000-0000-00004E0B0000}"/>
    <cellStyle name="Normal 3 2" xfId="608" xr:uid="{00000000-0005-0000-0000-00004F0B0000}"/>
    <cellStyle name="Normal 3 2 2" xfId="881" xr:uid="{00000000-0005-0000-0000-0000500B0000}"/>
    <cellStyle name="Normal 3 2 2 2" xfId="1549" xr:uid="{00000000-0005-0000-0000-0000510B0000}"/>
    <cellStyle name="Normal 3 2 2 2 2" xfId="2967" xr:uid="{00000000-0005-0000-0000-0000520B0000}"/>
    <cellStyle name="Normal 3 2 2 3" xfId="2457" xr:uid="{00000000-0005-0000-0000-0000530B0000}"/>
    <cellStyle name="Normal 3 2 3" xfId="1298" xr:uid="{00000000-0005-0000-0000-0000540B0000}"/>
    <cellStyle name="Normal 3 2 3 2" xfId="2716" xr:uid="{00000000-0005-0000-0000-0000550B0000}"/>
    <cellStyle name="Normal 3 2 4" xfId="2203" xr:uid="{00000000-0005-0000-0000-0000560B0000}"/>
    <cellStyle name="Normal 3 3" xfId="880" xr:uid="{00000000-0005-0000-0000-0000570B0000}"/>
    <cellStyle name="Normal 3 3 2" xfId="1548" xr:uid="{00000000-0005-0000-0000-0000580B0000}"/>
    <cellStyle name="Normal 3 3 2 2" xfId="2966" xr:uid="{00000000-0005-0000-0000-0000590B0000}"/>
    <cellStyle name="Normal 3 3 3" xfId="2456" xr:uid="{00000000-0005-0000-0000-00005A0B0000}"/>
    <cellStyle name="Normal 3 4" xfId="1178" xr:uid="{00000000-0005-0000-0000-00005B0B0000}"/>
    <cellStyle name="Normal 3 4 2" xfId="2596" xr:uid="{00000000-0005-0000-0000-00005C0B0000}"/>
    <cellStyle name="Normal 3 5" xfId="1958" xr:uid="{00000000-0005-0000-0000-00005D0B0000}"/>
    <cellStyle name="Normal 4" xfId="367" xr:uid="{00000000-0005-0000-0000-00005E0B0000}"/>
    <cellStyle name="Normal 4 2" xfId="541" xr:uid="{00000000-0005-0000-0000-00005F0B0000}"/>
    <cellStyle name="Normal 5" xfId="366" xr:uid="{00000000-0005-0000-0000-0000600B0000}"/>
    <cellStyle name="Normal 5 2" xfId="882" xr:uid="{00000000-0005-0000-0000-0000610B0000}"/>
    <cellStyle name="Normal 5 2 2" xfId="1550" xr:uid="{00000000-0005-0000-0000-0000620B0000}"/>
    <cellStyle name="Normal 5 2 2 2" xfId="2968" xr:uid="{00000000-0005-0000-0000-0000630B0000}"/>
    <cellStyle name="Normal 5 2 3" xfId="2458" xr:uid="{00000000-0005-0000-0000-0000640B0000}"/>
    <cellStyle name="Normal 5 3" xfId="1181" xr:uid="{00000000-0005-0000-0000-0000650B0000}"/>
    <cellStyle name="Normal 5 3 2" xfId="2599" xr:uid="{00000000-0005-0000-0000-0000660B0000}"/>
    <cellStyle name="Normal 5 4" xfId="1964" xr:uid="{00000000-0005-0000-0000-0000670B0000}"/>
    <cellStyle name="Normal 6" xfId="617" xr:uid="{00000000-0005-0000-0000-0000680B0000}"/>
    <cellStyle name="Normal 6 2" xfId="883" xr:uid="{00000000-0005-0000-0000-0000690B0000}"/>
    <cellStyle name="Normal 6 2 2" xfId="1551" xr:uid="{00000000-0005-0000-0000-00006A0B0000}"/>
    <cellStyle name="Normal 6 2 2 2" xfId="2969" xr:uid="{00000000-0005-0000-0000-00006B0B0000}"/>
    <cellStyle name="Normal 6 2 3" xfId="2459" xr:uid="{00000000-0005-0000-0000-00006C0B0000}"/>
    <cellStyle name="Normal 6 3" xfId="1302" xr:uid="{00000000-0005-0000-0000-00006D0B0000}"/>
    <cellStyle name="Normal 6 3 2" xfId="2720" xr:uid="{00000000-0005-0000-0000-00006E0B0000}"/>
    <cellStyle name="Normal 6 4" xfId="2210" xr:uid="{00000000-0005-0000-0000-00006F0B0000}"/>
    <cellStyle name="Normal 7" xfId="620" xr:uid="{00000000-0005-0000-0000-0000700B0000}"/>
    <cellStyle name="Normal 7 2" xfId="884" xr:uid="{00000000-0005-0000-0000-0000710B0000}"/>
    <cellStyle name="Normal 7 2 2" xfId="1552" xr:uid="{00000000-0005-0000-0000-0000720B0000}"/>
    <cellStyle name="Normal 7 2 2 2" xfId="2970" xr:uid="{00000000-0005-0000-0000-0000730B0000}"/>
    <cellStyle name="Normal 7 2 3" xfId="2460" xr:uid="{00000000-0005-0000-0000-0000740B0000}"/>
    <cellStyle name="Normal 7 3" xfId="1305" xr:uid="{00000000-0005-0000-0000-0000750B0000}"/>
    <cellStyle name="Normal 7 3 2" xfId="2723" xr:uid="{00000000-0005-0000-0000-0000760B0000}"/>
    <cellStyle name="Normal 7 4" xfId="2213" xr:uid="{00000000-0005-0000-0000-0000770B0000}"/>
    <cellStyle name="Normal 8" xfId="623" xr:uid="{00000000-0005-0000-0000-0000780B0000}"/>
    <cellStyle name="Normal 8 2" xfId="641" xr:uid="{00000000-0005-0000-0000-0000790B0000}"/>
    <cellStyle name="Normal 8 2 2" xfId="1309" xr:uid="{00000000-0005-0000-0000-00007A0B0000}"/>
    <cellStyle name="Normal 8 2 2 2" xfId="2727" xr:uid="{00000000-0005-0000-0000-00007B0B0000}"/>
    <cellStyle name="Normal 8 2 3" xfId="2217" xr:uid="{00000000-0005-0000-0000-00007C0B0000}"/>
    <cellStyle name="Normal 8 3" xfId="1308" xr:uid="{00000000-0005-0000-0000-00007D0B0000}"/>
    <cellStyle name="Normal 8 3 2" xfId="2726" xr:uid="{00000000-0005-0000-0000-00007E0B0000}"/>
    <cellStyle name="Normal 8 4" xfId="2216" xr:uid="{00000000-0005-0000-0000-00007F0B0000}"/>
    <cellStyle name="Normal 9" xfId="1058" xr:uid="{00000000-0005-0000-0000-0000800B0000}"/>
    <cellStyle name="Normal 9 2" xfId="1568" xr:uid="{00000000-0005-0000-0000-0000810B0000}"/>
    <cellStyle name="Normal 9 2 2" xfId="2986" xr:uid="{00000000-0005-0000-0000-0000820B0000}"/>
    <cellStyle name="Normal 9 3" xfId="2476" xr:uid="{00000000-0005-0000-0000-0000830B0000}"/>
    <cellStyle name="Note 2" xfId="1061" xr:uid="{00000000-0005-0000-0000-0000840B0000}"/>
    <cellStyle name="Note 2 2" xfId="1571" xr:uid="{00000000-0005-0000-0000-0000850B0000}"/>
    <cellStyle name="Note 2 2 2" xfId="2989" xr:uid="{00000000-0005-0000-0000-0000860B0000}"/>
    <cellStyle name="Note 2 3" xfId="2479" xr:uid="{00000000-0005-0000-0000-0000870B0000}"/>
    <cellStyle name="Output" xfId="1027" builtinId="21" customBuiltin="1"/>
    <cellStyle name="Percent 2" xfId="364" xr:uid="{00000000-0005-0000-0000-0000880B0000}"/>
    <cellStyle name="Percent 2 2" xfId="614" xr:uid="{00000000-0005-0000-0000-0000890B0000}"/>
    <cellStyle name="Percent 3" xfId="365" xr:uid="{00000000-0005-0000-0000-00008A0B0000}"/>
    <cellStyle name="Percent 3 2" xfId="615" xr:uid="{00000000-0005-0000-0000-00008B0B0000}"/>
    <cellStyle name="Percent 3 2 2" xfId="886" xr:uid="{00000000-0005-0000-0000-00008C0B0000}"/>
    <cellStyle name="Percent 3 2 2 2" xfId="1554" xr:uid="{00000000-0005-0000-0000-00008D0B0000}"/>
    <cellStyle name="Percent 3 2 2 2 2" xfId="2972" xr:uid="{00000000-0005-0000-0000-00008E0B0000}"/>
    <cellStyle name="Percent 3 2 2 3" xfId="2462" xr:uid="{00000000-0005-0000-0000-00008F0B0000}"/>
    <cellStyle name="Percent 3 2 3" xfId="1300" xr:uid="{00000000-0005-0000-0000-0000900B0000}"/>
    <cellStyle name="Percent 3 2 3 2" xfId="2718" xr:uid="{00000000-0005-0000-0000-0000910B0000}"/>
    <cellStyle name="Percent 3 2 4" xfId="2208" xr:uid="{00000000-0005-0000-0000-0000920B0000}"/>
    <cellStyle name="Percent 3 3" xfId="885" xr:uid="{00000000-0005-0000-0000-0000930B0000}"/>
    <cellStyle name="Percent 3 3 2" xfId="1553" xr:uid="{00000000-0005-0000-0000-0000940B0000}"/>
    <cellStyle name="Percent 3 3 2 2" xfId="2971" xr:uid="{00000000-0005-0000-0000-0000950B0000}"/>
    <cellStyle name="Percent 3 3 3" xfId="2461" xr:uid="{00000000-0005-0000-0000-0000960B0000}"/>
    <cellStyle name="Percent 3 4" xfId="1180" xr:uid="{00000000-0005-0000-0000-0000970B0000}"/>
    <cellStyle name="Percent 3 4 2" xfId="2598" xr:uid="{00000000-0005-0000-0000-0000980B0000}"/>
    <cellStyle name="Percent 3 5" xfId="1963" xr:uid="{00000000-0005-0000-0000-0000990B0000}"/>
    <cellStyle name="Percent 4" xfId="607" xr:uid="{00000000-0005-0000-0000-00009A0B0000}"/>
    <cellStyle name="Percent 5" xfId="622" xr:uid="{00000000-0005-0000-0000-00009B0B0000}"/>
    <cellStyle name="Percent 5 2" xfId="887" xr:uid="{00000000-0005-0000-0000-00009C0B0000}"/>
    <cellStyle name="Percent 5 2 2" xfId="1555" xr:uid="{00000000-0005-0000-0000-00009D0B0000}"/>
    <cellStyle name="Percent 5 2 2 2" xfId="2973" xr:uid="{00000000-0005-0000-0000-00009E0B0000}"/>
    <cellStyle name="Percent 5 2 3" xfId="2463" xr:uid="{00000000-0005-0000-0000-00009F0B0000}"/>
    <cellStyle name="Percent 5 3" xfId="1307" xr:uid="{00000000-0005-0000-0000-0000A00B0000}"/>
    <cellStyle name="Percent 5 3 2" xfId="2725" xr:uid="{00000000-0005-0000-0000-0000A10B0000}"/>
    <cellStyle name="Percent 5 4" xfId="2215" xr:uid="{00000000-0005-0000-0000-0000A20B0000}"/>
    <cellStyle name="Percent 6" xfId="1060" xr:uid="{00000000-0005-0000-0000-0000A30B0000}"/>
    <cellStyle name="Percent 6 2" xfId="1570" xr:uid="{00000000-0005-0000-0000-0000A40B0000}"/>
    <cellStyle name="Percent 6 2 2" xfId="2988" xr:uid="{00000000-0005-0000-0000-0000A50B0000}"/>
    <cellStyle name="Percent 6 3" xfId="2478" xr:uid="{00000000-0005-0000-0000-0000A60B0000}"/>
    <cellStyle name="Title" xfId="1018" builtinId="15" customBuiltin="1"/>
    <cellStyle name="Total" xfId="1033" builtinId="25" customBuiltin="1"/>
    <cellStyle name="Warning Text" xfId="1031" builtinId="11" customBuiltin="1"/>
  </cellStyles>
  <dxfs count="4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797C82"/>
      <color rgb="FF0079C8"/>
      <color rgb="FF9E884F"/>
      <color rgb="FFA2A4A5"/>
      <color rgb="FFE0E0E0"/>
      <color rgb="FFD9D9D9"/>
      <color rgb="FFE2E2E2"/>
      <color rgb="FFE1D9C5"/>
      <color rgb="FFB1B3B4"/>
      <color rgb="FFAE99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Global Health Premier'!A1"/><Relationship Id="rId2" Type="http://schemas.openxmlformats.org/officeDocument/2006/relationships/image" Target="../media/image1.png"/><Relationship Id="rId1" Type="http://schemas.openxmlformats.org/officeDocument/2006/relationships/hyperlink" Target="#'Resumen tarifas'!A1"/><Relationship Id="rId6" Type="http://schemas.openxmlformats.org/officeDocument/2006/relationships/hyperlink" Target="#'Global Health Elite'!A1"/><Relationship Id="rId5" Type="http://schemas.openxmlformats.org/officeDocument/2006/relationships/hyperlink" Target="#'Global Health Ultimate'!A1"/><Relationship Id="rId4" Type="http://schemas.openxmlformats.org/officeDocument/2006/relationships/hyperlink" Target="#'Global Health Select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Relationship Id="rId5" Type="http://schemas.openxmlformats.org/officeDocument/2006/relationships/image" Target="../media/image7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INGRESO DE DATOS'!A1"/><Relationship Id="rId1" Type="http://schemas.openxmlformats.org/officeDocument/2006/relationships/image" Target="../media/image8.png"/><Relationship Id="rId4" Type="http://schemas.openxmlformats.org/officeDocument/2006/relationships/image" Target="../media/image9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34</xdr:row>
      <xdr:rowOff>4307</xdr:rowOff>
    </xdr:from>
    <xdr:to>
      <xdr:col>5</xdr:col>
      <xdr:colOff>1536700</xdr:colOff>
      <xdr:row>35</xdr:row>
      <xdr:rowOff>179567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4254500" y="7510007"/>
          <a:ext cx="5105400" cy="403860"/>
        </a:xfrm>
        <a:prstGeom prst="rect">
          <a:avLst/>
        </a:prstGeom>
        <a:solidFill>
          <a:srgbClr val="0070C0"/>
        </a:solidFill>
        <a:ln w="38100">
          <a:noFill/>
          <a:miter lim="800000"/>
          <a:headEnd/>
          <a:tailEnd/>
        </a:ln>
        <a:effectLst/>
      </xdr:spPr>
      <xdr:txBody>
        <a:bodyPr vertOverflow="clip" wrap="square" lIns="45720" tIns="32004" rIns="45720" bIns="32004" anchor="ctr" upright="1"/>
        <a:lstStyle/>
        <a:p>
          <a:pPr marL="0" indent="0" algn="ctr" rtl="0">
            <a:defRPr sz="1000"/>
          </a:pPr>
          <a:r>
            <a:rPr lang="es-ES" sz="1600" b="1" i="0" u="none" strike="noStrike" baseline="0">
              <a:solidFill>
                <a:schemeClr val="bg1"/>
              </a:solidFill>
              <a:latin typeface="Microsoft Sans Serif"/>
              <a:ea typeface="+mn-ea"/>
              <a:cs typeface="Microsoft Sans Serif"/>
            </a:rPr>
            <a:t>VER RESUMEN DE TARIFAS</a:t>
          </a:r>
        </a:p>
      </xdr:txBody>
    </xdr:sp>
    <xdr:clientData fPrintsWithSheet="0"/>
  </xdr:twoCellAnchor>
  <xdr:twoCellAnchor>
    <xdr:from>
      <xdr:col>1</xdr:col>
      <xdr:colOff>434068</xdr:colOff>
      <xdr:row>7</xdr:row>
      <xdr:rowOff>118041</xdr:rowOff>
    </xdr:from>
    <xdr:to>
      <xdr:col>7</xdr:col>
      <xdr:colOff>282122</xdr:colOff>
      <xdr:row>9</xdr:row>
      <xdr:rowOff>88559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1411968" y="1718241"/>
          <a:ext cx="7887154" cy="54201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- Global Health Plans</a:t>
          </a:r>
        </a:p>
      </xdr:txBody>
    </xdr:sp>
    <xdr:clientData/>
  </xdr:twoCellAnchor>
  <xdr:twoCellAnchor editAs="oneCell">
    <xdr:from>
      <xdr:col>0</xdr:col>
      <xdr:colOff>114300</xdr:colOff>
      <xdr:row>0</xdr:row>
      <xdr:rowOff>57150</xdr:rowOff>
    </xdr:from>
    <xdr:to>
      <xdr:col>1</xdr:col>
      <xdr:colOff>631825</xdr:colOff>
      <xdr:row>6</xdr:row>
      <xdr:rowOff>201907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7150"/>
          <a:ext cx="1498600" cy="1497307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0</xdr:row>
      <xdr:rowOff>200025</xdr:rowOff>
    </xdr:from>
    <xdr:to>
      <xdr:col>10</xdr:col>
      <xdr:colOff>0</xdr:colOff>
      <xdr:row>5</xdr:row>
      <xdr:rowOff>190500</xdr:rowOff>
    </xdr:to>
    <xdr:sp macro="" textlink="">
      <xdr:nvSpPr>
        <xdr:cNvPr id="28" name="Text Box 1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2498725" y="200025"/>
          <a:ext cx="8791575" cy="113347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4</xdr:col>
      <xdr:colOff>965679</xdr:colOff>
      <xdr:row>27</xdr:row>
      <xdr:rowOff>122763</xdr:rowOff>
    </xdr:from>
    <xdr:to>
      <xdr:col>5</xdr:col>
      <xdr:colOff>775179</xdr:colOff>
      <xdr:row>33</xdr:row>
      <xdr:rowOff>122763</xdr:rowOff>
    </xdr:to>
    <xdr:sp macro="" textlink="">
      <xdr:nvSpPr>
        <xdr:cNvPr id="29" name="Oval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7226779" y="6028263"/>
          <a:ext cx="1371600" cy="1371600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200" b="1" i="0" u="none" strike="noStrike" baseline="0">
              <a:solidFill>
                <a:srgbClr val="002060"/>
              </a:solidFill>
              <a:latin typeface="Arial"/>
              <a:ea typeface="+mn-ea"/>
              <a:cs typeface="Arial"/>
            </a:rPr>
            <a:t>GLOBAL PREMIER</a:t>
          </a:r>
        </a:p>
      </xdr:txBody>
    </xdr:sp>
    <xdr:clientData/>
  </xdr:twoCellAnchor>
  <xdr:twoCellAnchor editAs="absolute">
    <xdr:from>
      <xdr:col>6</xdr:col>
      <xdr:colOff>187663</xdr:colOff>
      <xdr:row>27</xdr:row>
      <xdr:rowOff>138638</xdr:rowOff>
    </xdr:from>
    <xdr:to>
      <xdr:col>6</xdr:col>
      <xdr:colOff>1559263</xdr:colOff>
      <xdr:row>33</xdr:row>
      <xdr:rowOff>138638</xdr:rowOff>
    </xdr:to>
    <xdr:sp macro="" textlink="">
      <xdr:nvSpPr>
        <xdr:cNvPr id="30" name="Oval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rrowheads="1"/>
        </xdr:cNvSpPr>
      </xdr:nvSpPr>
      <xdr:spPr bwMode="auto">
        <a:xfrm>
          <a:off x="9572963" y="6044138"/>
          <a:ext cx="1371600" cy="1371600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endParaRPr lang="es-ES" sz="12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GLOBAL SELECT</a:t>
          </a:r>
        </a:p>
        <a:p>
          <a:pPr marL="0" indent="0" algn="ctr" rtl="0">
            <a:defRPr sz="1000"/>
          </a:pPr>
          <a:endParaRPr lang="es-ES" sz="12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absolute">
    <xdr:from>
      <xdr:col>1</xdr:col>
      <xdr:colOff>1435099</xdr:colOff>
      <xdr:row>27</xdr:row>
      <xdr:rowOff>125179</xdr:rowOff>
    </xdr:from>
    <xdr:to>
      <xdr:col>3</xdr:col>
      <xdr:colOff>50799</xdr:colOff>
      <xdr:row>33</xdr:row>
      <xdr:rowOff>125179</xdr:rowOff>
    </xdr:to>
    <xdr:sp macro="" textlink="">
      <xdr:nvSpPr>
        <xdr:cNvPr id="31" name="Oval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rrowheads="1"/>
        </xdr:cNvSpPr>
      </xdr:nvSpPr>
      <xdr:spPr bwMode="auto">
        <a:xfrm>
          <a:off x="2552699" y="6030679"/>
          <a:ext cx="1371600" cy="1371600"/>
        </a:xfrm>
        <a:prstGeom prst="ellipse">
          <a:avLst/>
        </a:prstGeom>
        <a:solidFill>
          <a:srgbClr val="3399FF"/>
        </a:solidFill>
        <a:ln w="38100" algn="ctr">
          <a:noFill/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"/>
              <a:cs typeface="Arial"/>
            </a:rPr>
            <a:t>GLOBAL ULTIMATE</a:t>
          </a:r>
        </a:p>
      </xdr:txBody>
    </xdr:sp>
    <xdr:clientData/>
  </xdr:twoCellAnchor>
  <xdr:twoCellAnchor editAs="absolute">
    <xdr:from>
      <xdr:col>3</xdr:col>
      <xdr:colOff>1025383</xdr:colOff>
      <xdr:row>27</xdr:row>
      <xdr:rowOff>138636</xdr:rowOff>
    </xdr:from>
    <xdr:to>
      <xdr:col>3</xdr:col>
      <xdr:colOff>2378695</xdr:colOff>
      <xdr:row>33</xdr:row>
      <xdr:rowOff>140673</xdr:rowOff>
    </xdr:to>
    <xdr:sp macro="" textlink="">
      <xdr:nvSpPr>
        <xdr:cNvPr id="32" name="Oval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4898883" y="6044136"/>
          <a:ext cx="1353312" cy="1373637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GOBAL ELITE</a:t>
          </a:r>
        </a:p>
      </xdr:txBody>
    </xdr:sp>
    <xdr:clientData/>
  </xdr:twoCellAnchor>
  <xdr:oneCellAnchor>
    <xdr:from>
      <xdr:col>0</xdr:col>
      <xdr:colOff>965200</xdr:colOff>
      <xdr:row>22</xdr:row>
      <xdr:rowOff>152400</xdr:rowOff>
    </xdr:from>
    <xdr:ext cx="1371601" cy="660400"/>
    <xdr:sp macro="" textlink="">
      <xdr:nvSpPr>
        <xdr:cNvPr id="33" name="TextBox 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965200" y="5448300"/>
          <a:ext cx="1371601" cy="660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3</xdr:col>
      <xdr:colOff>117477</xdr:colOff>
      <xdr:row>22</xdr:row>
      <xdr:rowOff>165100</xdr:rowOff>
    </xdr:from>
    <xdr:ext cx="1358900" cy="635000"/>
    <xdr:sp macro="" textlink="">
      <xdr:nvSpPr>
        <xdr:cNvPr id="34" name="TextBox 1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3508377" y="5461000"/>
          <a:ext cx="1358900" cy="635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9</xdr:row>
      <xdr:rowOff>29026</xdr:rowOff>
    </xdr:from>
    <xdr:to>
      <xdr:col>0</xdr:col>
      <xdr:colOff>3000375</xdr:colOff>
      <xdr:row>10</xdr:row>
      <xdr:rowOff>130584</xdr:rowOff>
    </xdr:to>
    <xdr:sp macro="" textlink="">
      <xdr:nvSpPr>
        <xdr:cNvPr id="3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190500" y="3415693"/>
          <a:ext cx="2809875" cy="313224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8</xdr:col>
      <xdr:colOff>295275</xdr:colOff>
      <xdr:row>22</xdr:row>
      <xdr:rowOff>70309</xdr:rowOff>
    </xdr:from>
    <xdr:to>
      <xdr:col>8</xdr:col>
      <xdr:colOff>1066800</xdr:colOff>
      <xdr:row>25</xdr:row>
      <xdr:rowOff>76592</xdr:rowOff>
    </xdr:to>
    <xdr:pic macro="[0]!PictureUltimate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5175" y="4223209"/>
          <a:ext cx="771525" cy="806383"/>
        </a:xfrm>
        <a:prstGeom prst="rect">
          <a:avLst/>
        </a:prstGeom>
      </xdr:spPr>
    </xdr:pic>
    <xdr:clientData/>
  </xdr:twoCellAnchor>
  <xdr:twoCellAnchor>
    <xdr:from>
      <xdr:col>3</xdr:col>
      <xdr:colOff>101697</xdr:colOff>
      <xdr:row>8</xdr:row>
      <xdr:rowOff>114299</xdr:rowOff>
    </xdr:from>
    <xdr:to>
      <xdr:col>9</xdr:col>
      <xdr:colOff>36687</xdr:colOff>
      <xdr:row>11</xdr:row>
      <xdr:rowOff>67733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1112597" y="3162299"/>
          <a:ext cx="10133090" cy="563034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— Global Ultimate Health Plan</a:t>
          </a:r>
        </a:p>
      </xdr:txBody>
    </xdr:sp>
    <xdr:clientData/>
  </xdr:twoCellAnchor>
  <xdr:twoCellAnchor editAs="oneCell">
    <xdr:from>
      <xdr:col>0</xdr:col>
      <xdr:colOff>200025</xdr:colOff>
      <xdr:row>0</xdr:row>
      <xdr:rowOff>123825</xdr:rowOff>
    </xdr:from>
    <xdr:to>
      <xdr:col>0</xdr:col>
      <xdr:colOff>1695450</xdr:colOff>
      <xdr:row>8</xdr:row>
      <xdr:rowOff>90782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23825"/>
          <a:ext cx="1495425" cy="1516357"/>
        </a:xfrm>
        <a:prstGeom prst="rect">
          <a:avLst/>
        </a:prstGeom>
      </xdr:spPr>
    </xdr:pic>
    <xdr:clientData/>
  </xdr:twoCellAnchor>
  <xdr:twoCellAnchor>
    <xdr:from>
      <xdr:col>3</xdr:col>
      <xdr:colOff>565150</xdr:colOff>
      <xdr:row>1</xdr:row>
      <xdr:rowOff>104775</xdr:rowOff>
    </xdr:from>
    <xdr:to>
      <xdr:col>9</xdr:col>
      <xdr:colOff>0</xdr:colOff>
      <xdr:row>7</xdr:row>
      <xdr:rowOff>101600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10191750" y="307975"/>
          <a:ext cx="8350250" cy="1216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13</xdr:row>
      <xdr:rowOff>76200</xdr:rowOff>
    </xdr:from>
    <xdr:to>
      <xdr:col>3</xdr:col>
      <xdr:colOff>12700</xdr:colOff>
      <xdr:row>136</xdr:row>
      <xdr:rowOff>25401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0"/>
        <a:stretch/>
      </xdr:blipFill>
      <xdr:spPr>
        <a:xfrm>
          <a:off x="0" y="2844800"/>
          <a:ext cx="9639300" cy="253746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175379</xdr:colOff>
      <xdr:row>10</xdr:row>
      <xdr:rowOff>187533</xdr:rowOff>
    </xdr:from>
    <xdr:to>
      <xdr:col>0</xdr:col>
      <xdr:colOff>3048754</xdr:colOff>
      <xdr:row>12</xdr:row>
      <xdr:rowOff>95912</xdr:rowOff>
    </xdr:to>
    <xdr:sp macro="" textlink="">
      <xdr:nvSpPr>
        <xdr:cNvPr id="8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75379" y="4126686"/>
          <a:ext cx="2873375" cy="295836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>
    <xdr:from>
      <xdr:col>3</xdr:col>
      <xdr:colOff>552006</xdr:colOff>
      <xdr:row>8</xdr:row>
      <xdr:rowOff>185617</xdr:rowOff>
    </xdr:from>
    <xdr:to>
      <xdr:col>11</xdr:col>
      <xdr:colOff>440603</xdr:colOff>
      <xdr:row>12</xdr:row>
      <xdr:rowOff>143896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9776217" y="3795091"/>
          <a:ext cx="13368421" cy="760384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— Global Elite Health Plan</a:t>
          </a:r>
        </a:p>
      </xdr:txBody>
    </xdr:sp>
    <xdr:clientData/>
  </xdr:twoCellAnchor>
  <xdr:twoCellAnchor editAs="oneCell">
    <xdr:from>
      <xdr:col>10</xdr:col>
      <xdr:colOff>368300</xdr:colOff>
      <xdr:row>13</xdr:row>
      <xdr:rowOff>28575</xdr:rowOff>
    </xdr:from>
    <xdr:to>
      <xdr:col>10</xdr:col>
      <xdr:colOff>1118394</xdr:colOff>
      <xdr:row>15</xdr:row>
      <xdr:rowOff>273844</xdr:rowOff>
    </xdr:to>
    <xdr:pic macro="[0]!PictureElite_Click"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0" y="3267075"/>
          <a:ext cx="750094" cy="74056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0</xdr:row>
      <xdr:rowOff>114300</xdr:rowOff>
    </xdr:from>
    <xdr:to>
      <xdr:col>0</xdr:col>
      <xdr:colOff>1609725</xdr:colOff>
      <xdr:row>8</xdr:row>
      <xdr:rowOff>30457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1495425" cy="1541757"/>
        </a:xfrm>
        <a:prstGeom prst="rect">
          <a:avLst/>
        </a:prstGeom>
      </xdr:spPr>
    </xdr:pic>
    <xdr:clientData/>
  </xdr:twoCellAnchor>
  <xdr:twoCellAnchor>
    <xdr:from>
      <xdr:col>5</xdr:col>
      <xdr:colOff>1063625</xdr:colOff>
      <xdr:row>1</xdr:row>
      <xdr:rowOff>69850</xdr:rowOff>
    </xdr:from>
    <xdr:to>
      <xdr:col>10</xdr:col>
      <xdr:colOff>1412875</xdr:colOff>
      <xdr:row>7</xdr:row>
      <xdr:rowOff>66675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1490325" y="273050"/>
          <a:ext cx="8350250" cy="1216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25400</xdr:colOff>
      <xdr:row>78</xdr:row>
      <xdr:rowOff>165100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2"/>
        <a:stretch/>
      </xdr:blipFill>
      <xdr:spPr>
        <a:xfrm>
          <a:off x="0" y="2933700"/>
          <a:ext cx="8089900" cy="2108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180688</xdr:colOff>
      <xdr:row>10</xdr:row>
      <xdr:rowOff>115149</xdr:rowOff>
    </xdr:from>
    <xdr:to>
      <xdr:col>0</xdr:col>
      <xdr:colOff>2988748</xdr:colOff>
      <xdr:row>12</xdr:row>
      <xdr:rowOff>130372</xdr:rowOff>
    </xdr:to>
    <xdr:sp macro="" textlink="">
      <xdr:nvSpPr>
        <xdr:cNvPr id="8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180688" y="4068248"/>
          <a:ext cx="2808060" cy="408744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10</xdr:col>
      <xdr:colOff>387350</xdr:colOff>
      <xdr:row>13</xdr:row>
      <xdr:rowOff>184150</xdr:rowOff>
    </xdr:from>
    <xdr:to>
      <xdr:col>10</xdr:col>
      <xdr:colOff>1137444</xdr:colOff>
      <xdr:row>16</xdr:row>
      <xdr:rowOff>242094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9350" y="3409950"/>
          <a:ext cx="750094" cy="756444"/>
        </a:xfrm>
        <a:prstGeom prst="rect">
          <a:avLst/>
        </a:prstGeom>
      </xdr:spPr>
    </xdr:pic>
    <xdr:clientData/>
  </xdr:twoCellAnchor>
  <xdr:twoCellAnchor>
    <xdr:from>
      <xdr:col>3</xdr:col>
      <xdr:colOff>171819</xdr:colOff>
      <xdr:row>9</xdr:row>
      <xdr:rowOff>66675</xdr:rowOff>
    </xdr:from>
    <xdr:to>
      <xdr:col>10</xdr:col>
      <xdr:colOff>1470082</xdr:colOff>
      <xdr:row>12</xdr:row>
      <xdr:rowOff>104776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9684119" y="3902075"/>
          <a:ext cx="12969563" cy="647701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— Global Premier Health Plan</a:t>
          </a:r>
        </a:p>
      </xdr:txBody>
    </xdr:sp>
    <xdr:clientData/>
  </xdr:twoCellAnchor>
  <xdr:twoCellAnchor editAs="oneCell">
    <xdr:from>
      <xdr:col>0</xdr:col>
      <xdr:colOff>177800</xdr:colOff>
      <xdr:row>0</xdr:row>
      <xdr:rowOff>101600</xdr:rowOff>
    </xdr:from>
    <xdr:to>
      <xdr:col>0</xdr:col>
      <xdr:colOff>1673225</xdr:colOff>
      <xdr:row>8</xdr:row>
      <xdr:rowOff>119357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101600"/>
          <a:ext cx="1495425" cy="1541757"/>
        </a:xfrm>
        <a:prstGeom prst="rect">
          <a:avLst/>
        </a:prstGeom>
      </xdr:spPr>
    </xdr:pic>
    <xdr:clientData/>
  </xdr:twoCellAnchor>
  <xdr:twoCellAnchor>
    <xdr:from>
      <xdr:col>5</xdr:col>
      <xdr:colOff>1152525</xdr:colOff>
      <xdr:row>1</xdr:row>
      <xdr:rowOff>82550</xdr:rowOff>
    </xdr:from>
    <xdr:to>
      <xdr:col>10</xdr:col>
      <xdr:colOff>1311275</xdr:colOff>
      <xdr:row>7</xdr:row>
      <xdr:rowOff>155575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11503025" y="273050"/>
          <a:ext cx="8350250" cy="1216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15</xdr:row>
      <xdr:rowOff>0</xdr:rowOff>
    </xdr:from>
    <xdr:to>
      <xdr:col>2</xdr:col>
      <xdr:colOff>9164</xdr:colOff>
      <xdr:row>86</xdr:row>
      <xdr:rowOff>38100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30" b="1"/>
        <a:stretch/>
      </xdr:blipFill>
      <xdr:spPr>
        <a:xfrm>
          <a:off x="0" y="2959100"/>
          <a:ext cx="8226064" cy="21005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9</xdr:row>
      <xdr:rowOff>141514</xdr:rowOff>
    </xdr:from>
    <xdr:to>
      <xdr:col>0</xdr:col>
      <xdr:colOff>2968625</xdr:colOff>
      <xdr:row>11</xdr:row>
      <xdr:rowOff>108101</xdr:rowOff>
    </xdr:to>
    <xdr:sp macro="" textlink="">
      <xdr:nvSpPr>
        <xdr:cNvPr id="8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238125" y="4269014"/>
          <a:ext cx="2730500" cy="389920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10</xdr:col>
      <xdr:colOff>346075</xdr:colOff>
      <xdr:row>12</xdr:row>
      <xdr:rowOff>146050</xdr:rowOff>
    </xdr:from>
    <xdr:to>
      <xdr:col>10</xdr:col>
      <xdr:colOff>1096169</xdr:colOff>
      <xdr:row>15</xdr:row>
      <xdr:rowOff>178592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2275" y="3575050"/>
          <a:ext cx="750094" cy="731042"/>
        </a:xfrm>
        <a:prstGeom prst="rect">
          <a:avLst/>
        </a:prstGeom>
      </xdr:spPr>
    </xdr:pic>
    <xdr:clientData/>
  </xdr:twoCellAnchor>
  <xdr:twoCellAnchor>
    <xdr:from>
      <xdr:col>3</xdr:col>
      <xdr:colOff>952500</xdr:colOff>
      <xdr:row>9</xdr:row>
      <xdr:rowOff>85724</xdr:rowOff>
    </xdr:from>
    <xdr:to>
      <xdr:col>10</xdr:col>
      <xdr:colOff>1309158</xdr:colOff>
      <xdr:row>12</xdr:row>
      <xdr:rowOff>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10927292" y="4213224"/>
          <a:ext cx="12236449" cy="681568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— Global Select Health Plan</a:t>
          </a:r>
        </a:p>
      </xdr:txBody>
    </xdr:sp>
    <xdr:clientData/>
  </xdr:twoCellAnchor>
  <xdr:twoCellAnchor editAs="oneCell">
    <xdr:from>
      <xdr:col>0</xdr:col>
      <xdr:colOff>4153958</xdr:colOff>
      <xdr:row>49</xdr:row>
      <xdr:rowOff>277812</xdr:rowOff>
    </xdr:from>
    <xdr:to>
      <xdr:col>1</xdr:col>
      <xdr:colOff>1604327</xdr:colOff>
      <xdr:row>50</xdr:row>
      <xdr:rowOff>211180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53958" y="17065625"/>
          <a:ext cx="2834640" cy="224409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0</xdr:row>
      <xdr:rowOff>101600</xdr:rowOff>
    </xdr:from>
    <xdr:to>
      <xdr:col>0</xdr:col>
      <xdr:colOff>1711325</xdr:colOff>
      <xdr:row>8</xdr:row>
      <xdr:rowOff>119357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01600"/>
          <a:ext cx="1495425" cy="1541757"/>
        </a:xfrm>
        <a:prstGeom prst="rect">
          <a:avLst/>
        </a:prstGeom>
      </xdr:spPr>
    </xdr:pic>
    <xdr:clientData/>
  </xdr:twoCellAnchor>
  <xdr:twoCellAnchor>
    <xdr:from>
      <xdr:col>5</xdr:col>
      <xdr:colOff>1139825</xdr:colOff>
      <xdr:row>1</xdr:row>
      <xdr:rowOff>82550</xdr:rowOff>
    </xdr:from>
    <xdr:to>
      <xdr:col>11</xdr:col>
      <xdr:colOff>3175</xdr:colOff>
      <xdr:row>7</xdr:row>
      <xdr:rowOff>155575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12163425" y="273050"/>
          <a:ext cx="8350250" cy="1216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3683000</xdr:colOff>
      <xdr:row>70</xdr:row>
      <xdr:rowOff>139702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9"/>
        <a:stretch/>
      </xdr:blipFill>
      <xdr:spPr>
        <a:xfrm>
          <a:off x="0" y="2768600"/>
          <a:ext cx="8394700" cy="181483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1731772</xdr:colOff>
      <xdr:row>1048576</xdr:row>
      <xdr:rowOff>3962400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930872" cy="3962400"/>
        </a:xfrm>
        <a:prstGeom prst="rect">
          <a:avLst/>
        </a:prstGeom>
      </xdr:spPr>
    </xdr:pic>
    <xdr:clientData/>
  </xdr:twoCellAnchor>
  <xdr:twoCellAnchor>
    <xdr:from>
      <xdr:col>0</xdr:col>
      <xdr:colOff>1815</xdr:colOff>
      <xdr:row>20</xdr:row>
      <xdr:rowOff>152400</xdr:rowOff>
    </xdr:from>
    <xdr:to>
      <xdr:col>0</xdr:col>
      <xdr:colOff>2841625</xdr:colOff>
      <xdr:row>21</xdr:row>
      <xdr:rowOff>185510</xdr:rowOff>
    </xdr:to>
    <xdr:sp macro="" textlink="">
      <xdr:nvSpPr>
        <xdr:cNvPr id="3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815" y="3375025"/>
          <a:ext cx="2839810" cy="398235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>
    <xdr:from>
      <xdr:col>5</xdr:col>
      <xdr:colOff>1746250</xdr:colOff>
      <xdr:row>28</xdr:row>
      <xdr:rowOff>63500</xdr:rowOff>
    </xdr:from>
    <xdr:to>
      <xdr:col>7</xdr:col>
      <xdr:colOff>1365250</xdr:colOff>
      <xdr:row>29</xdr:row>
      <xdr:rowOff>88899</xdr:rowOff>
    </xdr:to>
    <xdr:sp macro="" textlink="">
      <xdr:nvSpPr>
        <xdr:cNvPr id="6" name="Rectangle 6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12573000" y="5651500"/>
          <a:ext cx="2921000" cy="327024"/>
        </a:xfrm>
        <a:prstGeom prst="rect">
          <a:avLst/>
        </a:prstGeom>
        <a:noFill/>
        <a:ln w="25400" algn="ctr">
          <a:solidFill>
            <a:sysClr val="windowText" lastClr="000000"/>
          </a:solidFill>
          <a:miter lim="800000"/>
          <a:headEnd/>
          <a:tailEnd/>
        </a:ln>
      </xdr:spPr>
    </xdr:sp>
    <xdr:clientData/>
  </xdr:twoCellAnchor>
  <xdr:twoCellAnchor editAs="oneCell">
    <xdr:from>
      <xdr:col>8</xdr:col>
      <xdr:colOff>984250</xdr:colOff>
      <xdr:row>27</xdr:row>
      <xdr:rowOff>95250</xdr:rowOff>
    </xdr:from>
    <xdr:to>
      <xdr:col>8</xdr:col>
      <xdr:colOff>1734344</xdr:colOff>
      <xdr:row>1048576</xdr:row>
      <xdr:rowOff>756444</xdr:rowOff>
    </xdr:to>
    <xdr:pic macro="[0]!PictureMajorMedical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38550" y="5448300"/>
          <a:ext cx="750094" cy="75644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168729</xdr:rowOff>
    </xdr:from>
    <xdr:to>
      <xdr:col>0</xdr:col>
      <xdr:colOff>1371600</xdr:colOff>
      <xdr:row>1048576</xdr:row>
      <xdr:rowOff>1140279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68729"/>
          <a:ext cx="1219200" cy="1140279"/>
        </a:xfrm>
        <a:prstGeom prst="rect">
          <a:avLst/>
        </a:prstGeom>
      </xdr:spPr>
    </xdr:pic>
    <xdr:clientData/>
  </xdr:twoCellAnchor>
  <xdr:twoCellAnchor>
    <xdr:from>
      <xdr:col>1</xdr:col>
      <xdr:colOff>860877</xdr:colOff>
      <xdr:row>12</xdr:row>
      <xdr:rowOff>152399</xdr:rowOff>
    </xdr:from>
    <xdr:to>
      <xdr:col>5</xdr:col>
      <xdr:colOff>1321253</xdr:colOff>
      <xdr:row>18</xdr:row>
      <xdr:rowOff>53975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6232977" y="2400299"/>
          <a:ext cx="7470776" cy="1044576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</a:t>
          </a:r>
        </a:p>
      </xdr:txBody>
    </xdr:sp>
    <xdr:clientData/>
  </xdr:twoCellAnchor>
  <xdr:twoCellAnchor>
    <xdr:from>
      <xdr:col>7</xdr:col>
      <xdr:colOff>1226003</xdr:colOff>
      <xdr:row>0</xdr:row>
      <xdr:rowOff>101600</xdr:rowOff>
    </xdr:from>
    <xdr:to>
      <xdr:col>8</xdr:col>
      <xdr:colOff>1488809</xdr:colOff>
      <xdr:row>4</xdr:row>
      <xdr:rowOff>5104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7761403" y="101600"/>
          <a:ext cx="1926506" cy="856004"/>
        </a:xfrm>
        <a:prstGeom prst="rect">
          <a:avLst/>
        </a:prstGeom>
        <a:solidFill>
          <a:schemeClr val="bg1">
            <a:alpha val="90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16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Ecuador</a:t>
          </a:r>
        </a:p>
        <a:p>
          <a:pPr algn="ctr"/>
          <a:r>
            <a:rPr lang="en-US" sz="1100" b="0" i="0" baseline="0">
              <a:effectLst/>
              <a:latin typeface="+mn-lt"/>
              <a:ea typeface="+mn-ea"/>
              <a:cs typeface="+mn-cs"/>
            </a:rPr>
            <a:t>www.bupasalud.com</a:t>
          </a:r>
          <a:endParaRPr lang="en-US">
            <a:effectLst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55880</xdr:colOff>
      <xdr:row>11</xdr:row>
      <xdr:rowOff>91577</xdr:rowOff>
    </xdr:from>
    <xdr:to>
      <xdr:col>1</xdr:col>
      <xdr:colOff>703580</xdr:colOff>
      <xdr:row>14</xdr:row>
      <xdr:rowOff>0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55880" y="2418217"/>
          <a:ext cx="3187700" cy="390525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7</xdr:col>
      <xdr:colOff>511811</xdr:colOff>
      <xdr:row>16</xdr:row>
      <xdr:rowOff>262467</xdr:rowOff>
    </xdr:from>
    <xdr:to>
      <xdr:col>7</xdr:col>
      <xdr:colOff>1250951</xdr:colOff>
      <xdr:row>19</xdr:row>
      <xdr:rowOff>259493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3611" y="3386667"/>
          <a:ext cx="739140" cy="7971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38100</xdr:rowOff>
    </xdr:from>
    <xdr:to>
      <xdr:col>0</xdr:col>
      <xdr:colOff>1562100</xdr:colOff>
      <xdr:row>9</xdr:row>
      <xdr:rowOff>93957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8100"/>
          <a:ext cx="1495425" cy="15417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69851</xdr:rowOff>
    </xdr:from>
    <xdr:to>
      <xdr:col>6</xdr:col>
      <xdr:colOff>1273175</xdr:colOff>
      <xdr:row>8</xdr:row>
      <xdr:rowOff>114301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2219325" y="231776"/>
          <a:ext cx="8350250" cy="12065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 bwMode="auto">
        <a:solidFill>
          <a:schemeClr val="bg1">
            <a:alpha val="90000"/>
          </a:schemeClr>
        </a:solidFill>
        <a:ln w="9525" algn="ctr">
          <a:noFill/>
          <a:miter lim="800000"/>
          <a:headEnd/>
          <a:tailEnd/>
        </a:ln>
        <a:effectLst/>
      </a:spPr>
      <a:bodyPr vertOverflow="clip" wrap="square" lIns="0" tIns="22860" rIns="36576" bIns="0" anchor="ctr" upright="1"/>
      <a:lstStyle>
        <a:defPPr algn="r">
          <a:defRPr sz="1600" b="1" i="0" u="none" strike="noStrike" baseline="0">
            <a:solidFill>
              <a:sysClr val="windowText" lastClr="000000"/>
            </a:solidFill>
            <a:latin typeface="+mn-lt"/>
            <a:ea typeface="+mn-ea"/>
            <a:cs typeface="+mn-cs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2:M34"/>
  <sheetViews>
    <sheetView showGridLines="0" tabSelected="1" zoomScaleNormal="100" workbookViewId="0">
      <selection activeCell="B27" sqref="B27"/>
    </sheetView>
  </sheetViews>
  <sheetFormatPr baseColWidth="10" defaultColWidth="20.5" defaultRowHeight="18" x14ac:dyDescent="0.2"/>
  <cols>
    <col min="1" max="1" width="14.6640625" style="309" customWidth="1"/>
    <col min="2" max="2" width="20.5" style="309" customWidth="1"/>
    <col min="3" max="3" width="15.6640625" style="309" customWidth="1"/>
    <col min="4" max="4" width="31.33203125" style="309" customWidth="1"/>
    <col min="5" max="7" width="20.5" style="309" customWidth="1"/>
    <col min="8" max="8" width="23.5" style="309" customWidth="1"/>
    <col min="9" max="9" width="2.1640625" style="309" customWidth="1"/>
    <col min="10" max="10" width="15.1640625" style="309" customWidth="1"/>
    <col min="11" max="12" width="20.5" style="309"/>
    <col min="13" max="13" width="11.6640625" style="309" customWidth="1"/>
    <col min="14" max="16384" width="20.5" style="309"/>
  </cols>
  <sheetData>
    <row r="2" spans="1:13" x14ac:dyDescent="0.2">
      <c r="H2" s="310" t="s">
        <v>2</v>
      </c>
      <c r="I2" s="310" t="s">
        <v>2</v>
      </c>
      <c r="J2" s="310"/>
    </row>
    <row r="9" spans="1:13" s="311" customFormat="1" ht="27" customHeight="1" x14ac:dyDescent="0.2">
      <c r="A9" s="442"/>
      <c r="B9" s="442"/>
      <c r="C9" s="442"/>
      <c r="D9" s="442"/>
      <c r="E9" s="442"/>
      <c r="F9" s="442"/>
      <c r="G9" s="442"/>
      <c r="H9" s="442"/>
      <c r="I9" s="442"/>
      <c r="J9" s="442"/>
      <c r="K9" s="442"/>
      <c r="L9" s="442"/>
      <c r="M9" s="442"/>
    </row>
    <row r="11" spans="1:13" x14ac:dyDescent="0.2">
      <c r="A11" s="312" t="s">
        <v>32</v>
      </c>
      <c r="B11" s="313"/>
      <c r="C11" s="313"/>
      <c r="D11" s="313"/>
      <c r="E11" s="313"/>
      <c r="F11" s="313"/>
      <c r="G11" s="313"/>
      <c r="H11" s="313"/>
      <c r="I11" s="313"/>
      <c r="J11" s="314"/>
    </row>
    <row r="12" spans="1:13" x14ac:dyDescent="0.2">
      <c r="A12" s="315"/>
      <c r="B12" s="311"/>
      <c r="C12" s="311"/>
      <c r="D12" s="311"/>
      <c r="E12" s="311"/>
      <c r="F12" s="311"/>
      <c r="G12" s="311"/>
      <c r="H12" s="311"/>
      <c r="I12" s="311"/>
      <c r="J12" s="316"/>
    </row>
    <row r="13" spans="1:13" x14ac:dyDescent="0.2">
      <c r="A13" s="315"/>
      <c r="B13" s="443" t="s">
        <v>181</v>
      </c>
      <c r="C13" s="443"/>
      <c r="D13" s="444" t="s">
        <v>154</v>
      </c>
      <c r="E13" s="444"/>
      <c r="F13" s="444"/>
      <c r="G13" s="444"/>
      <c r="H13" s="444"/>
      <c r="I13" s="311"/>
      <c r="J13" s="316"/>
    </row>
    <row r="14" spans="1:13" ht="9.5" customHeight="1" x14ac:dyDescent="0.2">
      <c r="A14" s="315"/>
      <c r="B14" s="311"/>
      <c r="C14" s="311"/>
      <c r="D14" s="317"/>
      <c r="E14" s="317"/>
      <c r="F14" s="317"/>
      <c r="G14" s="311"/>
      <c r="H14" s="311"/>
      <c r="I14" s="311"/>
      <c r="J14" s="316"/>
    </row>
    <row r="15" spans="1:13" x14ac:dyDescent="0.2">
      <c r="A15" s="315"/>
      <c r="B15" s="443" t="s">
        <v>182</v>
      </c>
      <c r="C15" s="443"/>
      <c r="D15" s="345">
        <v>2</v>
      </c>
      <c r="E15" s="311"/>
      <c r="F15" s="443" t="s">
        <v>184</v>
      </c>
      <c r="G15" s="443"/>
      <c r="H15" s="345">
        <v>0</v>
      </c>
      <c r="I15" s="311"/>
      <c r="J15" s="318"/>
    </row>
    <row r="16" spans="1:13" ht="9.5" customHeight="1" x14ac:dyDescent="0.2">
      <c r="A16" s="315"/>
      <c r="B16" s="311"/>
      <c r="C16" s="311"/>
      <c r="D16" s="317"/>
      <c r="E16" s="317"/>
      <c r="F16" s="311"/>
      <c r="G16" s="311"/>
      <c r="H16" s="311"/>
      <c r="I16" s="311"/>
      <c r="J16" s="316"/>
    </row>
    <row r="17" spans="1:10" x14ac:dyDescent="0.2">
      <c r="A17" s="315"/>
      <c r="B17" s="443" t="s">
        <v>183</v>
      </c>
      <c r="C17" s="443"/>
      <c r="D17" s="345">
        <v>18</v>
      </c>
      <c r="E17" s="311"/>
      <c r="F17" s="443" t="s">
        <v>185</v>
      </c>
      <c r="G17" s="443"/>
      <c r="H17" s="345">
        <v>18</v>
      </c>
      <c r="I17" s="311"/>
      <c r="J17" s="316"/>
    </row>
    <row r="18" spans="1:10" ht="10.5" customHeight="1" x14ac:dyDescent="0.2">
      <c r="A18" s="315"/>
      <c r="B18" s="311"/>
      <c r="C18" s="311"/>
      <c r="D18" s="311"/>
      <c r="E18" s="311"/>
      <c r="F18" s="311"/>
      <c r="G18" s="311"/>
      <c r="H18" s="311"/>
      <c r="I18" s="311"/>
      <c r="J18" s="316"/>
    </row>
    <row r="19" spans="1:10" ht="20.25" customHeight="1" x14ac:dyDescent="0.2">
      <c r="A19" s="315"/>
      <c r="B19" s="311"/>
      <c r="C19" s="439" t="s">
        <v>178</v>
      </c>
      <c r="D19" s="345" t="s">
        <v>186</v>
      </c>
      <c r="E19" s="311"/>
      <c r="F19" s="311"/>
      <c r="G19" s="311"/>
      <c r="H19" s="311"/>
      <c r="I19" s="311"/>
      <c r="J19" s="316"/>
    </row>
    <row r="20" spans="1:10" ht="21" customHeight="1" x14ac:dyDescent="0.2">
      <c r="A20" s="319"/>
      <c r="B20" s="320"/>
      <c r="C20" s="320"/>
      <c r="D20" s="320"/>
      <c r="E20" s="320"/>
      <c r="F20" s="320"/>
      <c r="G20" s="320"/>
      <c r="H20" s="320"/>
      <c r="I20" s="320"/>
      <c r="J20" s="321"/>
    </row>
    <row r="22" spans="1:10" x14ac:dyDescent="0.2">
      <c r="A22" s="312" t="s">
        <v>38</v>
      </c>
      <c r="B22" s="313"/>
      <c r="C22" s="313"/>
      <c r="D22" s="313"/>
      <c r="E22" s="313"/>
      <c r="F22" s="313"/>
      <c r="G22" s="313"/>
      <c r="H22" s="313"/>
      <c r="I22" s="313"/>
      <c r="J22" s="314"/>
    </row>
    <row r="23" spans="1:10" x14ac:dyDescent="0.2">
      <c r="A23" s="315"/>
      <c r="B23" s="311"/>
      <c r="C23" s="311"/>
      <c r="D23" s="311"/>
      <c r="E23" s="311"/>
      <c r="F23" s="311"/>
      <c r="G23" s="311"/>
      <c r="H23" s="311"/>
      <c r="I23" s="311"/>
      <c r="J23" s="316"/>
    </row>
    <row r="24" spans="1:10" ht="9" customHeight="1" x14ac:dyDescent="0.2">
      <c r="A24" s="315"/>
      <c r="B24" s="311"/>
      <c r="C24" s="311"/>
      <c r="D24" s="311"/>
      <c r="E24" s="311"/>
      <c r="F24" s="311"/>
      <c r="G24" s="311"/>
      <c r="H24" s="311"/>
      <c r="I24" s="311"/>
      <c r="J24" s="316"/>
    </row>
    <row r="25" spans="1:10" x14ac:dyDescent="0.2">
      <c r="A25" s="315"/>
      <c r="B25" s="311"/>
      <c r="C25" s="311"/>
      <c r="D25" s="441"/>
      <c r="E25" s="441"/>
      <c r="F25" s="311"/>
      <c r="G25" s="441"/>
      <c r="H25" s="441"/>
      <c r="I25" s="311"/>
      <c r="J25" s="316"/>
    </row>
    <row r="26" spans="1:10" x14ac:dyDescent="0.2">
      <c r="A26" s="315"/>
      <c r="B26" s="311"/>
      <c r="C26" s="311"/>
      <c r="D26" s="311"/>
      <c r="E26" s="311"/>
      <c r="F26" s="311"/>
      <c r="G26" s="311"/>
      <c r="H26" s="311"/>
      <c r="I26" s="311"/>
      <c r="J26" s="316"/>
    </row>
    <row r="27" spans="1:10" x14ac:dyDescent="0.2">
      <c r="A27" s="315"/>
      <c r="B27" s="345">
        <v>0</v>
      </c>
      <c r="C27" s="311"/>
      <c r="D27" s="345">
        <v>0</v>
      </c>
      <c r="E27" s="311"/>
      <c r="F27" s="311"/>
      <c r="G27" s="311"/>
      <c r="H27" s="311"/>
      <c r="I27" s="311"/>
      <c r="J27" s="316"/>
    </row>
    <row r="28" spans="1:10" x14ac:dyDescent="0.2">
      <c r="A28" s="315"/>
      <c r="B28" s="322"/>
      <c r="C28" s="311"/>
      <c r="D28" s="322"/>
      <c r="E28" s="311"/>
      <c r="F28" s="311"/>
      <c r="G28" s="311"/>
      <c r="H28" s="311"/>
      <c r="I28" s="311"/>
      <c r="J28" s="316"/>
    </row>
    <row r="29" spans="1:10" x14ac:dyDescent="0.2">
      <c r="A29" s="315"/>
      <c r="B29" s="322"/>
      <c r="C29" s="311"/>
      <c r="D29" s="322"/>
      <c r="E29" s="311"/>
      <c r="F29" s="311"/>
      <c r="G29" s="311"/>
      <c r="H29" s="311"/>
      <c r="I29" s="311"/>
      <c r="J29" s="316"/>
    </row>
    <row r="30" spans="1:10" x14ac:dyDescent="0.2">
      <c r="A30" s="315"/>
      <c r="B30" s="322"/>
      <c r="C30" s="311"/>
      <c r="D30" s="322"/>
      <c r="E30" s="311"/>
      <c r="F30" s="311"/>
      <c r="G30" s="311"/>
      <c r="H30" s="311"/>
      <c r="I30" s="311"/>
      <c r="J30" s="316"/>
    </row>
    <row r="31" spans="1:10" x14ac:dyDescent="0.2">
      <c r="A31" s="315"/>
      <c r="B31" s="322"/>
      <c r="C31" s="311"/>
      <c r="D31" s="322"/>
      <c r="E31" s="311"/>
      <c r="F31" s="311"/>
      <c r="G31" s="311"/>
      <c r="H31" s="311"/>
      <c r="I31" s="311"/>
      <c r="J31" s="316"/>
    </row>
    <row r="32" spans="1:10" x14ac:dyDescent="0.2">
      <c r="A32" s="315"/>
      <c r="B32" s="322"/>
      <c r="C32" s="311"/>
      <c r="D32" s="322"/>
      <c r="E32" s="311"/>
      <c r="F32" s="311"/>
      <c r="G32" s="311"/>
      <c r="H32" s="311"/>
      <c r="I32" s="311"/>
      <c r="J32" s="316"/>
    </row>
    <row r="33" spans="1:10" x14ac:dyDescent="0.2">
      <c r="A33" s="315"/>
      <c r="B33" s="322"/>
      <c r="C33" s="311"/>
      <c r="D33" s="322"/>
      <c r="E33" s="311"/>
      <c r="F33" s="311"/>
      <c r="G33" s="311"/>
      <c r="H33" s="311"/>
      <c r="I33" s="311"/>
      <c r="J33" s="316"/>
    </row>
    <row r="34" spans="1:10" x14ac:dyDescent="0.2">
      <c r="A34" s="319"/>
      <c r="B34" s="323"/>
      <c r="C34" s="320"/>
      <c r="D34" s="323"/>
      <c r="E34" s="320"/>
      <c r="F34" s="320"/>
      <c r="G34" s="320"/>
      <c r="H34" s="320"/>
      <c r="I34" s="320"/>
      <c r="J34" s="321"/>
    </row>
  </sheetData>
  <sheetProtection sheet="1" objects="1" scenarios="1"/>
  <mergeCells count="9">
    <mergeCell ref="D25:E25"/>
    <mergeCell ref="G25:H25"/>
    <mergeCell ref="A9:M9"/>
    <mergeCell ref="F17:G17"/>
    <mergeCell ref="B13:C13"/>
    <mergeCell ref="B15:C15"/>
    <mergeCell ref="D13:H13"/>
    <mergeCell ref="F15:G15"/>
    <mergeCell ref="B17:C17"/>
  </mergeCells>
  <phoneticPr fontId="12" type="noConversion"/>
  <conditionalFormatting sqref="D17">
    <cfRule type="cellIs" dxfId="44" priority="4" stopIfTrue="1" operator="lessThan">
      <formula>18</formula>
    </cfRule>
  </conditionalFormatting>
  <conditionalFormatting sqref="D15">
    <cfRule type="cellIs" dxfId="43" priority="6" stopIfTrue="1" operator="equal">
      <formula>0</formula>
    </cfRule>
    <cfRule type="cellIs" dxfId="42" priority="7" stopIfTrue="1" operator="greaterThan">
      <formula>2</formula>
    </cfRule>
  </conditionalFormatting>
  <conditionalFormatting sqref="H17">
    <cfRule type="cellIs" dxfId="41" priority="3" stopIfTrue="1" operator="lessThan">
      <formula>18</formula>
    </cfRule>
    <cfRule type="cellIs" dxfId="40" priority="9" stopIfTrue="1" operator="equal">
      <formula>0</formula>
    </cfRule>
  </conditionalFormatting>
  <conditionalFormatting sqref="D19">
    <cfRule type="cellIs" dxfId="39" priority="1" stopIfTrue="1" operator="lessThan">
      <formula>18</formula>
    </cfRule>
  </conditionalFormatting>
  <pageMargins left="0.25" right="0.25" top="0.25" bottom="0.25" header="0.511811023622047" footer="0.511811023622047"/>
  <pageSetup paperSize="9" scale="59" orientation="landscape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Tablas!$M$2:$M$3</xm:f>
          </x14:formula1>
          <xm:sqref>D19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N1497"/>
  <sheetViews>
    <sheetView showGridLines="0" topLeftCell="A1048576" zoomScale="90" zoomScaleNormal="90" zoomScalePageLayoutView="150" workbookViewId="0">
      <selection sqref="A1:XFD1048576"/>
    </sheetView>
  </sheetViews>
  <sheetFormatPr baseColWidth="10" defaultColWidth="8.6640625" defaultRowHeight="13" zeroHeight="1" x14ac:dyDescent="0.15"/>
  <cols>
    <col min="1" max="1" width="3.6640625" style="1" customWidth="1"/>
    <col min="2" max="2" width="20.6640625" style="1" customWidth="1"/>
    <col min="3" max="7" width="15.6640625" style="2" customWidth="1"/>
    <col min="8" max="19" width="15.6640625" style="1" customWidth="1"/>
    <col min="20" max="16384" width="8.6640625" style="1"/>
  </cols>
  <sheetData>
    <row r="1" spans="1:12" ht="14" hidden="1" thickBot="1" x14ac:dyDescent="0.2"/>
    <row r="2" spans="1:12" ht="18" hidden="1" x14ac:dyDescent="0.2">
      <c r="A2" s="553" t="s">
        <v>15</v>
      </c>
      <c r="B2" s="554"/>
      <c r="C2" s="554"/>
      <c r="D2" s="554"/>
      <c r="E2" s="554"/>
      <c r="F2" s="554"/>
      <c r="G2" s="554"/>
      <c r="I2" s="33" t="s">
        <v>10</v>
      </c>
      <c r="K2" s="1">
        <f>1.12/12</f>
        <v>9.3333333333333338E-2</v>
      </c>
    </row>
    <row r="3" spans="1:12" ht="18" hidden="1" x14ac:dyDescent="0.2">
      <c r="A3" s="555" t="s">
        <v>6</v>
      </c>
      <c r="B3" s="556"/>
      <c r="C3" s="556"/>
      <c r="D3" s="556"/>
      <c r="E3" s="556"/>
      <c r="F3" s="556"/>
      <c r="G3" s="556"/>
      <c r="I3" s="33" t="s">
        <v>13</v>
      </c>
      <c r="K3" s="1">
        <f>1.1/4</f>
        <v>0.27500000000000002</v>
      </c>
    </row>
    <row r="4" spans="1:12" hidden="1" x14ac:dyDescent="0.15">
      <c r="A4" s="551" t="s">
        <v>0</v>
      </c>
      <c r="B4" s="552"/>
      <c r="C4" s="552"/>
      <c r="D4" s="552"/>
      <c r="E4" s="552"/>
      <c r="F4" s="552"/>
      <c r="G4" s="552"/>
      <c r="I4" s="33" t="s">
        <v>14</v>
      </c>
      <c r="K4" s="1">
        <f>1.06/2</f>
        <v>0.53</v>
      </c>
    </row>
    <row r="5" spans="1:12" hidden="1" x14ac:dyDescent="0.15">
      <c r="A5" s="4" t="s">
        <v>2</v>
      </c>
      <c r="B5" s="5" t="s">
        <v>2</v>
      </c>
      <c r="C5" s="34">
        <v>250</v>
      </c>
      <c r="D5" s="34">
        <v>2000</v>
      </c>
      <c r="E5" s="34">
        <v>3500</v>
      </c>
      <c r="F5" s="34">
        <v>5000</v>
      </c>
      <c r="G5" s="34">
        <v>10000</v>
      </c>
    </row>
    <row r="6" spans="1:12" ht="15" hidden="1" x14ac:dyDescent="0.2">
      <c r="A6" s="4">
        <v>18</v>
      </c>
      <c r="B6" s="5"/>
      <c r="C6" s="303">
        <v>9452</v>
      </c>
      <c r="D6" s="303">
        <v>8286</v>
      </c>
      <c r="E6" s="303">
        <v>6686</v>
      </c>
      <c r="F6" s="303">
        <v>5801</v>
      </c>
      <c r="G6" s="303">
        <v>4311</v>
      </c>
      <c r="H6" s="14"/>
      <c r="I6" s="11"/>
      <c r="J6" s="9"/>
      <c r="K6" s="9"/>
      <c r="L6" s="9"/>
    </row>
    <row r="7" spans="1:12" ht="15" hidden="1" x14ac:dyDescent="0.2">
      <c r="A7" s="4">
        <v>19</v>
      </c>
      <c r="B7" s="5"/>
      <c r="C7" s="303">
        <v>9452</v>
      </c>
      <c r="D7" s="303">
        <v>8286</v>
      </c>
      <c r="E7" s="303">
        <v>6686</v>
      </c>
      <c r="F7" s="303">
        <v>5801</v>
      </c>
      <c r="G7" s="303">
        <v>4311</v>
      </c>
      <c r="H7" s="14"/>
      <c r="I7" s="11"/>
      <c r="J7" s="9"/>
      <c r="K7" s="9"/>
      <c r="L7" s="9"/>
    </row>
    <row r="8" spans="1:12" ht="15" hidden="1" x14ac:dyDescent="0.2">
      <c r="A8" s="4">
        <v>20</v>
      </c>
      <c r="B8" s="5"/>
      <c r="C8" s="303">
        <v>9452</v>
      </c>
      <c r="D8" s="303">
        <v>8286</v>
      </c>
      <c r="E8" s="303">
        <v>6686</v>
      </c>
      <c r="F8" s="303">
        <v>5801</v>
      </c>
      <c r="G8" s="303">
        <v>4311</v>
      </c>
      <c r="H8" s="14"/>
      <c r="I8" s="11"/>
      <c r="J8" s="9"/>
      <c r="K8" s="9"/>
      <c r="L8" s="9"/>
    </row>
    <row r="9" spans="1:12" ht="15" hidden="1" x14ac:dyDescent="0.2">
      <c r="A9" s="4">
        <v>21</v>
      </c>
      <c r="B9" s="5"/>
      <c r="C9" s="303">
        <v>9452</v>
      </c>
      <c r="D9" s="303">
        <v>8286</v>
      </c>
      <c r="E9" s="303">
        <v>6686</v>
      </c>
      <c r="F9" s="303">
        <v>5801</v>
      </c>
      <c r="G9" s="303">
        <v>4311</v>
      </c>
      <c r="H9" s="14"/>
      <c r="I9" s="11"/>
      <c r="J9" s="9"/>
      <c r="K9" s="9"/>
      <c r="L9" s="9"/>
    </row>
    <row r="10" spans="1:12" ht="15" hidden="1" x14ac:dyDescent="0.2">
      <c r="A10" s="4">
        <v>22</v>
      </c>
      <c r="B10" s="5"/>
      <c r="C10" s="303">
        <v>9452</v>
      </c>
      <c r="D10" s="303">
        <v>8286</v>
      </c>
      <c r="E10" s="303">
        <v>6686</v>
      </c>
      <c r="F10" s="303">
        <v>5801</v>
      </c>
      <c r="G10" s="303">
        <v>4311</v>
      </c>
      <c r="H10" s="14"/>
      <c r="I10" s="11"/>
      <c r="J10" s="9"/>
      <c r="K10" s="9"/>
      <c r="L10" s="9"/>
    </row>
    <row r="11" spans="1:12" ht="15" hidden="1" x14ac:dyDescent="0.2">
      <c r="A11" s="4">
        <v>23</v>
      </c>
      <c r="B11" s="5"/>
      <c r="C11" s="303">
        <v>9452</v>
      </c>
      <c r="D11" s="303">
        <v>8286</v>
      </c>
      <c r="E11" s="303">
        <v>6686</v>
      </c>
      <c r="F11" s="303">
        <v>5801</v>
      </c>
      <c r="G11" s="303">
        <v>4311</v>
      </c>
      <c r="H11" s="14"/>
      <c r="I11" s="11"/>
      <c r="J11" s="9"/>
      <c r="K11" s="9"/>
      <c r="L11" s="9"/>
    </row>
    <row r="12" spans="1:12" ht="15" hidden="1" x14ac:dyDescent="0.2">
      <c r="A12" s="4">
        <v>24</v>
      </c>
      <c r="B12" s="5"/>
      <c r="C12" s="303">
        <v>9452</v>
      </c>
      <c r="D12" s="303">
        <v>8286</v>
      </c>
      <c r="E12" s="303">
        <v>6686</v>
      </c>
      <c r="F12" s="303">
        <v>5801</v>
      </c>
      <c r="G12" s="303">
        <v>4311</v>
      </c>
      <c r="H12" s="14"/>
      <c r="I12" s="11"/>
      <c r="J12" s="9"/>
      <c r="K12" s="9"/>
      <c r="L12" s="9"/>
    </row>
    <row r="13" spans="1:12" ht="15" hidden="1" x14ac:dyDescent="0.2">
      <c r="A13" s="4">
        <v>25</v>
      </c>
      <c r="B13" s="5"/>
      <c r="C13" s="303">
        <v>10102</v>
      </c>
      <c r="D13" s="303">
        <v>8854</v>
      </c>
      <c r="E13" s="303">
        <v>7102</v>
      </c>
      <c r="F13" s="303">
        <v>6160</v>
      </c>
      <c r="G13" s="303">
        <v>4576</v>
      </c>
      <c r="H13" s="14"/>
      <c r="I13" s="11"/>
      <c r="J13" s="9"/>
      <c r="K13" s="9"/>
      <c r="L13" s="9"/>
    </row>
    <row r="14" spans="1:12" ht="15" hidden="1" x14ac:dyDescent="0.2">
      <c r="A14" s="4">
        <v>26</v>
      </c>
      <c r="B14" s="5"/>
      <c r="C14" s="303">
        <v>10102</v>
      </c>
      <c r="D14" s="303">
        <v>8854</v>
      </c>
      <c r="E14" s="303">
        <v>7102</v>
      </c>
      <c r="F14" s="303">
        <v>6160</v>
      </c>
      <c r="G14" s="303">
        <v>4576</v>
      </c>
      <c r="H14" s="14"/>
      <c r="I14" s="11"/>
      <c r="J14" s="9"/>
      <c r="K14" s="9"/>
      <c r="L14" s="9"/>
    </row>
    <row r="15" spans="1:12" ht="15" hidden="1" x14ac:dyDescent="0.2">
      <c r="A15" s="4">
        <v>27</v>
      </c>
      <c r="B15" s="5"/>
      <c r="C15" s="303">
        <v>10102</v>
      </c>
      <c r="D15" s="303">
        <v>8854</v>
      </c>
      <c r="E15" s="303">
        <v>7102</v>
      </c>
      <c r="F15" s="303">
        <v>6160</v>
      </c>
      <c r="G15" s="303">
        <v>4576</v>
      </c>
      <c r="H15" s="14"/>
      <c r="I15" s="11"/>
      <c r="J15" s="9"/>
      <c r="K15" s="9"/>
      <c r="L15" s="9"/>
    </row>
    <row r="16" spans="1:12" ht="15" hidden="1" x14ac:dyDescent="0.2">
      <c r="A16" s="4">
        <v>28</v>
      </c>
      <c r="B16" s="5"/>
      <c r="C16" s="303">
        <v>10102</v>
      </c>
      <c r="D16" s="303">
        <v>8854</v>
      </c>
      <c r="E16" s="303">
        <v>7102</v>
      </c>
      <c r="F16" s="303">
        <v>6160</v>
      </c>
      <c r="G16" s="303">
        <v>4576</v>
      </c>
      <c r="H16" s="14"/>
      <c r="I16" s="11"/>
      <c r="J16" s="9"/>
      <c r="K16" s="9"/>
      <c r="L16" s="9"/>
    </row>
    <row r="17" spans="1:12" ht="15" hidden="1" x14ac:dyDescent="0.2">
      <c r="A17" s="4">
        <v>29</v>
      </c>
      <c r="B17" s="5"/>
      <c r="C17" s="303">
        <v>10102</v>
      </c>
      <c r="D17" s="303">
        <v>8854</v>
      </c>
      <c r="E17" s="303">
        <v>7102</v>
      </c>
      <c r="F17" s="303">
        <v>6160</v>
      </c>
      <c r="G17" s="303">
        <v>4576</v>
      </c>
      <c r="H17" s="14"/>
      <c r="I17" s="11"/>
      <c r="J17" s="9"/>
      <c r="K17" s="9"/>
      <c r="L17" s="9"/>
    </row>
    <row r="18" spans="1:12" ht="15" hidden="1" x14ac:dyDescent="0.2">
      <c r="A18" s="4">
        <v>30</v>
      </c>
      <c r="B18" s="5"/>
      <c r="C18" s="303">
        <v>11232</v>
      </c>
      <c r="D18" s="303">
        <v>9847</v>
      </c>
      <c r="E18" s="303">
        <v>7839</v>
      </c>
      <c r="F18" s="303">
        <v>6798</v>
      </c>
      <c r="G18" s="303">
        <v>5051</v>
      </c>
      <c r="H18" s="14"/>
      <c r="I18" s="11"/>
      <c r="J18" s="9"/>
      <c r="K18" s="9"/>
      <c r="L18" s="9"/>
    </row>
    <row r="19" spans="1:12" ht="15" hidden="1" x14ac:dyDescent="0.2">
      <c r="A19" s="4">
        <v>31</v>
      </c>
      <c r="B19" s="5"/>
      <c r="C19" s="303">
        <v>11232</v>
      </c>
      <c r="D19" s="303">
        <v>9847</v>
      </c>
      <c r="E19" s="303">
        <v>7839</v>
      </c>
      <c r="F19" s="303">
        <v>6798</v>
      </c>
      <c r="G19" s="303">
        <v>5051</v>
      </c>
      <c r="H19" s="14"/>
      <c r="I19" s="11"/>
      <c r="J19" s="9"/>
      <c r="K19" s="9"/>
      <c r="L19" s="9"/>
    </row>
    <row r="20" spans="1:12" ht="15" hidden="1" x14ac:dyDescent="0.2">
      <c r="A20" s="4">
        <v>32</v>
      </c>
      <c r="B20" s="5"/>
      <c r="C20" s="303">
        <v>11232</v>
      </c>
      <c r="D20" s="303">
        <v>9847</v>
      </c>
      <c r="E20" s="303">
        <v>7839</v>
      </c>
      <c r="F20" s="303">
        <v>6798</v>
      </c>
      <c r="G20" s="303">
        <v>5051</v>
      </c>
      <c r="H20" s="14"/>
      <c r="I20" s="11"/>
      <c r="J20" s="9"/>
      <c r="K20" s="9"/>
      <c r="L20" s="9"/>
    </row>
    <row r="21" spans="1:12" ht="15" hidden="1" x14ac:dyDescent="0.2">
      <c r="A21" s="4">
        <v>33</v>
      </c>
      <c r="B21" s="5"/>
      <c r="C21" s="303">
        <v>11232</v>
      </c>
      <c r="D21" s="303">
        <v>9847</v>
      </c>
      <c r="E21" s="303">
        <v>7839</v>
      </c>
      <c r="F21" s="303">
        <v>6798</v>
      </c>
      <c r="G21" s="303">
        <v>5051</v>
      </c>
      <c r="H21" s="14"/>
      <c r="I21" s="11"/>
      <c r="J21" s="9"/>
      <c r="K21" s="9"/>
      <c r="L21" s="9"/>
    </row>
    <row r="22" spans="1:12" ht="15" hidden="1" x14ac:dyDescent="0.2">
      <c r="A22" s="4">
        <v>34</v>
      </c>
      <c r="B22" s="5"/>
      <c r="C22" s="303">
        <v>11232</v>
      </c>
      <c r="D22" s="303">
        <v>9847</v>
      </c>
      <c r="E22" s="303">
        <v>7839</v>
      </c>
      <c r="F22" s="303">
        <v>6798</v>
      </c>
      <c r="G22" s="303">
        <v>5051</v>
      </c>
      <c r="H22" s="14"/>
      <c r="I22" s="11"/>
      <c r="J22" s="9"/>
      <c r="K22" s="9"/>
      <c r="L22" s="9"/>
    </row>
    <row r="23" spans="1:12" ht="15" hidden="1" x14ac:dyDescent="0.2">
      <c r="A23" s="4">
        <v>35</v>
      </c>
      <c r="B23" s="5"/>
      <c r="C23" s="303">
        <v>12543</v>
      </c>
      <c r="D23" s="303">
        <v>10992</v>
      </c>
      <c r="E23" s="303">
        <v>8701</v>
      </c>
      <c r="F23" s="303">
        <v>7545</v>
      </c>
      <c r="G23" s="303">
        <v>5608</v>
      </c>
      <c r="H23" s="14"/>
      <c r="I23" s="11"/>
      <c r="J23" s="9"/>
      <c r="K23" s="9"/>
      <c r="L23" s="9"/>
    </row>
    <row r="24" spans="1:12" ht="15" hidden="1" x14ac:dyDescent="0.2">
      <c r="A24" s="4">
        <v>36</v>
      </c>
      <c r="B24" s="5"/>
      <c r="C24" s="303">
        <v>12543</v>
      </c>
      <c r="D24" s="303">
        <v>10992</v>
      </c>
      <c r="E24" s="303">
        <v>8701</v>
      </c>
      <c r="F24" s="303">
        <v>7545</v>
      </c>
      <c r="G24" s="303">
        <v>5608</v>
      </c>
      <c r="H24" s="14"/>
      <c r="I24" s="11"/>
      <c r="J24" s="9"/>
      <c r="K24" s="9"/>
      <c r="L24" s="9"/>
    </row>
    <row r="25" spans="1:12" ht="15" hidden="1" x14ac:dyDescent="0.2">
      <c r="A25" s="4">
        <v>37</v>
      </c>
      <c r="B25" s="5"/>
      <c r="C25" s="303">
        <v>12543</v>
      </c>
      <c r="D25" s="303">
        <v>10992</v>
      </c>
      <c r="E25" s="303">
        <v>8701</v>
      </c>
      <c r="F25" s="303">
        <v>7545</v>
      </c>
      <c r="G25" s="303">
        <v>5608</v>
      </c>
      <c r="H25" s="14"/>
      <c r="I25" s="11"/>
      <c r="J25" s="9"/>
      <c r="K25" s="9"/>
      <c r="L25" s="9"/>
    </row>
    <row r="26" spans="1:12" ht="15" hidden="1" x14ac:dyDescent="0.2">
      <c r="A26" s="4">
        <v>38</v>
      </c>
      <c r="B26" s="5"/>
      <c r="C26" s="303">
        <v>12543</v>
      </c>
      <c r="D26" s="303">
        <v>10992</v>
      </c>
      <c r="E26" s="303">
        <v>8701</v>
      </c>
      <c r="F26" s="303">
        <v>7545</v>
      </c>
      <c r="G26" s="303">
        <v>5608</v>
      </c>
      <c r="H26" s="14"/>
      <c r="I26" s="11"/>
      <c r="J26" s="9"/>
      <c r="K26" s="9"/>
      <c r="L26" s="9"/>
    </row>
    <row r="27" spans="1:12" ht="15" hidden="1" x14ac:dyDescent="0.2">
      <c r="A27" s="4">
        <v>39</v>
      </c>
      <c r="B27" s="5"/>
      <c r="C27" s="303">
        <v>12543</v>
      </c>
      <c r="D27" s="303">
        <v>10992</v>
      </c>
      <c r="E27" s="303">
        <v>8701</v>
      </c>
      <c r="F27" s="303">
        <v>7545</v>
      </c>
      <c r="G27" s="303">
        <v>5608</v>
      </c>
      <c r="H27" s="14"/>
      <c r="I27" s="11"/>
      <c r="J27" s="9"/>
      <c r="K27" s="9"/>
      <c r="L27" s="9"/>
    </row>
    <row r="28" spans="1:12" ht="15" hidden="1" x14ac:dyDescent="0.2">
      <c r="A28" s="4">
        <v>40</v>
      </c>
      <c r="B28" s="5"/>
      <c r="C28" s="303">
        <v>14048</v>
      </c>
      <c r="D28" s="303">
        <v>12315</v>
      </c>
      <c r="E28" s="303">
        <v>9704</v>
      </c>
      <c r="F28" s="303">
        <v>8415</v>
      </c>
      <c r="G28" s="303">
        <v>6252</v>
      </c>
      <c r="H28" s="14"/>
      <c r="I28" s="11"/>
      <c r="J28" s="9"/>
      <c r="K28" s="9"/>
      <c r="L28" s="9"/>
    </row>
    <row r="29" spans="1:12" ht="15" hidden="1" x14ac:dyDescent="0.2">
      <c r="A29" s="4">
        <v>41</v>
      </c>
      <c r="B29" s="5"/>
      <c r="C29" s="303">
        <v>14048</v>
      </c>
      <c r="D29" s="303">
        <v>12315</v>
      </c>
      <c r="E29" s="303">
        <v>9704</v>
      </c>
      <c r="F29" s="303">
        <v>8415</v>
      </c>
      <c r="G29" s="303">
        <v>6252</v>
      </c>
      <c r="H29" s="14"/>
      <c r="I29" s="11"/>
      <c r="J29" s="9"/>
      <c r="K29" s="9"/>
      <c r="L29" s="9"/>
    </row>
    <row r="30" spans="1:12" ht="15" hidden="1" x14ac:dyDescent="0.2">
      <c r="A30" s="4">
        <v>42</v>
      </c>
      <c r="B30" s="5"/>
      <c r="C30" s="303">
        <v>14048</v>
      </c>
      <c r="D30" s="303">
        <v>12315</v>
      </c>
      <c r="E30" s="303">
        <v>9704</v>
      </c>
      <c r="F30" s="303">
        <v>8415</v>
      </c>
      <c r="G30" s="303">
        <v>6252</v>
      </c>
      <c r="H30" s="15"/>
      <c r="I30" s="12"/>
      <c r="J30" s="10"/>
      <c r="K30" s="13"/>
      <c r="L30" s="13"/>
    </row>
    <row r="31" spans="1:12" ht="15" hidden="1" x14ac:dyDescent="0.2">
      <c r="A31" s="4">
        <v>43</v>
      </c>
      <c r="B31" s="5"/>
      <c r="C31" s="303">
        <v>14048</v>
      </c>
      <c r="D31" s="303">
        <v>12315</v>
      </c>
      <c r="E31" s="303">
        <v>9704</v>
      </c>
      <c r="F31" s="303">
        <v>8415</v>
      </c>
      <c r="G31" s="303">
        <v>6252</v>
      </c>
      <c r="H31" s="15"/>
      <c r="I31" s="12"/>
      <c r="J31" s="10"/>
      <c r="K31" s="13"/>
      <c r="L31" s="13"/>
    </row>
    <row r="32" spans="1:12" ht="15" hidden="1" x14ac:dyDescent="0.2">
      <c r="A32" s="4">
        <v>44</v>
      </c>
      <c r="B32" s="5"/>
      <c r="C32" s="303">
        <v>14048</v>
      </c>
      <c r="D32" s="303">
        <v>12315</v>
      </c>
      <c r="E32" s="303">
        <v>9704</v>
      </c>
      <c r="F32" s="303">
        <v>8415</v>
      </c>
      <c r="G32" s="303">
        <v>6252</v>
      </c>
      <c r="H32" s="15"/>
      <c r="I32" s="12"/>
      <c r="J32" s="10"/>
      <c r="K32" s="13"/>
      <c r="L32" s="13"/>
    </row>
    <row r="33" spans="1:14" ht="15" hidden="1" x14ac:dyDescent="0.2">
      <c r="A33" s="4">
        <v>45</v>
      </c>
      <c r="B33" s="5"/>
      <c r="C33" s="303">
        <v>15722</v>
      </c>
      <c r="D33" s="303">
        <v>13783</v>
      </c>
      <c r="E33" s="303">
        <v>10827</v>
      </c>
      <c r="F33" s="303">
        <v>9388</v>
      </c>
      <c r="G33" s="303">
        <v>6976</v>
      </c>
      <c r="H33" s="15"/>
      <c r="I33" s="12"/>
      <c r="J33" s="10"/>
      <c r="K33" s="13"/>
      <c r="L33" s="13"/>
    </row>
    <row r="34" spans="1:14" ht="15" hidden="1" x14ac:dyDescent="0.2">
      <c r="A34" s="4">
        <v>46</v>
      </c>
      <c r="B34" s="5"/>
      <c r="C34" s="303">
        <v>15722</v>
      </c>
      <c r="D34" s="303">
        <v>13783</v>
      </c>
      <c r="E34" s="303">
        <v>10827</v>
      </c>
      <c r="F34" s="303">
        <v>9388</v>
      </c>
      <c r="G34" s="303">
        <v>6976</v>
      </c>
      <c r="H34" s="15"/>
      <c r="I34" s="12"/>
      <c r="J34" s="10"/>
      <c r="K34" s="13"/>
      <c r="L34" s="13"/>
    </row>
    <row r="35" spans="1:14" ht="15" hidden="1" x14ac:dyDescent="0.2">
      <c r="A35" s="4">
        <v>47</v>
      </c>
      <c r="B35" s="5"/>
      <c r="C35" s="303">
        <v>15722</v>
      </c>
      <c r="D35" s="303">
        <v>13783</v>
      </c>
      <c r="E35" s="303">
        <v>10827</v>
      </c>
      <c r="F35" s="303">
        <v>9388</v>
      </c>
      <c r="G35" s="303">
        <v>6976</v>
      </c>
      <c r="H35" s="15"/>
      <c r="I35" s="12"/>
      <c r="J35" s="10"/>
      <c r="K35" s="13"/>
      <c r="L35" s="13"/>
    </row>
    <row r="36" spans="1:14" ht="15" hidden="1" x14ac:dyDescent="0.2">
      <c r="A36" s="4">
        <v>48</v>
      </c>
      <c r="B36" s="5"/>
      <c r="C36" s="303">
        <v>15722</v>
      </c>
      <c r="D36" s="303">
        <v>13783</v>
      </c>
      <c r="E36" s="303">
        <v>10827</v>
      </c>
      <c r="F36" s="303">
        <v>9388</v>
      </c>
      <c r="G36" s="303">
        <v>6976</v>
      </c>
      <c r="H36" s="15"/>
      <c r="I36" s="12"/>
      <c r="J36" s="10"/>
      <c r="K36" s="13"/>
      <c r="L36" s="13"/>
    </row>
    <row r="37" spans="1:14" ht="15" hidden="1" x14ac:dyDescent="0.2">
      <c r="A37" s="4">
        <v>49</v>
      </c>
      <c r="B37" s="5"/>
      <c r="C37" s="303">
        <v>15722</v>
      </c>
      <c r="D37" s="303">
        <v>13783</v>
      </c>
      <c r="E37" s="303">
        <v>10827</v>
      </c>
      <c r="F37" s="303">
        <v>9388</v>
      </c>
      <c r="G37" s="303">
        <v>6976</v>
      </c>
      <c r="H37" s="15"/>
      <c r="I37" s="12"/>
      <c r="J37" s="10"/>
      <c r="K37" s="13"/>
      <c r="L37" s="13"/>
    </row>
    <row r="38" spans="1:14" ht="15" hidden="1" x14ac:dyDescent="0.2">
      <c r="A38" s="4">
        <v>50</v>
      </c>
      <c r="B38" s="5"/>
      <c r="C38" s="303">
        <v>17608</v>
      </c>
      <c r="D38" s="303">
        <v>15436</v>
      </c>
      <c r="E38" s="303">
        <v>12098</v>
      </c>
      <c r="F38" s="303">
        <v>10492</v>
      </c>
      <c r="G38" s="303">
        <v>7795</v>
      </c>
      <c r="H38" s="15"/>
      <c r="I38" s="12"/>
      <c r="J38" s="10"/>
      <c r="K38" s="13"/>
      <c r="L38" s="13"/>
    </row>
    <row r="39" spans="1:14" ht="15" hidden="1" x14ac:dyDescent="0.2">
      <c r="A39" s="4">
        <v>51</v>
      </c>
      <c r="B39" s="5"/>
      <c r="C39" s="303">
        <v>17608</v>
      </c>
      <c r="D39" s="303">
        <v>15436</v>
      </c>
      <c r="E39" s="303">
        <v>12098</v>
      </c>
      <c r="F39" s="303">
        <v>10492</v>
      </c>
      <c r="G39" s="303">
        <v>7795</v>
      </c>
      <c r="H39" s="15"/>
      <c r="I39" s="12"/>
      <c r="J39" s="10"/>
      <c r="K39" s="13"/>
      <c r="L39" s="13"/>
    </row>
    <row r="40" spans="1:14" ht="15" hidden="1" x14ac:dyDescent="0.2">
      <c r="A40" s="4">
        <v>52</v>
      </c>
      <c r="B40" s="5"/>
      <c r="C40" s="303">
        <v>17608</v>
      </c>
      <c r="D40" s="303">
        <v>15436</v>
      </c>
      <c r="E40" s="303">
        <v>12098</v>
      </c>
      <c r="F40" s="303">
        <v>10492</v>
      </c>
      <c r="G40" s="303">
        <v>7795</v>
      </c>
      <c r="H40" s="15"/>
      <c r="I40" s="12"/>
      <c r="J40" s="10"/>
      <c r="K40" s="13"/>
      <c r="L40" s="13"/>
    </row>
    <row r="41" spans="1:14" ht="15" hidden="1" x14ac:dyDescent="0.2">
      <c r="A41" s="4">
        <v>53</v>
      </c>
      <c r="B41" s="5"/>
      <c r="C41" s="303">
        <v>17608</v>
      </c>
      <c r="D41" s="303">
        <v>15436</v>
      </c>
      <c r="E41" s="303">
        <v>12098</v>
      </c>
      <c r="F41" s="303">
        <v>10492</v>
      </c>
      <c r="G41" s="303">
        <v>7795</v>
      </c>
      <c r="H41" s="15"/>
      <c r="I41" s="12"/>
      <c r="J41" s="10"/>
      <c r="K41" s="13"/>
      <c r="L41" s="13"/>
    </row>
    <row r="42" spans="1:14" ht="15" hidden="1" x14ac:dyDescent="0.2">
      <c r="A42" s="4">
        <v>54</v>
      </c>
      <c r="B42" s="6"/>
      <c r="C42" s="303">
        <v>17608</v>
      </c>
      <c r="D42" s="303">
        <v>15436</v>
      </c>
      <c r="E42" s="303">
        <v>12098</v>
      </c>
      <c r="F42" s="303">
        <v>10492</v>
      </c>
      <c r="G42" s="303">
        <v>7795</v>
      </c>
      <c r="H42" s="15"/>
      <c r="I42" s="12"/>
      <c r="J42" s="10"/>
      <c r="K42" s="13"/>
      <c r="L42" s="13"/>
      <c r="M42" s="3"/>
      <c r="N42" s="3"/>
    </row>
    <row r="43" spans="1:14" ht="15" hidden="1" x14ac:dyDescent="0.2">
      <c r="A43" s="4">
        <v>55</v>
      </c>
      <c r="B43" s="6"/>
      <c r="C43" s="303">
        <v>19684</v>
      </c>
      <c r="D43" s="303">
        <v>17255</v>
      </c>
      <c r="E43" s="303">
        <v>13503</v>
      </c>
      <c r="F43" s="303">
        <v>11711</v>
      </c>
      <c r="G43" s="303">
        <v>8702</v>
      </c>
      <c r="H43" s="15"/>
      <c r="I43" s="12"/>
      <c r="J43" s="10"/>
      <c r="K43" s="13"/>
      <c r="L43" s="13"/>
      <c r="M43" s="3"/>
      <c r="N43" s="3"/>
    </row>
    <row r="44" spans="1:14" ht="15" hidden="1" x14ac:dyDescent="0.2">
      <c r="A44" s="4">
        <v>56</v>
      </c>
      <c r="B44" s="6"/>
      <c r="C44" s="303">
        <v>19684</v>
      </c>
      <c r="D44" s="303">
        <v>17255</v>
      </c>
      <c r="E44" s="303">
        <v>13503</v>
      </c>
      <c r="F44" s="303">
        <v>11711</v>
      </c>
      <c r="G44" s="303">
        <v>8702</v>
      </c>
      <c r="H44" s="15"/>
      <c r="I44" s="12"/>
      <c r="J44" s="10"/>
      <c r="K44" s="13"/>
      <c r="L44" s="13"/>
      <c r="M44" s="3"/>
      <c r="N44" s="3"/>
    </row>
    <row r="45" spans="1:14" ht="15" hidden="1" x14ac:dyDescent="0.2">
      <c r="A45" s="4">
        <v>57</v>
      </c>
      <c r="B45" s="6"/>
      <c r="C45" s="303">
        <v>19684</v>
      </c>
      <c r="D45" s="303">
        <v>17255</v>
      </c>
      <c r="E45" s="303">
        <v>13503</v>
      </c>
      <c r="F45" s="303">
        <v>11711</v>
      </c>
      <c r="G45" s="303">
        <v>8702</v>
      </c>
      <c r="H45" s="15"/>
      <c r="I45" s="12"/>
      <c r="J45" s="10"/>
      <c r="K45" s="13"/>
      <c r="L45" s="13"/>
      <c r="M45" s="3"/>
      <c r="N45" s="3"/>
    </row>
    <row r="46" spans="1:14" ht="15" hidden="1" x14ac:dyDescent="0.2">
      <c r="A46" s="4">
        <v>58</v>
      </c>
      <c r="B46" s="6"/>
      <c r="C46" s="303">
        <v>19684</v>
      </c>
      <c r="D46" s="303">
        <v>17255</v>
      </c>
      <c r="E46" s="303">
        <v>13503</v>
      </c>
      <c r="F46" s="303">
        <v>11711</v>
      </c>
      <c r="G46" s="303">
        <v>8702</v>
      </c>
      <c r="H46" s="15"/>
      <c r="I46" s="12"/>
      <c r="J46" s="10"/>
      <c r="K46" s="13"/>
      <c r="L46" s="13"/>
      <c r="M46" s="3"/>
      <c r="N46" s="3"/>
    </row>
    <row r="47" spans="1:14" ht="15" hidden="1" x14ac:dyDescent="0.2">
      <c r="A47" s="4">
        <v>59</v>
      </c>
      <c r="B47" s="6"/>
      <c r="C47" s="303">
        <v>19684</v>
      </c>
      <c r="D47" s="303">
        <v>17255</v>
      </c>
      <c r="E47" s="303">
        <v>13503</v>
      </c>
      <c r="F47" s="303">
        <v>11711</v>
      </c>
      <c r="G47" s="303">
        <v>8702</v>
      </c>
      <c r="H47" s="15"/>
      <c r="I47" s="12"/>
      <c r="J47" s="10"/>
      <c r="K47" s="13"/>
      <c r="L47" s="13"/>
      <c r="M47" s="3"/>
      <c r="N47" s="3"/>
    </row>
    <row r="48" spans="1:14" ht="15" hidden="1" x14ac:dyDescent="0.2">
      <c r="A48" s="4">
        <v>60</v>
      </c>
      <c r="B48" s="6"/>
      <c r="C48" s="303">
        <v>21068</v>
      </c>
      <c r="D48" s="303">
        <v>18467</v>
      </c>
      <c r="E48" s="303">
        <v>14445</v>
      </c>
      <c r="F48" s="303">
        <v>12524</v>
      </c>
      <c r="G48" s="303">
        <v>9307</v>
      </c>
      <c r="H48" s="15"/>
      <c r="I48" s="12"/>
      <c r="J48" s="10"/>
      <c r="K48" s="13"/>
      <c r="L48" s="13"/>
      <c r="M48" s="3"/>
      <c r="N48" s="3"/>
    </row>
    <row r="49" spans="1:14" ht="15" hidden="1" x14ac:dyDescent="0.2">
      <c r="A49" s="4">
        <v>61</v>
      </c>
      <c r="B49" s="6"/>
      <c r="C49" s="303">
        <v>23480</v>
      </c>
      <c r="D49" s="303">
        <v>20578</v>
      </c>
      <c r="E49" s="303">
        <v>16085</v>
      </c>
      <c r="F49" s="303">
        <v>13948</v>
      </c>
      <c r="G49" s="303">
        <v>10364</v>
      </c>
      <c r="H49" s="15"/>
      <c r="I49" s="12"/>
      <c r="J49" s="10"/>
      <c r="K49" s="13"/>
      <c r="L49" s="13"/>
      <c r="M49" s="3"/>
      <c r="N49" s="3"/>
    </row>
    <row r="50" spans="1:14" ht="15" hidden="1" x14ac:dyDescent="0.2">
      <c r="A50" s="4">
        <v>62</v>
      </c>
      <c r="B50" s="6"/>
      <c r="C50" s="303">
        <v>26084</v>
      </c>
      <c r="D50" s="303">
        <v>22862</v>
      </c>
      <c r="E50" s="303">
        <v>17865</v>
      </c>
      <c r="F50" s="303">
        <v>15492</v>
      </c>
      <c r="G50" s="303">
        <v>11510</v>
      </c>
      <c r="H50" s="15"/>
      <c r="I50" s="12"/>
      <c r="J50" s="10"/>
      <c r="K50" s="13"/>
      <c r="L50" s="13"/>
      <c r="M50" s="3"/>
      <c r="N50" s="3"/>
    </row>
    <row r="51" spans="1:14" ht="15" hidden="1" x14ac:dyDescent="0.2">
      <c r="A51" s="4">
        <v>63</v>
      </c>
      <c r="B51" s="6"/>
      <c r="C51" s="303">
        <v>28886</v>
      </c>
      <c r="D51" s="303">
        <v>25319</v>
      </c>
      <c r="E51" s="303">
        <v>19785</v>
      </c>
      <c r="F51" s="303">
        <v>17158</v>
      </c>
      <c r="G51" s="303">
        <v>12749</v>
      </c>
      <c r="H51" s="15"/>
      <c r="I51" s="12"/>
      <c r="J51" s="10"/>
      <c r="K51" s="13"/>
      <c r="L51" s="13"/>
      <c r="M51" s="3"/>
      <c r="N51" s="3"/>
    </row>
    <row r="52" spans="1:14" ht="15" hidden="1" x14ac:dyDescent="0.2">
      <c r="A52" s="4">
        <v>64</v>
      </c>
      <c r="B52" s="6"/>
      <c r="C52" s="303">
        <v>31887</v>
      </c>
      <c r="D52" s="303">
        <v>27948</v>
      </c>
      <c r="E52" s="303">
        <v>21845</v>
      </c>
      <c r="F52" s="303">
        <v>18943</v>
      </c>
      <c r="G52" s="303">
        <v>14075</v>
      </c>
      <c r="H52" s="15"/>
      <c r="I52" s="12"/>
      <c r="J52" s="10"/>
      <c r="K52" s="13"/>
      <c r="L52" s="13"/>
      <c r="M52" s="3"/>
      <c r="N52" s="3"/>
    </row>
    <row r="53" spans="1:14" ht="15" hidden="1" x14ac:dyDescent="0.2">
      <c r="A53" s="4">
        <v>65</v>
      </c>
      <c r="B53" s="6"/>
      <c r="C53" s="303">
        <v>35084</v>
      </c>
      <c r="D53" s="303">
        <v>30751</v>
      </c>
      <c r="E53" s="303">
        <v>24043</v>
      </c>
      <c r="F53" s="303">
        <v>20850</v>
      </c>
      <c r="G53" s="303">
        <v>15491</v>
      </c>
      <c r="H53" s="15"/>
      <c r="I53" s="12"/>
      <c r="J53" s="10"/>
      <c r="K53" s="13"/>
      <c r="L53" s="13"/>
      <c r="M53" s="3"/>
      <c r="N53" s="3"/>
    </row>
    <row r="54" spans="1:14" ht="15" hidden="1" x14ac:dyDescent="0.2">
      <c r="A54" s="4">
        <v>66</v>
      </c>
      <c r="B54" s="6"/>
      <c r="C54" s="303">
        <v>38474</v>
      </c>
      <c r="D54" s="303">
        <v>33725</v>
      </c>
      <c r="E54" s="303">
        <v>26380</v>
      </c>
      <c r="F54" s="303">
        <v>22877</v>
      </c>
      <c r="G54" s="303">
        <v>16994</v>
      </c>
      <c r="H54" s="15"/>
      <c r="I54" s="12"/>
      <c r="J54" s="10"/>
      <c r="K54" s="13"/>
      <c r="L54" s="13"/>
      <c r="M54" s="3"/>
      <c r="N54" s="3"/>
    </row>
    <row r="55" spans="1:14" ht="15" hidden="1" x14ac:dyDescent="0.2">
      <c r="A55" s="4">
        <v>67</v>
      </c>
      <c r="B55" s="6"/>
      <c r="C55" s="303">
        <v>42065</v>
      </c>
      <c r="D55" s="303">
        <v>36871</v>
      </c>
      <c r="E55" s="303">
        <v>28857</v>
      </c>
      <c r="F55" s="303">
        <v>25021</v>
      </c>
      <c r="G55" s="303">
        <v>18590</v>
      </c>
      <c r="H55" s="15"/>
      <c r="I55" s="12"/>
      <c r="J55" s="10"/>
      <c r="K55" s="13"/>
      <c r="L55" s="13"/>
      <c r="M55" s="3"/>
      <c r="N55" s="3"/>
    </row>
    <row r="56" spans="1:14" ht="15" hidden="1" x14ac:dyDescent="0.2">
      <c r="A56" s="4">
        <v>68</v>
      </c>
      <c r="B56" s="6"/>
      <c r="C56" s="303">
        <v>45848</v>
      </c>
      <c r="D56" s="303">
        <v>40191</v>
      </c>
      <c r="E56" s="303">
        <v>31472</v>
      </c>
      <c r="F56" s="303">
        <v>27292</v>
      </c>
      <c r="G56" s="303">
        <v>20278</v>
      </c>
      <c r="H56" s="15"/>
      <c r="I56" s="12"/>
      <c r="J56" s="10"/>
      <c r="K56" s="13"/>
      <c r="L56" s="13"/>
      <c r="M56" s="3"/>
      <c r="N56" s="3"/>
    </row>
    <row r="57" spans="1:14" ht="15" hidden="1" x14ac:dyDescent="0.2">
      <c r="A57" s="4">
        <v>69</v>
      </c>
      <c r="B57" s="6"/>
      <c r="C57" s="303">
        <v>49835</v>
      </c>
      <c r="D57" s="303">
        <v>43681</v>
      </c>
      <c r="E57" s="303">
        <v>34228</v>
      </c>
      <c r="F57" s="303">
        <v>29681</v>
      </c>
      <c r="G57" s="303">
        <v>22053</v>
      </c>
      <c r="H57" s="15"/>
      <c r="I57" s="12"/>
      <c r="J57" s="10"/>
      <c r="K57" s="13"/>
      <c r="L57" s="13"/>
      <c r="M57" s="3"/>
      <c r="N57" s="3"/>
    </row>
    <row r="58" spans="1:14" ht="15" hidden="1" x14ac:dyDescent="0.2">
      <c r="A58" s="4">
        <v>70</v>
      </c>
      <c r="B58" s="6"/>
      <c r="C58" s="303">
        <v>54014</v>
      </c>
      <c r="D58" s="303">
        <v>47344</v>
      </c>
      <c r="E58" s="303">
        <v>37121</v>
      </c>
      <c r="F58" s="303">
        <v>32190</v>
      </c>
      <c r="G58" s="303">
        <v>23915</v>
      </c>
      <c r="H58" s="15"/>
      <c r="I58" s="12"/>
      <c r="J58" s="10"/>
      <c r="K58" s="13"/>
      <c r="L58" s="13"/>
      <c r="M58" s="3"/>
      <c r="N58" s="3"/>
    </row>
    <row r="59" spans="1:14" ht="15" hidden="1" x14ac:dyDescent="0.2">
      <c r="A59" s="4">
        <v>71</v>
      </c>
      <c r="B59" s="6"/>
      <c r="C59" s="303">
        <v>58390</v>
      </c>
      <c r="D59" s="303">
        <v>51180</v>
      </c>
      <c r="E59" s="303">
        <v>40157</v>
      </c>
      <c r="F59" s="303">
        <v>34820</v>
      </c>
      <c r="G59" s="303">
        <v>25871</v>
      </c>
      <c r="H59" s="15"/>
      <c r="I59" s="12"/>
      <c r="J59" s="10"/>
      <c r="K59" s="13"/>
      <c r="L59" s="13"/>
      <c r="M59" s="3"/>
      <c r="N59" s="3"/>
    </row>
    <row r="60" spans="1:14" ht="15" hidden="1" x14ac:dyDescent="0.2">
      <c r="A60" s="4">
        <v>72</v>
      </c>
      <c r="B60" s="6"/>
      <c r="C60" s="303">
        <v>62963</v>
      </c>
      <c r="D60" s="303">
        <v>55187</v>
      </c>
      <c r="E60" s="303">
        <v>43327</v>
      </c>
      <c r="F60" s="303">
        <v>37571</v>
      </c>
      <c r="G60" s="303">
        <v>27912</v>
      </c>
      <c r="H60" s="15"/>
      <c r="I60" s="12"/>
      <c r="J60" s="10"/>
      <c r="K60" s="13"/>
      <c r="L60" s="13"/>
      <c r="M60" s="3"/>
      <c r="N60" s="3"/>
    </row>
    <row r="61" spans="1:14" ht="15" hidden="1" x14ac:dyDescent="0.2">
      <c r="A61" s="4">
        <v>73</v>
      </c>
      <c r="B61" s="6"/>
      <c r="C61" s="303">
        <v>67731</v>
      </c>
      <c r="D61" s="303">
        <v>59368</v>
      </c>
      <c r="E61" s="303">
        <v>46640</v>
      </c>
      <c r="F61" s="303">
        <v>40443</v>
      </c>
      <c r="G61" s="303">
        <v>30049</v>
      </c>
      <c r="H61" s="15"/>
      <c r="I61" s="12"/>
      <c r="J61" s="10"/>
      <c r="K61" s="13"/>
      <c r="L61" s="13"/>
      <c r="M61" s="3"/>
      <c r="N61" s="3"/>
    </row>
    <row r="62" spans="1:14" ht="15" hidden="1" x14ac:dyDescent="0.2">
      <c r="A62" s="4">
        <v>74</v>
      </c>
      <c r="B62" s="6"/>
      <c r="C62" s="303">
        <v>72698</v>
      </c>
      <c r="D62" s="303">
        <v>63720</v>
      </c>
      <c r="E62" s="303">
        <v>50091</v>
      </c>
      <c r="F62" s="303">
        <v>43435</v>
      </c>
      <c r="G62" s="303">
        <v>32272</v>
      </c>
      <c r="H62" s="15"/>
      <c r="I62" s="12"/>
      <c r="J62" s="10"/>
      <c r="K62" s="13"/>
      <c r="L62" s="13"/>
      <c r="M62" s="3"/>
      <c r="N62" s="3"/>
    </row>
    <row r="63" spans="1:14" ht="15" hidden="1" x14ac:dyDescent="0.2">
      <c r="A63" s="4">
        <v>75</v>
      </c>
      <c r="B63" s="6"/>
      <c r="C63" s="303">
        <v>77860</v>
      </c>
      <c r="D63" s="303">
        <v>68249</v>
      </c>
      <c r="E63" s="303">
        <v>53680</v>
      </c>
      <c r="F63" s="303">
        <v>46547</v>
      </c>
      <c r="G63" s="303">
        <v>34581</v>
      </c>
      <c r="H63" s="15"/>
      <c r="I63" s="12"/>
      <c r="J63" s="10"/>
      <c r="K63" s="13"/>
      <c r="L63" s="13"/>
      <c r="M63" s="3"/>
      <c r="N63" s="3"/>
    </row>
    <row r="64" spans="1:14" ht="15" hidden="1" x14ac:dyDescent="0.2">
      <c r="A64" s="4">
        <v>76</v>
      </c>
      <c r="B64" s="6"/>
      <c r="C64" s="303">
        <v>77860</v>
      </c>
      <c r="D64" s="303">
        <v>68249</v>
      </c>
      <c r="E64" s="303">
        <v>53680</v>
      </c>
      <c r="F64" s="303">
        <v>46547</v>
      </c>
      <c r="G64" s="303">
        <v>34581</v>
      </c>
      <c r="H64" s="15"/>
      <c r="I64" s="12"/>
      <c r="J64" s="10"/>
      <c r="K64" s="13"/>
      <c r="L64" s="13"/>
      <c r="M64" s="3"/>
      <c r="N64" s="3"/>
    </row>
    <row r="65" spans="1:14" ht="15" hidden="1" x14ac:dyDescent="0.2">
      <c r="A65" s="4">
        <v>77</v>
      </c>
      <c r="B65" s="6"/>
      <c r="C65" s="303">
        <v>77860</v>
      </c>
      <c r="D65" s="303">
        <v>68249</v>
      </c>
      <c r="E65" s="303">
        <v>53680</v>
      </c>
      <c r="F65" s="303">
        <v>46547</v>
      </c>
      <c r="G65" s="303">
        <v>34581</v>
      </c>
      <c r="H65" s="15"/>
      <c r="I65" s="12"/>
      <c r="J65" s="10"/>
      <c r="K65" s="13"/>
      <c r="L65" s="13"/>
      <c r="M65" s="3"/>
      <c r="N65" s="3"/>
    </row>
    <row r="66" spans="1:14" ht="15" hidden="1" x14ac:dyDescent="0.2">
      <c r="A66" s="4">
        <v>78</v>
      </c>
      <c r="B66" s="6"/>
      <c r="C66" s="303">
        <v>77860</v>
      </c>
      <c r="D66" s="303">
        <v>68249</v>
      </c>
      <c r="E66" s="303">
        <v>53680</v>
      </c>
      <c r="F66" s="303">
        <v>46547</v>
      </c>
      <c r="G66" s="303">
        <v>34581</v>
      </c>
      <c r="H66" s="15"/>
      <c r="I66" s="12"/>
      <c r="J66" s="10"/>
      <c r="K66" s="13"/>
      <c r="L66" s="13"/>
      <c r="M66" s="3"/>
      <c r="N66" s="3"/>
    </row>
    <row r="67" spans="1:14" ht="15" hidden="1" x14ac:dyDescent="0.2">
      <c r="A67" s="4">
        <v>79</v>
      </c>
      <c r="B67" s="6"/>
      <c r="C67" s="303">
        <v>77860</v>
      </c>
      <c r="D67" s="303">
        <v>68249</v>
      </c>
      <c r="E67" s="303">
        <v>53680</v>
      </c>
      <c r="F67" s="303">
        <v>46547</v>
      </c>
      <c r="G67" s="303">
        <v>34581</v>
      </c>
      <c r="H67" s="15"/>
      <c r="I67" s="12"/>
      <c r="J67" s="10"/>
      <c r="K67" s="13"/>
      <c r="L67" s="13"/>
      <c r="M67" s="3"/>
      <c r="N67" s="3"/>
    </row>
    <row r="68" spans="1:14" ht="15" hidden="1" x14ac:dyDescent="0.2">
      <c r="A68" s="4">
        <v>80</v>
      </c>
      <c r="B68" s="6"/>
      <c r="C68" s="303">
        <v>77860</v>
      </c>
      <c r="D68" s="303">
        <v>68249</v>
      </c>
      <c r="E68" s="303">
        <v>53680</v>
      </c>
      <c r="F68" s="303">
        <v>46547</v>
      </c>
      <c r="G68" s="303">
        <v>34581</v>
      </c>
      <c r="H68" s="15"/>
      <c r="I68" s="12"/>
      <c r="J68" s="10"/>
      <c r="K68" s="13"/>
      <c r="L68" s="13"/>
      <c r="M68" s="3"/>
      <c r="N68" s="3"/>
    </row>
    <row r="69" spans="1:14" ht="15" hidden="1" x14ac:dyDescent="0.2">
      <c r="A69" s="4">
        <v>81</v>
      </c>
      <c r="B69" s="6"/>
      <c r="C69" s="303">
        <v>77860</v>
      </c>
      <c r="D69" s="303">
        <v>68249</v>
      </c>
      <c r="E69" s="303">
        <v>53680</v>
      </c>
      <c r="F69" s="303">
        <v>46547</v>
      </c>
      <c r="G69" s="303">
        <v>34581</v>
      </c>
      <c r="H69" s="15"/>
      <c r="I69" s="12"/>
      <c r="J69" s="10"/>
      <c r="K69" s="13"/>
      <c r="L69" s="13"/>
      <c r="M69" s="3"/>
      <c r="N69" s="3"/>
    </row>
    <row r="70" spans="1:14" ht="15" hidden="1" x14ac:dyDescent="0.2">
      <c r="A70" s="4">
        <v>82</v>
      </c>
      <c r="B70" s="6"/>
      <c r="C70" s="303">
        <v>77860</v>
      </c>
      <c r="D70" s="303">
        <v>68249</v>
      </c>
      <c r="E70" s="303">
        <v>53680</v>
      </c>
      <c r="F70" s="303">
        <v>46547</v>
      </c>
      <c r="G70" s="303">
        <v>34581</v>
      </c>
      <c r="H70" s="15"/>
      <c r="I70" s="12"/>
      <c r="J70" s="10"/>
      <c r="K70" s="13"/>
      <c r="L70" s="13"/>
      <c r="M70" s="3"/>
      <c r="N70" s="3"/>
    </row>
    <row r="71" spans="1:14" ht="15" hidden="1" x14ac:dyDescent="0.2">
      <c r="A71" s="4">
        <v>83</v>
      </c>
      <c r="B71" s="6"/>
      <c r="C71" s="303">
        <v>77860</v>
      </c>
      <c r="D71" s="303">
        <v>68249</v>
      </c>
      <c r="E71" s="303">
        <v>53680</v>
      </c>
      <c r="F71" s="303">
        <v>46547</v>
      </c>
      <c r="G71" s="303">
        <v>34581</v>
      </c>
      <c r="H71" s="15"/>
      <c r="I71" s="12"/>
      <c r="J71" s="10"/>
      <c r="K71" s="13"/>
      <c r="L71" s="13"/>
      <c r="M71" s="3"/>
      <c r="N71" s="3"/>
    </row>
    <row r="72" spans="1:14" ht="15" hidden="1" x14ac:dyDescent="0.2">
      <c r="A72" s="4">
        <v>84</v>
      </c>
      <c r="B72" s="6" t="s">
        <v>3</v>
      </c>
      <c r="C72" s="303">
        <v>77860</v>
      </c>
      <c r="D72" s="303">
        <v>68249</v>
      </c>
      <c r="E72" s="303">
        <v>53680</v>
      </c>
      <c r="F72" s="303">
        <v>46547</v>
      </c>
      <c r="G72" s="303">
        <v>34581</v>
      </c>
      <c r="H72" s="15"/>
      <c r="I72" s="12"/>
      <c r="J72" s="10"/>
      <c r="K72" s="10"/>
      <c r="L72" s="13"/>
      <c r="M72" s="3"/>
      <c r="N72" s="3"/>
    </row>
    <row r="73" spans="1:14" ht="14" hidden="1" x14ac:dyDescent="0.15">
      <c r="A73" s="4">
        <v>1</v>
      </c>
      <c r="B73" s="6" t="s">
        <v>4</v>
      </c>
      <c r="C73" s="303">
        <v>3993</v>
      </c>
      <c r="D73" s="303">
        <v>3503</v>
      </c>
      <c r="E73" s="303">
        <v>2847</v>
      </c>
      <c r="F73" s="303">
        <v>2470</v>
      </c>
      <c r="G73" s="303">
        <v>1836</v>
      </c>
      <c r="H73" s="15"/>
      <c r="I73" s="10"/>
      <c r="J73" s="10"/>
      <c r="K73" s="10"/>
      <c r="L73" s="13"/>
      <c r="M73" s="3"/>
      <c r="N73" s="3"/>
    </row>
    <row r="74" spans="1:14" ht="15" hidden="1" x14ac:dyDescent="0.2">
      <c r="A74" s="4">
        <v>2</v>
      </c>
      <c r="B74" s="6" t="s">
        <v>1</v>
      </c>
      <c r="C74" s="303">
        <v>6791</v>
      </c>
      <c r="D74" s="303">
        <v>5952</v>
      </c>
      <c r="E74" s="303">
        <v>4835</v>
      </c>
      <c r="F74" s="303">
        <v>4194</v>
      </c>
      <c r="G74" s="303">
        <v>3117</v>
      </c>
      <c r="H74" s="14"/>
      <c r="I74" s="11"/>
      <c r="J74" s="9"/>
      <c r="K74" s="9"/>
      <c r="L74" s="9"/>
      <c r="M74" s="3"/>
      <c r="N74" s="3"/>
    </row>
    <row r="75" spans="1:14" ht="15" hidden="1" x14ac:dyDescent="0.2">
      <c r="A75" s="4">
        <v>3</v>
      </c>
      <c r="B75" s="6" t="s">
        <v>5</v>
      </c>
      <c r="C75" s="303">
        <v>9584</v>
      </c>
      <c r="D75" s="303">
        <v>8404</v>
      </c>
      <c r="E75" s="303">
        <v>6829</v>
      </c>
      <c r="F75" s="303">
        <v>5921</v>
      </c>
      <c r="G75" s="303">
        <v>4400</v>
      </c>
      <c r="H75" s="14"/>
      <c r="I75" s="11"/>
      <c r="J75" s="9"/>
      <c r="K75" s="9"/>
      <c r="L75" s="9"/>
      <c r="M75" s="3"/>
      <c r="N75" s="3"/>
    </row>
    <row r="76" spans="1:14" hidden="1" x14ac:dyDescent="0.15">
      <c r="A76" s="4"/>
      <c r="B76" s="7"/>
      <c r="C76" s="8"/>
      <c r="D76" s="8"/>
      <c r="E76" s="8"/>
      <c r="F76" s="8"/>
      <c r="G76" s="8"/>
      <c r="H76" s="16"/>
    </row>
    <row r="77" spans="1:14" ht="18" hidden="1" x14ac:dyDescent="0.2">
      <c r="A77" s="555" t="s">
        <v>16</v>
      </c>
      <c r="B77" s="556"/>
      <c r="C77" s="556"/>
      <c r="D77" s="556"/>
      <c r="E77" s="556"/>
      <c r="F77" s="556"/>
      <c r="G77" s="556"/>
      <c r="H77" s="16"/>
    </row>
    <row r="78" spans="1:14" hidden="1" x14ac:dyDescent="0.15">
      <c r="A78" s="551" t="s">
        <v>0</v>
      </c>
      <c r="B78" s="552"/>
      <c r="C78" s="552"/>
      <c r="D78" s="552"/>
      <c r="E78" s="552"/>
      <c r="F78" s="552"/>
      <c r="G78" s="552"/>
      <c r="H78" s="16"/>
    </row>
    <row r="79" spans="1:14" hidden="1" x14ac:dyDescent="0.15">
      <c r="A79" s="4" t="s">
        <v>2</v>
      </c>
      <c r="B79" s="5" t="s">
        <v>2</v>
      </c>
      <c r="C79" s="34">
        <v>1000</v>
      </c>
      <c r="D79" s="34">
        <v>2000</v>
      </c>
      <c r="E79" s="34">
        <v>3500</v>
      </c>
      <c r="F79" s="34">
        <v>5000</v>
      </c>
      <c r="G79" s="34">
        <v>10000</v>
      </c>
      <c r="H79" s="16"/>
    </row>
    <row r="80" spans="1:14" hidden="1" x14ac:dyDescent="0.15">
      <c r="A80" s="4">
        <v>18</v>
      </c>
      <c r="B80" s="6"/>
      <c r="C80" s="10">
        <f>+C6*$K$2</f>
        <v>882.18666666666672</v>
      </c>
      <c r="D80" s="10">
        <f t="shared" ref="D80:G80" si="0">+D6*$K$2</f>
        <v>773.36</v>
      </c>
      <c r="E80" s="10">
        <f t="shared" si="0"/>
        <v>624.02666666666664</v>
      </c>
      <c r="F80" s="10">
        <f t="shared" si="0"/>
        <v>541.42666666666673</v>
      </c>
      <c r="G80" s="10">
        <f t="shared" si="0"/>
        <v>402.36</v>
      </c>
      <c r="H80" s="16"/>
    </row>
    <row r="81" spans="1:8" hidden="1" x14ac:dyDescent="0.15">
      <c r="A81" s="4">
        <v>19</v>
      </c>
      <c r="B81" s="6"/>
      <c r="C81" s="10">
        <f t="shared" ref="C81:G96" si="1">+C7*$K$2</f>
        <v>882.18666666666672</v>
      </c>
      <c r="D81" s="10">
        <f t="shared" si="1"/>
        <v>773.36</v>
      </c>
      <c r="E81" s="10">
        <f t="shared" si="1"/>
        <v>624.02666666666664</v>
      </c>
      <c r="F81" s="10">
        <f t="shared" si="1"/>
        <v>541.42666666666673</v>
      </c>
      <c r="G81" s="10">
        <f t="shared" si="1"/>
        <v>402.36</v>
      </c>
      <c r="H81" s="16"/>
    </row>
    <row r="82" spans="1:8" hidden="1" x14ac:dyDescent="0.15">
      <c r="A82" s="4">
        <v>20</v>
      </c>
      <c r="B82" s="6"/>
      <c r="C82" s="10">
        <f t="shared" si="1"/>
        <v>882.18666666666672</v>
      </c>
      <c r="D82" s="10">
        <f t="shared" si="1"/>
        <v>773.36</v>
      </c>
      <c r="E82" s="10">
        <f t="shared" si="1"/>
        <v>624.02666666666664</v>
      </c>
      <c r="F82" s="10">
        <f t="shared" si="1"/>
        <v>541.42666666666673</v>
      </c>
      <c r="G82" s="10">
        <f t="shared" si="1"/>
        <v>402.36</v>
      </c>
      <c r="H82" s="16"/>
    </row>
    <row r="83" spans="1:8" hidden="1" x14ac:dyDescent="0.15">
      <c r="A83" s="4">
        <v>21</v>
      </c>
      <c r="B83" s="6"/>
      <c r="C83" s="10">
        <f t="shared" si="1"/>
        <v>882.18666666666672</v>
      </c>
      <c r="D83" s="10">
        <f t="shared" si="1"/>
        <v>773.36</v>
      </c>
      <c r="E83" s="10">
        <f t="shared" si="1"/>
        <v>624.02666666666664</v>
      </c>
      <c r="F83" s="10">
        <f t="shared" si="1"/>
        <v>541.42666666666673</v>
      </c>
      <c r="G83" s="10">
        <f t="shared" si="1"/>
        <v>402.36</v>
      </c>
      <c r="H83" s="16"/>
    </row>
    <row r="84" spans="1:8" hidden="1" x14ac:dyDescent="0.15">
      <c r="A84" s="4">
        <v>22</v>
      </c>
      <c r="B84" s="6"/>
      <c r="C84" s="10">
        <f t="shared" si="1"/>
        <v>882.18666666666672</v>
      </c>
      <c r="D84" s="10">
        <f t="shared" si="1"/>
        <v>773.36</v>
      </c>
      <c r="E84" s="10">
        <f t="shared" si="1"/>
        <v>624.02666666666664</v>
      </c>
      <c r="F84" s="10">
        <f t="shared" si="1"/>
        <v>541.42666666666673</v>
      </c>
      <c r="G84" s="10">
        <f t="shared" si="1"/>
        <v>402.36</v>
      </c>
      <c r="H84" s="16"/>
    </row>
    <row r="85" spans="1:8" hidden="1" x14ac:dyDescent="0.15">
      <c r="A85" s="4">
        <v>23</v>
      </c>
      <c r="B85" s="6"/>
      <c r="C85" s="10">
        <f t="shared" si="1"/>
        <v>882.18666666666672</v>
      </c>
      <c r="D85" s="10">
        <f t="shared" si="1"/>
        <v>773.36</v>
      </c>
      <c r="E85" s="10">
        <f t="shared" si="1"/>
        <v>624.02666666666664</v>
      </c>
      <c r="F85" s="10">
        <f t="shared" si="1"/>
        <v>541.42666666666673</v>
      </c>
      <c r="G85" s="10">
        <f t="shared" si="1"/>
        <v>402.36</v>
      </c>
      <c r="H85" s="16"/>
    </row>
    <row r="86" spans="1:8" hidden="1" x14ac:dyDescent="0.15">
      <c r="A86" s="4">
        <v>24</v>
      </c>
      <c r="B86" s="6"/>
      <c r="C86" s="10">
        <f t="shared" si="1"/>
        <v>882.18666666666672</v>
      </c>
      <c r="D86" s="10">
        <f t="shared" si="1"/>
        <v>773.36</v>
      </c>
      <c r="E86" s="10">
        <f t="shared" si="1"/>
        <v>624.02666666666664</v>
      </c>
      <c r="F86" s="10">
        <f t="shared" si="1"/>
        <v>541.42666666666673</v>
      </c>
      <c r="G86" s="10">
        <f t="shared" si="1"/>
        <v>402.36</v>
      </c>
      <c r="H86" s="16"/>
    </row>
    <row r="87" spans="1:8" hidden="1" x14ac:dyDescent="0.15">
      <c r="A87" s="4">
        <v>25</v>
      </c>
      <c r="B87" s="6"/>
      <c r="C87" s="10">
        <f t="shared" si="1"/>
        <v>942.85333333333335</v>
      </c>
      <c r="D87" s="10">
        <f t="shared" si="1"/>
        <v>826.37333333333333</v>
      </c>
      <c r="E87" s="10">
        <f t="shared" si="1"/>
        <v>662.85333333333335</v>
      </c>
      <c r="F87" s="10">
        <f t="shared" si="1"/>
        <v>574.93333333333339</v>
      </c>
      <c r="G87" s="10">
        <f t="shared" si="1"/>
        <v>427.09333333333336</v>
      </c>
      <c r="H87" s="16"/>
    </row>
    <row r="88" spans="1:8" hidden="1" x14ac:dyDescent="0.15">
      <c r="A88" s="4">
        <v>26</v>
      </c>
      <c r="B88" s="6"/>
      <c r="C88" s="10">
        <f t="shared" si="1"/>
        <v>942.85333333333335</v>
      </c>
      <c r="D88" s="10">
        <f t="shared" si="1"/>
        <v>826.37333333333333</v>
      </c>
      <c r="E88" s="10">
        <f t="shared" si="1"/>
        <v>662.85333333333335</v>
      </c>
      <c r="F88" s="10">
        <f t="shared" si="1"/>
        <v>574.93333333333339</v>
      </c>
      <c r="G88" s="10">
        <f t="shared" si="1"/>
        <v>427.09333333333336</v>
      </c>
      <c r="H88" s="16"/>
    </row>
    <row r="89" spans="1:8" hidden="1" x14ac:dyDescent="0.15">
      <c r="A89" s="4">
        <v>27</v>
      </c>
      <c r="B89" s="6"/>
      <c r="C89" s="10">
        <f t="shared" si="1"/>
        <v>942.85333333333335</v>
      </c>
      <c r="D89" s="10">
        <f t="shared" si="1"/>
        <v>826.37333333333333</v>
      </c>
      <c r="E89" s="10">
        <f t="shared" si="1"/>
        <v>662.85333333333335</v>
      </c>
      <c r="F89" s="10">
        <f t="shared" si="1"/>
        <v>574.93333333333339</v>
      </c>
      <c r="G89" s="10">
        <f t="shared" si="1"/>
        <v>427.09333333333336</v>
      </c>
      <c r="H89" s="16"/>
    </row>
    <row r="90" spans="1:8" hidden="1" x14ac:dyDescent="0.15">
      <c r="A90" s="4">
        <v>28</v>
      </c>
      <c r="B90" s="6"/>
      <c r="C90" s="10">
        <f t="shared" si="1"/>
        <v>942.85333333333335</v>
      </c>
      <c r="D90" s="10">
        <f t="shared" si="1"/>
        <v>826.37333333333333</v>
      </c>
      <c r="E90" s="10">
        <f t="shared" si="1"/>
        <v>662.85333333333335</v>
      </c>
      <c r="F90" s="10">
        <f t="shared" si="1"/>
        <v>574.93333333333339</v>
      </c>
      <c r="G90" s="10">
        <f t="shared" si="1"/>
        <v>427.09333333333336</v>
      </c>
      <c r="H90" s="16"/>
    </row>
    <row r="91" spans="1:8" hidden="1" x14ac:dyDescent="0.15">
      <c r="A91" s="4">
        <v>29</v>
      </c>
      <c r="B91" s="6"/>
      <c r="C91" s="10">
        <f t="shared" si="1"/>
        <v>942.85333333333335</v>
      </c>
      <c r="D91" s="10">
        <f t="shared" si="1"/>
        <v>826.37333333333333</v>
      </c>
      <c r="E91" s="10">
        <f t="shared" si="1"/>
        <v>662.85333333333335</v>
      </c>
      <c r="F91" s="10">
        <f t="shared" si="1"/>
        <v>574.93333333333339</v>
      </c>
      <c r="G91" s="10">
        <f t="shared" si="1"/>
        <v>427.09333333333336</v>
      </c>
      <c r="H91" s="16"/>
    </row>
    <row r="92" spans="1:8" hidden="1" x14ac:dyDescent="0.15">
      <c r="A92" s="4">
        <v>30</v>
      </c>
      <c r="B92" s="6"/>
      <c r="C92" s="10">
        <f t="shared" si="1"/>
        <v>1048.32</v>
      </c>
      <c r="D92" s="10">
        <f t="shared" si="1"/>
        <v>919.0533333333334</v>
      </c>
      <c r="E92" s="10">
        <f t="shared" si="1"/>
        <v>731.64</v>
      </c>
      <c r="F92" s="10">
        <f t="shared" si="1"/>
        <v>634.48</v>
      </c>
      <c r="G92" s="10">
        <f t="shared" si="1"/>
        <v>471.42666666666668</v>
      </c>
      <c r="H92" s="16"/>
    </row>
    <row r="93" spans="1:8" hidden="1" x14ac:dyDescent="0.15">
      <c r="A93" s="4">
        <v>31</v>
      </c>
      <c r="B93" s="6"/>
      <c r="C93" s="10">
        <f t="shared" si="1"/>
        <v>1048.32</v>
      </c>
      <c r="D93" s="10">
        <f t="shared" si="1"/>
        <v>919.0533333333334</v>
      </c>
      <c r="E93" s="10">
        <f t="shared" si="1"/>
        <v>731.64</v>
      </c>
      <c r="F93" s="10">
        <f t="shared" si="1"/>
        <v>634.48</v>
      </c>
      <c r="G93" s="10">
        <f t="shared" si="1"/>
        <v>471.42666666666668</v>
      </c>
      <c r="H93" s="16"/>
    </row>
    <row r="94" spans="1:8" hidden="1" x14ac:dyDescent="0.15">
      <c r="A94" s="4">
        <v>32</v>
      </c>
      <c r="B94" s="6"/>
      <c r="C94" s="10">
        <f t="shared" si="1"/>
        <v>1048.32</v>
      </c>
      <c r="D94" s="10">
        <f t="shared" si="1"/>
        <v>919.0533333333334</v>
      </c>
      <c r="E94" s="10">
        <f t="shared" si="1"/>
        <v>731.64</v>
      </c>
      <c r="F94" s="10">
        <f t="shared" si="1"/>
        <v>634.48</v>
      </c>
      <c r="G94" s="10">
        <f t="shared" si="1"/>
        <v>471.42666666666668</v>
      </c>
      <c r="H94" s="16"/>
    </row>
    <row r="95" spans="1:8" hidden="1" x14ac:dyDescent="0.15">
      <c r="A95" s="4">
        <v>33</v>
      </c>
      <c r="B95" s="6"/>
      <c r="C95" s="10">
        <f t="shared" si="1"/>
        <v>1048.32</v>
      </c>
      <c r="D95" s="10">
        <f t="shared" si="1"/>
        <v>919.0533333333334</v>
      </c>
      <c r="E95" s="10">
        <f t="shared" si="1"/>
        <v>731.64</v>
      </c>
      <c r="F95" s="10">
        <f t="shared" si="1"/>
        <v>634.48</v>
      </c>
      <c r="G95" s="10">
        <f t="shared" si="1"/>
        <v>471.42666666666668</v>
      </c>
      <c r="H95" s="16"/>
    </row>
    <row r="96" spans="1:8" hidden="1" x14ac:dyDescent="0.15">
      <c r="A96" s="4">
        <v>34</v>
      </c>
      <c r="B96" s="6"/>
      <c r="C96" s="10">
        <f t="shared" si="1"/>
        <v>1048.32</v>
      </c>
      <c r="D96" s="10">
        <f t="shared" si="1"/>
        <v>919.0533333333334</v>
      </c>
      <c r="E96" s="10">
        <f t="shared" si="1"/>
        <v>731.64</v>
      </c>
      <c r="F96" s="10">
        <f t="shared" si="1"/>
        <v>634.48</v>
      </c>
      <c r="G96" s="10">
        <f t="shared" si="1"/>
        <v>471.42666666666668</v>
      </c>
      <c r="H96" s="16"/>
    </row>
    <row r="97" spans="1:8" hidden="1" x14ac:dyDescent="0.15">
      <c r="A97" s="4">
        <v>35</v>
      </c>
      <c r="B97" s="6"/>
      <c r="C97" s="10">
        <f t="shared" ref="C97:G112" si="2">+C23*$K$2</f>
        <v>1170.68</v>
      </c>
      <c r="D97" s="10">
        <f t="shared" si="2"/>
        <v>1025.92</v>
      </c>
      <c r="E97" s="10">
        <f t="shared" si="2"/>
        <v>812.09333333333336</v>
      </c>
      <c r="F97" s="10">
        <f t="shared" si="2"/>
        <v>704.2</v>
      </c>
      <c r="G97" s="10">
        <f t="shared" si="2"/>
        <v>523.41333333333341</v>
      </c>
      <c r="H97" s="16"/>
    </row>
    <row r="98" spans="1:8" hidden="1" x14ac:dyDescent="0.15">
      <c r="A98" s="4">
        <v>36</v>
      </c>
      <c r="B98" s="6"/>
      <c r="C98" s="10">
        <f t="shared" si="2"/>
        <v>1170.68</v>
      </c>
      <c r="D98" s="10">
        <f t="shared" si="2"/>
        <v>1025.92</v>
      </c>
      <c r="E98" s="10">
        <f t="shared" si="2"/>
        <v>812.09333333333336</v>
      </c>
      <c r="F98" s="10">
        <f t="shared" si="2"/>
        <v>704.2</v>
      </c>
      <c r="G98" s="10">
        <f t="shared" si="2"/>
        <v>523.41333333333341</v>
      </c>
      <c r="H98" s="16"/>
    </row>
    <row r="99" spans="1:8" hidden="1" x14ac:dyDescent="0.15">
      <c r="A99" s="4">
        <v>37</v>
      </c>
      <c r="B99" s="6"/>
      <c r="C99" s="10">
        <f t="shared" si="2"/>
        <v>1170.68</v>
      </c>
      <c r="D99" s="10">
        <f t="shared" si="2"/>
        <v>1025.92</v>
      </c>
      <c r="E99" s="10">
        <f t="shared" si="2"/>
        <v>812.09333333333336</v>
      </c>
      <c r="F99" s="10">
        <f t="shared" si="2"/>
        <v>704.2</v>
      </c>
      <c r="G99" s="10">
        <f t="shared" si="2"/>
        <v>523.41333333333341</v>
      </c>
      <c r="H99" s="16"/>
    </row>
    <row r="100" spans="1:8" hidden="1" x14ac:dyDescent="0.15">
      <c r="A100" s="4">
        <v>38</v>
      </c>
      <c r="B100" s="6"/>
      <c r="C100" s="10">
        <f t="shared" si="2"/>
        <v>1170.68</v>
      </c>
      <c r="D100" s="10">
        <f t="shared" si="2"/>
        <v>1025.92</v>
      </c>
      <c r="E100" s="10">
        <f t="shared" si="2"/>
        <v>812.09333333333336</v>
      </c>
      <c r="F100" s="10">
        <f t="shared" si="2"/>
        <v>704.2</v>
      </c>
      <c r="G100" s="10">
        <f t="shared" si="2"/>
        <v>523.41333333333341</v>
      </c>
      <c r="H100" s="16"/>
    </row>
    <row r="101" spans="1:8" hidden="1" x14ac:dyDescent="0.15">
      <c r="A101" s="4">
        <v>39</v>
      </c>
      <c r="B101" s="6"/>
      <c r="C101" s="10">
        <f t="shared" si="2"/>
        <v>1170.68</v>
      </c>
      <c r="D101" s="10">
        <f t="shared" si="2"/>
        <v>1025.92</v>
      </c>
      <c r="E101" s="10">
        <f t="shared" si="2"/>
        <v>812.09333333333336</v>
      </c>
      <c r="F101" s="10">
        <f t="shared" si="2"/>
        <v>704.2</v>
      </c>
      <c r="G101" s="10">
        <f t="shared" si="2"/>
        <v>523.41333333333341</v>
      </c>
      <c r="H101" s="16"/>
    </row>
    <row r="102" spans="1:8" hidden="1" x14ac:dyDescent="0.15">
      <c r="A102" s="4">
        <v>40</v>
      </c>
      <c r="B102" s="6"/>
      <c r="C102" s="10">
        <f t="shared" si="2"/>
        <v>1311.1466666666668</v>
      </c>
      <c r="D102" s="10">
        <f t="shared" si="2"/>
        <v>1149.4000000000001</v>
      </c>
      <c r="E102" s="10">
        <f t="shared" si="2"/>
        <v>905.70666666666671</v>
      </c>
      <c r="F102" s="10">
        <f t="shared" si="2"/>
        <v>785.40000000000009</v>
      </c>
      <c r="G102" s="10">
        <f t="shared" si="2"/>
        <v>583.52</v>
      </c>
      <c r="H102" s="16"/>
    </row>
    <row r="103" spans="1:8" hidden="1" x14ac:dyDescent="0.15">
      <c r="A103" s="4">
        <v>41</v>
      </c>
      <c r="B103" s="6"/>
      <c r="C103" s="10">
        <f t="shared" si="2"/>
        <v>1311.1466666666668</v>
      </c>
      <c r="D103" s="10">
        <f t="shared" si="2"/>
        <v>1149.4000000000001</v>
      </c>
      <c r="E103" s="10">
        <f t="shared" si="2"/>
        <v>905.70666666666671</v>
      </c>
      <c r="F103" s="10">
        <f t="shared" si="2"/>
        <v>785.40000000000009</v>
      </c>
      <c r="G103" s="10">
        <f t="shared" si="2"/>
        <v>583.52</v>
      </c>
      <c r="H103" s="16"/>
    </row>
    <row r="104" spans="1:8" hidden="1" x14ac:dyDescent="0.15">
      <c r="A104" s="4">
        <v>42</v>
      </c>
      <c r="B104" s="6"/>
      <c r="C104" s="10">
        <f t="shared" si="2"/>
        <v>1311.1466666666668</v>
      </c>
      <c r="D104" s="10">
        <f t="shared" si="2"/>
        <v>1149.4000000000001</v>
      </c>
      <c r="E104" s="10">
        <f t="shared" si="2"/>
        <v>905.70666666666671</v>
      </c>
      <c r="F104" s="10">
        <f t="shared" si="2"/>
        <v>785.40000000000009</v>
      </c>
      <c r="G104" s="10">
        <f t="shared" si="2"/>
        <v>583.52</v>
      </c>
      <c r="H104" s="16"/>
    </row>
    <row r="105" spans="1:8" hidden="1" x14ac:dyDescent="0.15">
      <c r="A105" s="4">
        <v>43</v>
      </c>
      <c r="B105" s="6"/>
      <c r="C105" s="10">
        <f t="shared" si="2"/>
        <v>1311.1466666666668</v>
      </c>
      <c r="D105" s="10">
        <f t="shared" si="2"/>
        <v>1149.4000000000001</v>
      </c>
      <c r="E105" s="10">
        <f t="shared" si="2"/>
        <v>905.70666666666671</v>
      </c>
      <c r="F105" s="10">
        <f t="shared" si="2"/>
        <v>785.40000000000009</v>
      </c>
      <c r="G105" s="10">
        <f t="shared" si="2"/>
        <v>583.52</v>
      </c>
      <c r="H105" s="16"/>
    </row>
    <row r="106" spans="1:8" hidden="1" x14ac:dyDescent="0.15">
      <c r="A106" s="4">
        <v>44</v>
      </c>
      <c r="B106" s="6"/>
      <c r="C106" s="10">
        <f t="shared" si="2"/>
        <v>1311.1466666666668</v>
      </c>
      <c r="D106" s="10">
        <f t="shared" si="2"/>
        <v>1149.4000000000001</v>
      </c>
      <c r="E106" s="10">
        <f t="shared" si="2"/>
        <v>905.70666666666671</v>
      </c>
      <c r="F106" s="10">
        <f t="shared" si="2"/>
        <v>785.40000000000009</v>
      </c>
      <c r="G106" s="10">
        <f t="shared" si="2"/>
        <v>583.52</v>
      </c>
      <c r="H106" s="16"/>
    </row>
    <row r="107" spans="1:8" hidden="1" x14ac:dyDescent="0.15">
      <c r="A107" s="4">
        <v>45</v>
      </c>
      <c r="B107" s="6"/>
      <c r="C107" s="10">
        <f t="shared" si="2"/>
        <v>1467.3866666666668</v>
      </c>
      <c r="D107" s="10">
        <f t="shared" si="2"/>
        <v>1286.4133333333334</v>
      </c>
      <c r="E107" s="10">
        <f t="shared" si="2"/>
        <v>1010.5200000000001</v>
      </c>
      <c r="F107" s="10">
        <f t="shared" si="2"/>
        <v>876.21333333333337</v>
      </c>
      <c r="G107" s="10">
        <f t="shared" si="2"/>
        <v>651.09333333333336</v>
      </c>
      <c r="H107" s="16"/>
    </row>
    <row r="108" spans="1:8" hidden="1" x14ac:dyDescent="0.15">
      <c r="A108" s="4">
        <v>46</v>
      </c>
      <c r="B108" s="6"/>
      <c r="C108" s="10">
        <f t="shared" si="2"/>
        <v>1467.3866666666668</v>
      </c>
      <c r="D108" s="10">
        <f t="shared" si="2"/>
        <v>1286.4133333333334</v>
      </c>
      <c r="E108" s="10">
        <f t="shared" si="2"/>
        <v>1010.5200000000001</v>
      </c>
      <c r="F108" s="10">
        <f t="shared" si="2"/>
        <v>876.21333333333337</v>
      </c>
      <c r="G108" s="10">
        <f t="shared" si="2"/>
        <v>651.09333333333336</v>
      </c>
      <c r="H108" s="16"/>
    </row>
    <row r="109" spans="1:8" hidden="1" x14ac:dyDescent="0.15">
      <c r="A109" s="4">
        <v>47</v>
      </c>
      <c r="B109" s="6"/>
      <c r="C109" s="10">
        <f t="shared" si="2"/>
        <v>1467.3866666666668</v>
      </c>
      <c r="D109" s="10">
        <f t="shared" si="2"/>
        <v>1286.4133333333334</v>
      </c>
      <c r="E109" s="10">
        <f t="shared" si="2"/>
        <v>1010.5200000000001</v>
      </c>
      <c r="F109" s="10">
        <f t="shared" si="2"/>
        <v>876.21333333333337</v>
      </c>
      <c r="G109" s="10">
        <f t="shared" si="2"/>
        <v>651.09333333333336</v>
      </c>
      <c r="H109" s="16"/>
    </row>
    <row r="110" spans="1:8" hidden="1" x14ac:dyDescent="0.15">
      <c r="A110" s="4">
        <v>48</v>
      </c>
      <c r="B110" s="6"/>
      <c r="C110" s="10">
        <f t="shared" si="2"/>
        <v>1467.3866666666668</v>
      </c>
      <c r="D110" s="10">
        <f t="shared" si="2"/>
        <v>1286.4133333333334</v>
      </c>
      <c r="E110" s="10">
        <f t="shared" si="2"/>
        <v>1010.5200000000001</v>
      </c>
      <c r="F110" s="10">
        <f t="shared" si="2"/>
        <v>876.21333333333337</v>
      </c>
      <c r="G110" s="10">
        <f t="shared" si="2"/>
        <v>651.09333333333336</v>
      </c>
      <c r="H110" s="16"/>
    </row>
    <row r="111" spans="1:8" hidden="1" x14ac:dyDescent="0.15">
      <c r="A111" s="4">
        <v>49</v>
      </c>
      <c r="B111" s="6"/>
      <c r="C111" s="10">
        <f t="shared" si="2"/>
        <v>1467.3866666666668</v>
      </c>
      <c r="D111" s="10">
        <f t="shared" si="2"/>
        <v>1286.4133333333334</v>
      </c>
      <c r="E111" s="10">
        <f t="shared" si="2"/>
        <v>1010.5200000000001</v>
      </c>
      <c r="F111" s="10">
        <f t="shared" si="2"/>
        <v>876.21333333333337</v>
      </c>
      <c r="G111" s="10">
        <f t="shared" si="2"/>
        <v>651.09333333333336</v>
      </c>
      <c r="H111" s="16"/>
    </row>
    <row r="112" spans="1:8" hidden="1" x14ac:dyDescent="0.15">
      <c r="A112" s="4">
        <v>50</v>
      </c>
      <c r="B112" s="6"/>
      <c r="C112" s="10">
        <f t="shared" si="2"/>
        <v>1643.4133333333334</v>
      </c>
      <c r="D112" s="10">
        <f t="shared" si="2"/>
        <v>1440.6933333333334</v>
      </c>
      <c r="E112" s="10">
        <f t="shared" si="2"/>
        <v>1129.1466666666668</v>
      </c>
      <c r="F112" s="10">
        <f t="shared" si="2"/>
        <v>979.25333333333333</v>
      </c>
      <c r="G112" s="10">
        <f t="shared" si="2"/>
        <v>727.53333333333342</v>
      </c>
      <c r="H112" s="16"/>
    </row>
    <row r="113" spans="1:8" hidden="1" x14ac:dyDescent="0.15">
      <c r="A113" s="4">
        <v>51</v>
      </c>
      <c r="B113" s="6"/>
      <c r="C113" s="10">
        <f t="shared" ref="C113:G128" si="3">+C39*$K$2</f>
        <v>1643.4133333333334</v>
      </c>
      <c r="D113" s="10">
        <f t="shared" si="3"/>
        <v>1440.6933333333334</v>
      </c>
      <c r="E113" s="10">
        <f t="shared" si="3"/>
        <v>1129.1466666666668</v>
      </c>
      <c r="F113" s="10">
        <f t="shared" si="3"/>
        <v>979.25333333333333</v>
      </c>
      <c r="G113" s="10">
        <f t="shared" si="3"/>
        <v>727.53333333333342</v>
      </c>
      <c r="H113" s="16"/>
    </row>
    <row r="114" spans="1:8" hidden="1" x14ac:dyDescent="0.15">
      <c r="A114" s="4">
        <v>52</v>
      </c>
      <c r="B114" s="6"/>
      <c r="C114" s="10">
        <f t="shared" si="3"/>
        <v>1643.4133333333334</v>
      </c>
      <c r="D114" s="10">
        <f t="shared" si="3"/>
        <v>1440.6933333333334</v>
      </c>
      <c r="E114" s="10">
        <f t="shared" si="3"/>
        <v>1129.1466666666668</v>
      </c>
      <c r="F114" s="10">
        <f t="shared" si="3"/>
        <v>979.25333333333333</v>
      </c>
      <c r="G114" s="10">
        <f t="shared" si="3"/>
        <v>727.53333333333342</v>
      </c>
      <c r="H114" s="16"/>
    </row>
    <row r="115" spans="1:8" hidden="1" x14ac:dyDescent="0.15">
      <c r="A115" s="4">
        <v>53</v>
      </c>
      <c r="B115" s="6"/>
      <c r="C115" s="10">
        <f t="shared" si="3"/>
        <v>1643.4133333333334</v>
      </c>
      <c r="D115" s="10">
        <f t="shared" si="3"/>
        <v>1440.6933333333334</v>
      </c>
      <c r="E115" s="10">
        <f t="shared" si="3"/>
        <v>1129.1466666666668</v>
      </c>
      <c r="F115" s="10">
        <f t="shared" si="3"/>
        <v>979.25333333333333</v>
      </c>
      <c r="G115" s="10">
        <f t="shared" si="3"/>
        <v>727.53333333333342</v>
      </c>
      <c r="H115" s="16"/>
    </row>
    <row r="116" spans="1:8" hidden="1" x14ac:dyDescent="0.15">
      <c r="A116" s="4">
        <v>54</v>
      </c>
      <c r="B116" s="6"/>
      <c r="C116" s="10">
        <f t="shared" si="3"/>
        <v>1643.4133333333334</v>
      </c>
      <c r="D116" s="10">
        <f t="shared" si="3"/>
        <v>1440.6933333333334</v>
      </c>
      <c r="E116" s="10">
        <f t="shared" si="3"/>
        <v>1129.1466666666668</v>
      </c>
      <c r="F116" s="10">
        <f t="shared" si="3"/>
        <v>979.25333333333333</v>
      </c>
      <c r="G116" s="10">
        <f t="shared" si="3"/>
        <v>727.53333333333342</v>
      </c>
      <c r="H116" s="16"/>
    </row>
    <row r="117" spans="1:8" hidden="1" x14ac:dyDescent="0.15">
      <c r="A117" s="4">
        <v>55</v>
      </c>
      <c r="B117" s="6"/>
      <c r="C117" s="10">
        <f t="shared" si="3"/>
        <v>1837.1733333333334</v>
      </c>
      <c r="D117" s="10">
        <f t="shared" si="3"/>
        <v>1610.4666666666667</v>
      </c>
      <c r="E117" s="10">
        <f t="shared" si="3"/>
        <v>1260.28</v>
      </c>
      <c r="F117" s="10">
        <f t="shared" si="3"/>
        <v>1093.0266666666666</v>
      </c>
      <c r="G117" s="10">
        <f t="shared" si="3"/>
        <v>812.18666666666672</v>
      </c>
      <c r="H117" s="16"/>
    </row>
    <row r="118" spans="1:8" hidden="1" x14ac:dyDescent="0.15">
      <c r="A118" s="4">
        <v>56</v>
      </c>
      <c r="B118" s="6"/>
      <c r="C118" s="10">
        <f t="shared" si="3"/>
        <v>1837.1733333333334</v>
      </c>
      <c r="D118" s="10">
        <f t="shared" si="3"/>
        <v>1610.4666666666667</v>
      </c>
      <c r="E118" s="10">
        <f t="shared" si="3"/>
        <v>1260.28</v>
      </c>
      <c r="F118" s="10">
        <f t="shared" si="3"/>
        <v>1093.0266666666666</v>
      </c>
      <c r="G118" s="10">
        <f t="shared" si="3"/>
        <v>812.18666666666672</v>
      </c>
      <c r="H118" s="16"/>
    </row>
    <row r="119" spans="1:8" hidden="1" x14ac:dyDescent="0.15">
      <c r="A119" s="4">
        <v>57</v>
      </c>
      <c r="B119" s="6"/>
      <c r="C119" s="10">
        <f t="shared" si="3"/>
        <v>1837.1733333333334</v>
      </c>
      <c r="D119" s="10">
        <f t="shared" si="3"/>
        <v>1610.4666666666667</v>
      </c>
      <c r="E119" s="10">
        <f t="shared" si="3"/>
        <v>1260.28</v>
      </c>
      <c r="F119" s="10">
        <f t="shared" si="3"/>
        <v>1093.0266666666666</v>
      </c>
      <c r="G119" s="10">
        <f t="shared" si="3"/>
        <v>812.18666666666672</v>
      </c>
      <c r="H119" s="16"/>
    </row>
    <row r="120" spans="1:8" hidden="1" x14ac:dyDescent="0.15">
      <c r="A120" s="4">
        <v>58</v>
      </c>
      <c r="B120" s="6"/>
      <c r="C120" s="10">
        <f t="shared" si="3"/>
        <v>1837.1733333333334</v>
      </c>
      <c r="D120" s="10">
        <f t="shared" si="3"/>
        <v>1610.4666666666667</v>
      </c>
      <c r="E120" s="10">
        <f t="shared" si="3"/>
        <v>1260.28</v>
      </c>
      <c r="F120" s="10">
        <f t="shared" si="3"/>
        <v>1093.0266666666666</v>
      </c>
      <c r="G120" s="10">
        <f t="shared" si="3"/>
        <v>812.18666666666672</v>
      </c>
      <c r="H120" s="16"/>
    </row>
    <row r="121" spans="1:8" hidden="1" x14ac:dyDescent="0.15">
      <c r="A121" s="4">
        <v>59</v>
      </c>
      <c r="B121" s="6"/>
      <c r="C121" s="10">
        <f t="shared" si="3"/>
        <v>1837.1733333333334</v>
      </c>
      <c r="D121" s="10">
        <f t="shared" si="3"/>
        <v>1610.4666666666667</v>
      </c>
      <c r="E121" s="10">
        <f t="shared" si="3"/>
        <v>1260.28</v>
      </c>
      <c r="F121" s="10">
        <f t="shared" si="3"/>
        <v>1093.0266666666666</v>
      </c>
      <c r="G121" s="10">
        <f t="shared" si="3"/>
        <v>812.18666666666672</v>
      </c>
      <c r="H121" s="16"/>
    </row>
    <row r="122" spans="1:8" hidden="1" x14ac:dyDescent="0.15">
      <c r="A122" s="4">
        <v>60</v>
      </c>
      <c r="B122" s="6"/>
      <c r="C122" s="10">
        <f t="shared" si="3"/>
        <v>1966.3466666666668</v>
      </c>
      <c r="D122" s="10">
        <f t="shared" si="3"/>
        <v>1723.5866666666668</v>
      </c>
      <c r="E122" s="10">
        <f t="shared" si="3"/>
        <v>1348.2</v>
      </c>
      <c r="F122" s="10">
        <f t="shared" si="3"/>
        <v>1168.9066666666668</v>
      </c>
      <c r="G122" s="10">
        <f t="shared" si="3"/>
        <v>868.65333333333342</v>
      </c>
      <c r="H122" s="16"/>
    </row>
    <row r="123" spans="1:8" hidden="1" x14ac:dyDescent="0.15">
      <c r="A123" s="4">
        <v>61</v>
      </c>
      <c r="B123" s="6"/>
      <c r="C123" s="10">
        <f t="shared" si="3"/>
        <v>2191.4666666666667</v>
      </c>
      <c r="D123" s="10">
        <f t="shared" si="3"/>
        <v>1920.6133333333335</v>
      </c>
      <c r="E123" s="10">
        <f t="shared" si="3"/>
        <v>1501.2666666666667</v>
      </c>
      <c r="F123" s="10">
        <f t="shared" si="3"/>
        <v>1301.8133333333335</v>
      </c>
      <c r="G123" s="10">
        <f t="shared" si="3"/>
        <v>967.30666666666673</v>
      </c>
      <c r="H123" s="16"/>
    </row>
    <row r="124" spans="1:8" hidden="1" x14ac:dyDescent="0.15">
      <c r="A124" s="4">
        <v>62</v>
      </c>
      <c r="B124" s="6"/>
      <c r="C124" s="10">
        <f t="shared" si="3"/>
        <v>2434.5066666666667</v>
      </c>
      <c r="D124" s="10">
        <f t="shared" si="3"/>
        <v>2133.7866666666669</v>
      </c>
      <c r="E124" s="10">
        <f t="shared" si="3"/>
        <v>1667.4</v>
      </c>
      <c r="F124" s="10">
        <f t="shared" si="3"/>
        <v>1445.92</v>
      </c>
      <c r="G124" s="10">
        <f t="shared" si="3"/>
        <v>1074.2666666666667</v>
      </c>
      <c r="H124" s="16"/>
    </row>
    <row r="125" spans="1:8" hidden="1" x14ac:dyDescent="0.15">
      <c r="A125" s="4">
        <v>63</v>
      </c>
      <c r="B125" s="6"/>
      <c r="C125" s="10">
        <f t="shared" si="3"/>
        <v>2696.0266666666666</v>
      </c>
      <c r="D125" s="10">
        <f t="shared" si="3"/>
        <v>2363.1066666666666</v>
      </c>
      <c r="E125" s="10">
        <f t="shared" si="3"/>
        <v>1846.6000000000001</v>
      </c>
      <c r="F125" s="10">
        <f t="shared" si="3"/>
        <v>1601.4133333333334</v>
      </c>
      <c r="G125" s="10">
        <f t="shared" si="3"/>
        <v>1189.9066666666668</v>
      </c>
      <c r="H125" s="16"/>
    </row>
    <row r="126" spans="1:8" hidden="1" x14ac:dyDescent="0.15">
      <c r="A126" s="4">
        <v>64</v>
      </c>
      <c r="B126" s="6"/>
      <c r="C126" s="10">
        <f t="shared" si="3"/>
        <v>2976.1200000000003</v>
      </c>
      <c r="D126" s="10">
        <f t="shared" si="3"/>
        <v>2608.48</v>
      </c>
      <c r="E126" s="10">
        <f t="shared" si="3"/>
        <v>2038.8666666666668</v>
      </c>
      <c r="F126" s="10">
        <f t="shared" si="3"/>
        <v>1768.0133333333333</v>
      </c>
      <c r="G126" s="10">
        <f t="shared" si="3"/>
        <v>1313.6666666666667</v>
      </c>
      <c r="H126" s="16"/>
    </row>
    <row r="127" spans="1:8" hidden="1" x14ac:dyDescent="0.15">
      <c r="A127" s="4">
        <v>65</v>
      </c>
      <c r="B127" s="6"/>
      <c r="C127" s="10">
        <f t="shared" si="3"/>
        <v>3274.5066666666667</v>
      </c>
      <c r="D127" s="10">
        <f t="shared" si="3"/>
        <v>2870.0933333333332</v>
      </c>
      <c r="E127" s="10">
        <f t="shared" si="3"/>
        <v>2244.0133333333333</v>
      </c>
      <c r="F127" s="10">
        <f t="shared" si="3"/>
        <v>1946</v>
      </c>
      <c r="G127" s="10">
        <f t="shared" si="3"/>
        <v>1445.8266666666668</v>
      </c>
      <c r="H127" s="16"/>
    </row>
    <row r="128" spans="1:8" hidden="1" x14ac:dyDescent="0.15">
      <c r="A128" s="4">
        <v>66</v>
      </c>
      <c r="B128" s="6"/>
      <c r="C128" s="10">
        <f t="shared" si="3"/>
        <v>3590.9066666666668</v>
      </c>
      <c r="D128" s="10">
        <f t="shared" si="3"/>
        <v>3147.666666666667</v>
      </c>
      <c r="E128" s="10">
        <f t="shared" si="3"/>
        <v>2462.1333333333337</v>
      </c>
      <c r="F128" s="10">
        <f t="shared" si="3"/>
        <v>2135.186666666667</v>
      </c>
      <c r="G128" s="10">
        <f t="shared" si="3"/>
        <v>1586.1066666666668</v>
      </c>
      <c r="H128" s="16"/>
    </row>
    <row r="129" spans="1:8" hidden="1" x14ac:dyDescent="0.15">
      <c r="A129" s="4">
        <v>67</v>
      </c>
      <c r="B129" s="6"/>
      <c r="C129" s="10">
        <f t="shared" ref="C129:G144" si="4">+C55*$K$2</f>
        <v>3926.0666666666671</v>
      </c>
      <c r="D129" s="10">
        <f t="shared" si="4"/>
        <v>3441.2933333333335</v>
      </c>
      <c r="E129" s="10">
        <f t="shared" si="4"/>
        <v>2693.32</v>
      </c>
      <c r="F129" s="10">
        <f t="shared" si="4"/>
        <v>2335.2933333333335</v>
      </c>
      <c r="G129" s="10">
        <f t="shared" si="4"/>
        <v>1735.0666666666668</v>
      </c>
      <c r="H129" s="16"/>
    </row>
    <row r="130" spans="1:8" hidden="1" x14ac:dyDescent="0.15">
      <c r="A130" s="4">
        <v>68</v>
      </c>
      <c r="B130" s="6"/>
      <c r="C130" s="10">
        <f t="shared" si="4"/>
        <v>4279.1466666666665</v>
      </c>
      <c r="D130" s="10">
        <f t="shared" si="4"/>
        <v>3751.1600000000003</v>
      </c>
      <c r="E130" s="10">
        <f t="shared" si="4"/>
        <v>2937.3866666666668</v>
      </c>
      <c r="F130" s="10">
        <f t="shared" si="4"/>
        <v>2547.2533333333336</v>
      </c>
      <c r="G130" s="10">
        <f t="shared" si="4"/>
        <v>1892.6133333333335</v>
      </c>
      <c r="H130" s="16"/>
    </row>
    <row r="131" spans="1:8" hidden="1" x14ac:dyDescent="0.15">
      <c r="A131" s="4">
        <v>69</v>
      </c>
      <c r="B131" s="6"/>
      <c r="C131" s="10">
        <f t="shared" si="4"/>
        <v>4651.2666666666664</v>
      </c>
      <c r="D131" s="10">
        <f t="shared" si="4"/>
        <v>4076.8933333333334</v>
      </c>
      <c r="E131" s="10">
        <f t="shared" si="4"/>
        <v>3194.6133333333337</v>
      </c>
      <c r="F131" s="10">
        <f t="shared" si="4"/>
        <v>2770.2266666666669</v>
      </c>
      <c r="G131" s="10">
        <f t="shared" si="4"/>
        <v>2058.2800000000002</v>
      </c>
      <c r="H131" s="16"/>
    </row>
    <row r="132" spans="1:8" hidden="1" x14ac:dyDescent="0.15">
      <c r="A132" s="4">
        <v>70</v>
      </c>
      <c r="B132" s="6"/>
      <c r="C132" s="10">
        <f t="shared" si="4"/>
        <v>5041.3066666666673</v>
      </c>
      <c r="D132" s="10">
        <f t="shared" si="4"/>
        <v>4418.7733333333335</v>
      </c>
      <c r="E132" s="10">
        <f t="shared" si="4"/>
        <v>3464.626666666667</v>
      </c>
      <c r="F132" s="10">
        <f t="shared" si="4"/>
        <v>3004.4</v>
      </c>
      <c r="G132" s="10">
        <f t="shared" si="4"/>
        <v>2232.0666666666666</v>
      </c>
      <c r="H132" s="16"/>
    </row>
    <row r="133" spans="1:8" hidden="1" x14ac:dyDescent="0.15">
      <c r="A133" s="4">
        <v>71</v>
      </c>
      <c r="B133" s="6"/>
      <c r="C133" s="10">
        <f t="shared" si="4"/>
        <v>5449.7333333333336</v>
      </c>
      <c r="D133" s="10">
        <f t="shared" si="4"/>
        <v>4776.8</v>
      </c>
      <c r="E133" s="10">
        <f t="shared" si="4"/>
        <v>3747.9866666666667</v>
      </c>
      <c r="F133" s="10">
        <f t="shared" si="4"/>
        <v>3249.8666666666668</v>
      </c>
      <c r="G133" s="10">
        <f t="shared" si="4"/>
        <v>2414.6266666666666</v>
      </c>
      <c r="H133" s="16"/>
    </row>
    <row r="134" spans="1:8" hidden="1" x14ac:dyDescent="0.15">
      <c r="A134" s="4">
        <v>72</v>
      </c>
      <c r="B134" s="6"/>
      <c r="C134" s="10">
        <f t="shared" si="4"/>
        <v>5876.5466666666671</v>
      </c>
      <c r="D134" s="10">
        <f t="shared" si="4"/>
        <v>5150.7866666666669</v>
      </c>
      <c r="E134" s="10">
        <f t="shared" si="4"/>
        <v>4043.8533333333335</v>
      </c>
      <c r="F134" s="10">
        <f t="shared" si="4"/>
        <v>3506.626666666667</v>
      </c>
      <c r="G134" s="10">
        <f t="shared" si="4"/>
        <v>2605.1200000000003</v>
      </c>
      <c r="H134" s="16"/>
    </row>
    <row r="135" spans="1:8" hidden="1" x14ac:dyDescent="0.15">
      <c r="A135" s="4">
        <v>73</v>
      </c>
      <c r="B135" s="6"/>
      <c r="C135" s="10">
        <f t="shared" si="4"/>
        <v>6321.56</v>
      </c>
      <c r="D135" s="10">
        <f t="shared" si="4"/>
        <v>5541.0133333333333</v>
      </c>
      <c r="E135" s="10">
        <f t="shared" si="4"/>
        <v>4353.0666666666666</v>
      </c>
      <c r="F135" s="10">
        <f t="shared" si="4"/>
        <v>3774.6800000000003</v>
      </c>
      <c r="G135" s="10">
        <f t="shared" si="4"/>
        <v>2804.5733333333333</v>
      </c>
      <c r="H135" s="16"/>
    </row>
    <row r="136" spans="1:8" hidden="1" x14ac:dyDescent="0.15">
      <c r="A136" s="4">
        <v>74</v>
      </c>
      <c r="B136" s="6"/>
      <c r="C136" s="10">
        <f t="shared" si="4"/>
        <v>6785.1466666666665</v>
      </c>
      <c r="D136" s="10">
        <f t="shared" si="4"/>
        <v>5947.2</v>
      </c>
      <c r="E136" s="10">
        <f t="shared" si="4"/>
        <v>4675.16</v>
      </c>
      <c r="F136" s="10">
        <f t="shared" si="4"/>
        <v>4053.9333333333334</v>
      </c>
      <c r="G136" s="10">
        <f t="shared" si="4"/>
        <v>3012.0533333333333</v>
      </c>
      <c r="H136" s="16"/>
    </row>
    <row r="137" spans="1:8" hidden="1" x14ac:dyDescent="0.15">
      <c r="A137" s="4">
        <v>75</v>
      </c>
      <c r="B137" s="6"/>
      <c r="C137" s="10">
        <f t="shared" si="4"/>
        <v>7266.9333333333334</v>
      </c>
      <c r="D137" s="10">
        <f t="shared" si="4"/>
        <v>6369.9066666666668</v>
      </c>
      <c r="E137" s="10">
        <f t="shared" si="4"/>
        <v>5010.1333333333332</v>
      </c>
      <c r="F137" s="10">
        <f t="shared" si="4"/>
        <v>4344.3866666666672</v>
      </c>
      <c r="G137" s="10">
        <f t="shared" si="4"/>
        <v>3227.56</v>
      </c>
      <c r="H137" s="16"/>
    </row>
    <row r="138" spans="1:8" hidden="1" x14ac:dyDescent="0.15">
      <c r="A138" s="4">
        <v>76</v>
      </c>
      <c r="B138" s="6"/>
      <c r="C138" s="10">
        <f t="shared" si="4"/>
        <v>7266.9333333333334</v>
      </c>
      <c r="D138" s="10">
        <f t="shared" si="4"/>
        <v>6369.9066666666668</v>
      </c>
      <c r="E138" s="10">
        <f t="shared" si="4"/>
        <v>5010.1333333333332</v>
      </c>
      <c r="F138" s="10">
        <f t="shared" si="4"/>
        <v>4344.3866666666672</v>
      </c>
      <c r="G138" s="10">
        <f t="shared" si="4"/>
        <v>3227.56</v>
      </c>
      <c r="H138" s="16"/>
    </row>
    <row r="139" spans="1:8" hidden="1" x14ac:dyDescent="0.15">
      <c r="A139" s="4">
        <v>77</v>
      </c>
      <c r="B139" s="6"/>
      <c r="C139" s="10">
        <f t="shared" si="4"/>
        <v>7266.9333333333334</v>
      </c>
      <c r="D139" s="10">
        <f t="shared" si="4"/>
        <v>6369.9066666666668</v>
      </c>
      <c r="E139" s="10">
        <f t="shared" si="4"/>
        <v>5010.1333333333332</v>
      </c>
      <c r="F139" s="10">
        <f t="shared" si="4"/>
        <v>4344.3866666666672</v>
      </c>
      <c r="G139" s="10">
        <f t="shared" si="4"/>
        <v>3227.56</v>
      </c>
      <c r="H139" s="16"/>
    </row>
    <row r="140" spans="1:8" hidden="1" x14ac:dyDescent="0.15">
      <c r="A140" s="4">
        <v>78</v>
      </c>
      <c r="B140" s="6"/>
      <c r="C140" s="10">
        <f t="shared" si="4"/>
        <v>7266.9333333333334</v>
      </c>
      <c r="D140" s="10">
        <f t="shared" si="4"/>
        <v>6369.9066666666668</v>
      </c>
      <c r="E140" s="10">
        <f t="shared" si="4"/>
        <v>5010.1333333333332</v>
      </c>
      <c r="F140" s="10">
        <f t="shared" si="4"/>
        <v>4344.3866666666672</v>
      </c>
      <c r="G140" s="10">
        <f t="shared" si="4"/>
        <v>3227.56</v>
      </c>
      <c r="H140" s="16"/>
    </row>
    <row r="141" spans="1:8" hidden="1" x14ac:dyDescent="0.15">
      <c r="A141" s="4">
        <v>79</v>
      </c>
      <c r="B141" s="6"/>
      <c r="C141" s="10">
        <f t="shared" si="4"/>
        <v>7266.9333333333334</v>
      </c>
      <c r="D141" s="10">
        <f t="shared" si="4"/>
        <v>6369.9066666666668</v>
      </c>
      <c r="E141" s="10">
        <f t="shared" si="4"/>
        <v>5010.1333333333332</v>
      </c>
      <c r="F141" s="10">
        <f t="shared" si="4"/>
        <v>4344.3866666666672</v>
      </c>
      <c r="G141" s="10">
        <f t="shared" si="4"/>
        <v>3227.56</v>
      </c>
      <c r="H141" s="16"/>
    </row>
    <row r="142" spans="1:8" hidden="1" x14ac:dyDescent="0.15">
      <c r="A142" s="4">
        <v>80</v>
      </c>
      <c r="B142" s="6"/>
      <c r="C142" s="10">
        <f t="shared" si="4"/>
        <v>7266.9333333333334</v>
      </c>
      <c r="D142" s="10">
        <f t="shared" si="4"/>
        <v>6369.9066666666668</v>
      </c>
      <c r="E142" s="10">
        <f t="shared" si="4"/>
        <v>5010.1333333333332</v>
      </c>
      <c r="F142" s="10">
        <f t="shared" si="4"/>
        <v>4344.3866666666672</v>
      </c>
      <c r="G142" s="10">
        <f t="shared" si="4"/>
        <v>3227.56</v>
      </c>
      <c r="H142" s="16"/>
    </row>
    <row r="143" spans="1:8" hidden="1" x14ac:dyDescent="0.15">
      <c r="A143" s="4">
        <v>81</v>
      </c>
      <c r="B143" s="6"/>
      <c r="C143" s="10">
        <f t="shared" si="4"/>
        <v>7266.9333333333334</v>
      </c>
      <c r="D143" s="10">
        <f t="shared" si="4"/>
        <v>6369.9066666666668</v>
      </c>
      <c r="E143" s="10">
        <f t="shared" si="4"/>
        <v>5010.1333333333332</v>
      </c>
      <c r="F143" s="10">
        <f t="shared" si="4"/>
        <v>4344.3866666666672</v>
      </c>
      <c r="G143" s="10">
        <f t="shared" si="4"/>
        <v>3227.56</v>
      </c>
      <c r="H143" s="16"/>
    </row>
    <row r="144" spans="1:8" hidden="1" x14ac:dyDescent="0.15">
      <c r="A144" s="4">
        <v>82</v>
      </c>
      <c r="B144" s="6"/>
      <c r="C144" s="10">
        <f t="shared" si="4"/>
        <v>7266.9333333333334</v>
      </c>
      <c r="D144" s="10">
        <f t="shared" si="4"/>
        <v>6369.9066666666668</v>
      </c>
      <c r="E144" s="10">
        <f t="shared" si="4"/>
        <v>5010.1333333333332</v>
      </c>
      <c r="F144" s="10">
        <f t="shared" si="4"/>
        <v>4344.3866666666672</v>
      </c>
      <c r="G144" s="10">
        <f t="shared" si="4"/>
        <v>3227.56</v>
      </c>
      <c r="H144" s="16"/>
    </row>
    <row r="145" spans="1:14" hidden="1" x14ac:dyDescent="0.15">
      <c r="A145" s="4">
        <v>83</v>
      </c>
      <c r="B145" s="6"/>
      <c r="C145" s="10">
        <f t="shared" ref="C145:G149" si="5">+C71*$K$2</f>
        <v>7266.9333333333334</v>
      </c>
      <c r="D145" s="10">
        <f t="shared" si="5"/>
        <v>6369.9066666666668</v>
      </c>
      <c r="E145" s="10">
        <f t="shared" si="5"/>
        <v>5010.1333333333332</v>
      </c>
      <c r="F145" s="10">
        <f t="shared" si="5"/>
        <v>4344.3866666666672</v>
      </c>
      <c r="G145" s="10">
        <f t="shared" si="5"/>
        <v>3227.56</v>
      </c>
      <c r="H145" s="16"/>
    </row>
    <row r="146" spans="1:14" hidden="1" x14ac:dyDescent="0.15">
      <c r="A146" s="4">
        <v>84</v>
      </c>
      <c r="B146" s="6" t="s">
        <v>3</v>
      </c>
      <c r="C146" s="10">
        <f t="shared" si="5"/>
        <v>7266.9333333333334</v>
      </c>
      <c r="D146" s="10">
        <f t="shared" si="5"/>
        <v>6369.9066666666668</v>
      </c>
      <c r="E146" s="10">
        <f t="shared" si="5"/>
        <v>5010.1333333333332</v>
      </c>
      <c r="F146" s="10">
        <f t="shared" si="5"/>
        <v>4344.3866666666672</v>
      </c>
      <c r="G146" s="10">
        <f t="shared" si="5"/>
        <v>3227.56</v>
      </c>
      <c r="H146" s="16"/>
    </row>
    <row r="147" spans="1:14" hidden="1" x14ac:dyDescent="0.15">
      <c r="A147" s="4">
        <v>1</v>
      </c>
      <c r="B147" s="6" t="s">
        <v>4</v>
      </c>
      <c r="C147" s="10">
        <f t="shared" si="5"/>
        <v>372.68</v>
      </c>
      <c r="D147" s="10">
        <f t="shared" si="5"/>
        <v>326.94666666666666</v>
      </c>
      <c r="E147" s="10">
        <f t="shared" si="5"/>
        <v>265.72000000000003</v>
      </c>
      <c r="F147" s="10">
        <f t="shared" si="5"/>
        <v>230.53333333333333</v>
      </c>
      <c r="G147" s="10">
        <f t="shared" si="5"/>
        <v>171.36</v>
      </c>
      <c r="H147" s="16"/>
    </row>
    <row r="148" spans="1:14" hidden="1" x14ac:dyDescent="0.15">
      <c r="A148" s="4">
        <v>2</v>
      </c>
      <c r="B148" s="6" t="s">
        <v>1</v>
      </c>
      <c r="C148" s="10">
        <f t="shared" si="5"/>
        <v>633.82666666666671</v>
      </c>
      <c r="D148" s="10">
        <f t="shared" si="5"/>
        <v>555.52</v>
      </c>
      <c r="E148" s="10">
        <f t="shared" si="5"/>
        <v>451.26666666666671</v>
      </c>
      <c r="F148" s="10">
        <f t="shared" si="5"/>
        <v>391.44</v>
      </c>
      <c r="G148" s="10">
        <f t="shared" si="5"/>
        <v>290.92</v>
      </c>
      <c r="H148" s="16"/>
    </row>
    <row r="149" spans="1:14" hidden="1" x14ac:dyDescent="0.15">
      <c r="A149" s="4">
        <v>3</v>
      </c>
      <c r="B149" s="6" t="s">
        <v>5</v>
      </c>
      <c r="C149" s="10">
        <f t="shared" si="5"/>
        <v>894.50666666666666</v>
      </c>
      <c r="D149" s="10">
        <f t="shared" si="5"/>
        <v>784.37333333333333</v>
      </c>
      <c r="E149" s="10">
        <f t="shared" si="5"/>
        <v>637.37333333333333</v>
      </c>
      <c r="F149" s="10">
        <f t="shared" si="5"/>
        <v>552.62666666666667</v>
      </c>
      <c r="G149" s="10">
        <f t="shared" si="5"/>
        <v>410.66666666666669</v>
      </c>
      <c r="H149" s="16"/>
    </row>
    <row r="150" spans="1:14" ht="14" hidden="1" thickBot="1" x14ac:dyDescent="0.2">
      <c r="H150" s="16"/>
    </row>
    <row r="151" spans="1:14" ht="18" hidden="1" x14ac:dyDescent="0.2">
      <c r="A151" s="553" t="s">
        <v>17</v>
      </c>
      <c r="B151" s="554"/>
      <c r="C151" s="554"/>
      <c r="D151" s="554"/>
      <c r="E151" s="554"/>
      <c r="F151" s="554"/>
      <c r="G151" s="554"/>
    </row>
    <row r="152" spans="1:14" ht="18" hidden="1" x14ac:dyDescent="0.2">
      <c r="A152" s="555" t="s">
        <v>6</v>
      </c>
      <c r="B152" s="556"/>
      <c r="C152" s="556"/>
      <c r="D152" s="556"/>
      <c r="E152" s="556"/>
      <c r="F152" s="556"/>
      <c r="G152" s="556"/>
    </row>
    <row r="153" spans="1:14" hidden="1" x14ac:dyDescent="0.15">
      <c r="A153" s="551" t="s">
        <v>0</v>
      </c>
      <c r="B153" s="552"/>
      <c r="C153" s="552"/>
      <c r="D153" s="552"/>
      <c r="E153" s="552"/>
      <c r="F153" s="552"/>
      <c r="G153" s="552"/>
    </row>
    <row r="154" spans="1:14" hidden="1" x14ac:dyDescent="0.15">
      <c r="A154" s="4" t="s">
        <v>2</v>
      </c>
      <c r="B154" s="5" t="s">
        <v>2</v>
      </c>
      <c r="C154" s="34">
        <v>250</v>
      </c>
      <c r="D154" s="34">
        <v>2000</v>
      </c>
      <c r="E154" s="34">
        <v>5000</v>
      </c>
      <c r="F154" s="34">
        <v>10000</v>
      </c>
      <c r="G154" s="34">
        <v>20000</v>
      </c>
    </row>
    <row r="155" spans="1:14" ht="14" hidden="1" x14ac:dyDescent="0.15">
      <c r="A155" s="4">
        <v>18</v>
      </c>
      <c r="B155" s="6"/>
      <c r="C155" s="303">
        <v>6160</v>
      </c>
      <c r="D155" s="303">
        <v>5589</v>
      </c>
      <c r="E155" s="303">
        <v>4068</v>
      </c>
      <c r="F155" s="303">
        <v>2902</v>
      </c>
      <c r="G155" s="303">
        <v>2276</v>
      </c>
      <c r="I155" s="3"/>
      <c r="J155" s="3"/>
      <c r="K155" s="3"/>
      <c r="L155" s="3"/>
      <c r="M155" s="3"/>
      <c r="N155" s="3"/>
    </row>
    <row r="156" spans="1:14" ht="14" hidden="1" x14ac:dyDescent="0.15">
      <c r="A156" s="4">
        <v>19</v>
      </c>
      <c r="B156" s="6"/>
      <c r="C156" s="303">
        <v>6160</v>
      </c>
      <c r="D156" s="303">
        <v>5589</v>
      </c>
      <c r="E156" s="303">
        <v>4068</v>
      </c>
      <c r="F156" s="303">
        <v>2902</v>
      </c>
      <c r="G156" s="303">
        <v>2276</v>
      </c>
      <c r="I156" s="3"/>
      <c r="J156" s="3"/>
      <c r="K156" s="3"/>
      <c r="L156" s="3"/>
      <c r="M156" s="3"/>
      <c r="N156" s="3"/>
    </row>
    <row r="157" spans="1:14" ht="14" hidden="1" x14ac:dyDescent="0.15">
      <c r="A157" s="4">
        <v>20</v>
      </c>
      <c r="B157" s="6"/>
      <c r="C157" s="303">
        <v>6160</v>
      </c>
      <c r="D157" s="303">
        <v>5589</v>
      </c>
      <c r="E157" s="303">
        <v>4068</v>
      </c>
      <c r="F157" s="303">
        <v>2902</v>
      </c>
      <c r="G157" s="303">
        <v>2276</v>
      </c>
      <c r="I157" s="3"/>
      <c r="J157" s="3"/>
      <c r="K157" s="3"/>
      <c r="L157" s="3"/>
      <c r="M157" s="3"/>
      <c r="N157" s="3"/>
    </row>
    <row r="158" spans="1:14" ht="14" hidden="1" x14ac:dyDescent="0.15">
      <c r="A158" s="4">
        <v>21</v>
      </c>
      <c r="B158" s="6"/>
      <c r="C158" s="303">
        <v>6160</v>
      </c>
      <c r="D158" s="303">
        <v>5589</v>
      </c>
      <c r="E158" s="303">
        <v>4068</v>
      </c>
      <c r="F158" s="303">
        <v>2902</v>
      </c>
      <c r="G158" s="303">
        <v>2276</v>
      </c>
      <c r="I158" s="3"/>
      <c r="J158" s="3"/>
      <c r="K158" s="3"/>
      <c r="L158" s="3"/>
      <c r="M158" s="3"/>
      <c r="N158" s="3"/>
    </row>
    <row r="159" spans="1:14" ht="14" hidden="1" x14ac:dyDescent="0.15">
      <c r="A159" s="4">
        <v>22</v>
      </c>
      <c r="B159" s="6"/>
      <c r="C159" s="303">
        <v>6160</v>
      </c>
      <c r="D159" s="303">
        <v>5589</v>
      </c>
      <c r="E159" s="303">
        <v>4068</v>
      </c>
      <c r="F159" s="303">
        <v>2902</v>
      </c>
      <c r="G159" s="303">
        <v>2276</v>
      </c>
      <c r="I159" s="3"/>
      <c r="J159" s="3"/>
      <c r="K159" s="3"/>
      <c r="L159" s="3"/>
      <c r="M159" s="3"/>
      <c r="N159" s="3"/>
    </row>
    <row r="160" spans="1:14" ht="14" hidden="1" x14ac:dyDescent="0.15">
      <c r="A160" s="4">
        <v>23</v>
      </c>
      <c r="B160" s="6"/>
      <c r="C160" s="303">
        <v>6160</v>
      </c>
      <c r="D160" s="303">
        <v>5589</v>
      </c>
      <c r="E160" s="303">
        <v>4068</v>
      </c>
      <c r="F160" s="303">
        <v>2902</v>
      </c>
      <c r="G160" s="303">
        <v>2276</v>
      </c>
      <c r="I160" s="3"/>
      <c r="J160" s="3"/>
      <c r="K160" s="3"/>
      <c r="L160" s="3"/>
      <c r="M160" s="3"/>
      <c r="N160" s="3"/>
    </row>
    <row r="161" spans="1:14" ht="14" hidden="1" x14ac:dyDescent="0.15">
      <c r="A161" s="4">
        <v>24</v>
      </c>
      <c r="B161" s="6"/>
      <c r="C161" s="303">
        <v>6160</v>
      </c>
      <c r="D161" s="303">
        <v>5589</v>
      </c>
      <c r="E161" s="303">
        <v>4068</v>
      </c>
      <c r="F161" s="303">
        <v>2902</v>
      </c>
      <c r="G161" s="303">
        <v>2276</v>
      </c>
      <c r="I161" s="3"/>
      <c r="J161" s="3"/>
      <c r="K161" s="3"/>
      <c r="L161" s="3"/>
      <c r="M161" s="3"/>
      <c r="N161" s="3"/>
    </row>
    <row r="162" spans="1:14" ht="14" hidden="1" x14ac:dyDescent="0.15">
      <c r="A162" s="4">
        <v>25</v>
      </c>
      <c r="B162" s="6"/>
      <c r="C162" s="303">
        <v>6582</v>
      </c>
      <c r="D162" s="303">
        <v>5972</v>
      </c>
      <c r="E162" s="303">
        <v>4301</v>
      </c>
      <c r="F162" s="303">
        <v>3067</v>
      </c>
      <c r="G162" s="303">
        <v>2406</v>
      </c>
      <c r="I162" s="3"/>
      <c r="J162" s="3"/>
      <c r="K162" s="3"/>
      <c r="L162" s="3"/>
      <c r="M162" s="3"/>
      <c r="N162" s="3"/>
    </row>
    <row r="163" spans="1:14" ht="14" hidden="1" x14ac:dyDescent="0.15">
      <c r="A163" s="4">
        <v>26</v>
      </c>
      <c r="B163" s="6"/>
      <c r="C163" s="303">
        <v>6582</v>
      </c>
      <c r="D163" s="303">
        <v>5972</v>
      </c>
      <c r="E163" s="303">
        <v>4301</v>
      </c>
      <c r="F163" s="303">
        <v>3067</v>
      </c>
      <c r="G163" s="303">
        <v>2406</v>
      </c>
      <c r="I163" s="3"/>
      <c r="J163" s="3"/>
      <c r="K163" s="3"/>
      <c r="L163" s="3"/>
      <c r="M163" s="3"/>
      <c r="N163" s="3"/>
    </row>
    <row r="164" spans="1:14" ht="14" hidden="1" x14ac:dyDescent="0.15">
      <c r="A164" s="4">
        <v>27</v>
      </c>
      <c r="B164" s="6"/>
      <c r="C164" s="303">
        <v>6582</v>
      </c>
      <c r="D164" s="303">
        <v>5972</v>
      </c>
      <c r="E164" s="303">
        <v>4301</v>
      </c>
      <c r="F164" s="303">
        <v>3067</v>
      </c>
      <c r="G164" s="303">
        <v>2406</v>
      </c>
      <c r="I164" s="3"/>
      <c r="J164" s="3"/>
      <c r="K164" s="3"/>
      <c r="L164" s="3"/>
      <c r="M164" s="3"/>
      <c r="N164" s="3"/>
    </row>
    <row r="165" spans="1:14" ht="14" hidden="1" x14ac:dyDescent="0.15">
      <c r="A165" s="4">
        <v>28</v>
      </c>
      <c r="B165" s="6"/>
      <c r="C165" s="303">
        <v>6582</v>
      </c>
      <c r="D165" s="303">
        <v>5972</v>
      </c>
      <c r="E165" s="303">
        <v>4301</v>
      </c>
      <c r="F165" s="303">
        <v>3067</v>
      </c>
      <c r="G165" s="303">
        <v>2406</v>
      </c>
      <c r="I165" s="3"/>
      <c r="J165" s="3"/>
      <c r="K165" s="3"/>
      <c r="L165" s="3"/>
      <c r="M165" s="3"/>
      <c r="N165" s="3"/>
    </row>
    <row r="166" spans="1:14" ht="14" hidden="1" x14ac:dyDescent="0.15">
      <c r="A166" s="4">
        <v>29</v>
      </c>
      <c r="B166" s="6"/>
      <c r="C166" s="303">
        <v>6582</v>
      </c>
      <c r="D166" s="303">
        <v>5972</v>
      </c>
      <c r="E166" s="303">
        <v>4301</v>
      </c>
      <c r="F166" s="303">
        <v>3067</v>
      </c>
      <c r="G166" s="303">
        <v>2406</v>
      </c>
      <c r="I166" s="3"/>
      <c r="J166" s="3"/>
      <c r="K166" s="3"/>
      <c r="L166" s="3"/>
      <c r="M166" s="3"/>
      <c r="N166" s="3"/>
    </row>
    <row r="167" spans="1:14" ht="14" hidden="1" x14ac:dyDescent="0.15">
      <c r="A167" s="4">
        <v>30</v>
      </c>
      <c r="B167" s="6"/>
      <c r="C167" s="303">
        <v>7320</v>
      </c>
      <c r="D167" s="303">
        <v>6642</v>
      </c>
      <c r="E167" s="303">
        <v>4721</v>
      </c>
      <c r="F167" s="303">
        <v>3366</v>
      </c>
      <c r="G167" s="303">
        <v>2640</v>
      </c>
      <c r="I167" s="3"/>
      <c r="J167" s="3"/>
      <c r="K167" s="3"/>
      <c r="L167" s="3"/>
      <c r="M167" s="3"/>
      <c r="N167" s="3"/>
    </row>
    <row r="168" spans="1:14" ht="14" hidden="1" x14ac:dyDescent="0.15">
      <c r="A168" s="4">
        <v>31</v>
      </c>
      <c r="B168" s="6"/>
      <c r="C168" s="303">
        <v>7320</v>
      </c>
      <c r="D168" s="303">
        <v>6642</v>
      </c>
      <c r="E168" s="303">
        <v>4721</v>
      </c>
      <c r="F168" s="303">
        <v>3366</v>
      </c>
      <c r="G168" s="303">
        <v>2640</v>
      </c>
      <c r="I168" s="3"/>
      <c r="J168" s="3"/>
      <c r="K168" s="3"/>
      <c r="L168" s="3"/>
      <c r="M168" s="3"/>
      <c r="N168" s="3"/>
    </row>
    <row r="169" spans="1:14" ht="14" hidden="1" x14ac:dyDescent="0.15">
      <c r="A169" s="4">
        <v>32</v>
      </c>
      <c r="B169" s="6"/>
      <c r="C169" s="303">
        <v>7320</v>
      </c>
      <c r="D169" s="303">
        <v>6642</v>
      </c>
      <c r="E169" s="303">
        <v>4721</v>
      </c>
      <c r="F169" s="303">
        <v>3366</v>
      </c>
      <c r="G169" s="303">
        <v>2640</v>
      </c>
      <c r="I169" s="3"/>
      <c r="J169" s="3"/>
      <c r="K169" s="3"/>
      <c r="L169" s="3"/>
      <c r="M169" s="3"/>
      <c r="N169" s="3"/>
    </row>
    <row r="170" spans="1:14" ht="14" hidden="1" x14ac:dyDescent="0.15">
      <c r="A170" s="4">
        <v>33</v>
      </c>
      <c r="B170" s="6"/>
      <c r="C170" s="303">
        <v>7320</v>
      </c>
      <c r="D170" s="303">
        <v>6642</v>
      </c>
      <c r="E170" s="303">
        <v>4721</v>
      </c>
      <c r="F170" s="303">
        <v>3366</v>
      </c>
      <c r="G170" s="303">
        <v>2640</v>
      </c>
      <c r="I170" s="3"/>
      <c r="J170" s="3"/>
      <c r="K170" s="3"/>
      <c r="L170" s="3"/>
      <c r="M170" s="3"/>
      <c r="N170" s="3"/>
    </row>
    <row r="171" spans="1:14" ht="14" hidden="1" x14ac:dyDescent="0.15">
      <c r="A171" s="4">
        <v>34</v>
      </c>
      <c r="B171" s="6"/>
      <c r="C171" s="303">
        <v>7320</v>
      </c>
      <c r="D171" s="303">
        <v>6642</v>
      </c>
      <c r="E171" s="303">
        <v>4721</v>
      </c>
      <c r="F171" s="303">
        <v>3366</v>
      </c>
      <c r="G171" s="303">
        <v>2640</v>
      </c>
      <c r="I171" s="3"/>
      <c r="J171" s="3"/>
      <c r="K171" s="3"/>
      <c r="L171" s="3"/>
      <c r="M171" s="3"/>
      <c r="N171" s="3"/>
    </row>
    <row r="172" spans="1:14" ht="14" hidden="1" x14ac:dyDescent="0.15">
      <c r="A172" s="4">
        <v>35</v>
      </c>
      <c r="B172" s="6"/>
      <c r="C172" s="303">
        <v>8170</v>
      </c>
      <c r="D172" s="303">
        <v>7416</v>
      </c>
      <c r="E172" s="303">
        <v>5217</v>
      </c>
      <c r="F172" s="303">
        <v>3721</v>
      </c>
      <c r="G172" s="303">
        <v>2919</v>
      </c>
      <c r="I172" s="3"/>
      <c r="J172" s="3"/>
      <c r="K172" s="3"/>
      <c r="L172" s="3"/>
      <c r="M172" s="3"/>
      <c r="N172" s="3"/>
    </row>
    <row r="173" spans="1:14" ht="14" hidden="1" x14ac:dyDescent="0.15">
      <c r="A173" s="4">
        <v>36</v>
      </c>
      <c r="B173" s="6"/>
      <c r="C173" s="303">
        <v>8170</v>
      </c>
      <c r="D173" s="303">
        <v>7416</v>
      </c>
      <c r="E173" s="303">
        <v>5217</v>
      </c>
      <c r="F173" s="303">
        <v>3721</v>
      </c>
      <c r="G173" s="303">
        <v>2919</v>
      </c>
      <c r="I173" s="3"/>
      <c r="J173" s="3"/>
      <c r="K173" s="3"/>
      <c r="L173" s="3"/>
      <c r="M173" s="3"/>
      <c r="N173" s="3"/>
    </row>
    <row r="174" spans="1:14" ht="14" hidden="1" x14ac:dyDescent="0.15">
      <c r="A174" s="4">
        <v>37</v>
      </c>
      <c r="B174" s="6"/>
      <c r="C174" s="303">
        <v>8170</v>
      </c>
      <c r="D174" s="303">
        <v>7416</v>
      </c>
      <c r="E174" s="303">
        <v>5217</v>
      </c>
      <c r="F174" s="303">
        <v>3721</v>
      </c>
      <c r="G174" s="303">
        <v>2919</v>
      </c>
      <c r="I174" s="3"/>
      <c r="J174" s="3"/>
      <c r="K174" s="3"/>
      <c r="L174" s="3"/>
      <c r="M174" s="3"/>
      <c r="N174" s="3"/>
    </row>
    <row r="175" spans="1:14" ht="14" hidden="1" x14ac:dyDescent="0.15">
      <c r="A175" s="4">
        <v>38</v>
      </c>
      <c r="B175" s="6"/>
      <c r="C175" s="303">
        <v>8170</v>
      </c>
      <c r="D175" s="303">
        <v>7416</v>
      </c>
      <c r="E175" s="303">
        <v>5217</v>
      </c>
      <c r="F175" s="303">
        <v>3721</v>
      </c>
      <c r="G175" s="303">
        <v>2919</v>
      </c>
      <c r="I175" s="3"/>
      <c r="J175" s="3"/>
      <c r="K175" s="3"/>
      <c r="L175" s="3"/>
      <c r="M175" s="3"/>
      <c r="N175" s="3"/>
    </row>
    <row r="176" spans="1:14" ht="14" hidden="1" x14ac:dyDescent="0.15">
      <c r="A176" s="4">
        <v>39</v>
      </c>
      <c r="B176" s="6"/>
      <c r="C176" s="303">
        <v>8170</v>
      </c>
      <c r="D176" s="303">
        <v>7416</v>
      </c>
      <c r="E176" s="303">
        <v>5217</v>
      </c>
      <c r="F176" s="303">
        <v>3721</v>
      </c>
      <c r="G176" s="303">
        <v>2919</v>
      </c>
      <c r="I176" s="3"/>
      <c r="J176" s="3"/>
      <c r="K176" s="3"/>
      <c r="L176" s="3"/>
      <c r="M176" s="3"/>
      <c r="N176" s="3"/>
    </row>
    <row r="177" spans="1:14" ht="14" hidden="1" x14ac:dyDescent="0.15">
      <c r="A177" s="4">
        <v>40</v>
      </c>
      <c r="B177" s="6"/>
      <c r="C177" s="303">
        <v>9153</v>
      </c>
      <c r="D177" s="303">
        <v>8305</v>
      </c>
      <c r="E177" s="303">
        <v>5801</v>
      </c>
      <c r="F177" s="303">
        <v>4135</v>
      </c>
      <c r="G177" s="303">
        <v>3244</v>
      </c>
      <c r="I177" s="3"/>
      <c r="J177" s="3"/>
      <c r="K177" s="3"/>
      <c r="L177" s="3"/>
      <c r="M177" s="3"/>
      <c r="N177" s="3"/>
    </row>
    <row r="178" spans="1:14" ht="14" hidden="1" x14ac:dyDescent="0.15">
      <c r="A178" s="4">
        <v>41</v>
      </c>
      <c r="B178" s="6"/>
      <c r="C178" s="303">
        <v>9153</v>
      </c>
      <c r="D178" s="303">
        <v>8305</v>
      </c>
      <c r="E178" s="303">
        <v>5801</v>
      </c>
      <c r="F178" s="303">
        <v>4135</v>
      </c>
      <c r="G178" s="303">
        <v>3244</v>
      </c>
      <c r="I178" s="3"/>
      <c r="J178" s="3"/>
      <c r="K178" s="3"/>
      <c r="L178" s="3"/>
      <c r="M178" s="3"/>
      <c r="N178" s="3"/>
    </row>
    <row r="179" spans="1:14" ht="14" hidden="1" x14ac:dyDescent="0.15">
      <c r="A179" s="4">
        <v>42</v>
      </c>
      <c r="B179" s="6"/>
      <c r="C179" s="303">
        <v>9153</v>
      </c>
      <c r="D179" s="303">
        <v>8305</v>
      </c>
      <c r="E179" s="303">
        <v>5801</v>
      </c>
      <c r="F179" s="303">
        <v>4135</v>
      </c>
      <c r="G179" s="303">
        <v>3244</v>
      </c>
      <c r="I179" s="3"/>
      <c r="J179" s="3"/>
      <c r="K179" s="3"/>
      <c r="L179" s="3"/>
      <c r="M179" s="3"/>
      <c r="N179" s="3"/>
    </row>
    <row r="180" spans="1:14" ht="14" hidden="1" x14ac:dyDescent="0.15">
      <c r="A180" s="4">
        <v>43</v>
      </c>
      <c r="B180" s="6"/>
      <c r="C180" s="303">
        <v>9153</v>
      </c>
      <c r="D180" s="303">
        <v>8305</v>
      </c>
      <c r="E180" s="303">
        <v>5801</v>
      </c>
      <c r="F180" s="303">
        <v>4135</v>
      </c>
      <c r="G180" s="303">
        <v>3244</v>
      </c>
      <c r="I180" s="3"/>
      <c r="J180" s="3"/>
      <c r="K180" s="3"/>
      <c r="L180" s="3"/>
      <c r="M180" s="3"/>
      <c r="N180" s="3"/>
    </row>
    <row r="181" spans="1:14" ht="14" hidden="1" x14ac:dyDescent="0.15">
      <c r="A181" s="4">
        <v>44</v>
      </c>
      <c r="B181" s="6"/>
      <c r="C181" s="303">
        <v>9153</v>
      </c>
      <c r="D181" s="303">
        <v>8305</v>
      </c>
      <c r="E181" s="303">
        <v>5801</v>
      </c>
      <c r="F181" s="303">
        <v>4135</v>
      </c>
      <c r="G181" s="303">
        <v>3244</v>
      </c>
      <c r="I181" s="3"/>
      <c r="J181" s="3"/>
      <c r="K181" s="3"/>
      <c r="L181" s="3"/>
      <c r="M181" s="3"/>
      <c r="N181" s="3"/>
    </row>
    <row r="182" spans="1:14" ht="14" hidden="1" x14ac:dyDescent="0.15">
      <c r="A182" s="4">
        <v>45</v>
      </c>
      <c r="B182" s="6"/>
      <c r="C182" s="303">
        <v>10242</v>
      </c>
      <c r="D182" s="303">
        <v>9296</v>
      </c>
      <c r="E182" s="303">
        <v>6456</v>
      </c>
      <c r="F182" s="303">
        <v>4602</v>
      </c>
      <c r="G182" s="303">
        <v>3610</v>
      </c>
      <c r="I182" s="3"/>
      <c r="J182" s="3"/>
      <c r="K182" s="3"/>
      <c r="L182" s="3"/>
      <c r="M182" s="3"/>
      <c r="N182" s="3"/>
    </row>
    <row r="183" spans="1:14" ht="14" hidden="1" x14ac:dyDescent="0.15">
      <c r="A183" s="4">
        <v>46</v>
      </c>
      <c r="B183" s="6"/>
      <c r="C183" s="303">
        <v>10242</v>
      </c>
      <c r="D183" s="303">
        <v>9296</v>
      </c>
      <c r="E183" s="303">
        <v>6456</v>
      </c>
      <c r="F183" s="303">
        <v>4602</v>
      </c>
      <c r="G183" s="303">
        <v>3610</v>
      </c>
      <c r="I183" s="3"/>
      <c r="J183" s="3"/>
      <c r="K183" s="3"/>
      <c r="L183" s="3"/>
      <c r="M183" s="3"/>
      <c r="N183" s="3"/>
    </row>
    <row r="184" spans="1:14" ht="14" hidden="1" x14ac:dyDescent="0.15">
      <c r="A184" s="4">
        <v>47</v>
      </c>
      <c r="B184" s="6"/>
      <c r="C184" s="303">
        <v>10242</v>
      </c>
      <c r="D184" s="303">
        <v>9296</v>
      </c>
      <c r="E184" s="303">
        <v>6456</v>
      </c>
      <c r="F184" s="303">
        <v>4602</v>
      </c>
      <c r="G184" s="303">
        <v>3610</v>
      </c>
      <c r="I184" s="3"/>
      <c r="J184" s="3"/>
      <c r="K184" s="3"/>
      <c r="L184" s="3"/>
      <c r="M184" s="3"/>
      <c r="N184" s="3"/>
    </row>
    <row r="185" spans="1:14" ht="14" hidden="1" x14ac:dyDescent="0.15">
      <c r="A185" s="4">
        <v>48</v>
      </c>
      <c r="B185" s="6"/>
      <c r="C185" s="303">
        <v>10242</v>
      </c>
      <c r="D185" s="303">
        <v>9296</v>
      </c>
      <c r="E185" s="303">
        <v>6456</v>
      </c>
      <c r="F185" s="303">
        <v>4602</v>
      </c>
      <c r="G185" s="303">
        <v>3610</v>
      </c>
      <c r="I185" s="3"/>
      <c r="J185" s="3"/>
      <c r="K185" s="3"/>
      <c r="L185" s="3"/>
      <c r="M185" s="3"/>
      <c r="N185" s="3"/>
    </row>
    <row r="186" spans="1:14" ht="14" hidden="1" x14ac:dyDescent="0.15">
      <c r="A186" s="4">
        <v>49</v>
      </c>
      <c r="B186" s="6"/>
      <c r="C186" s="303">
        <v>10242</v>
      </c>
      <c r="D186" s="303">
        <v>9296</v>
      </c>
      <c r="E186" s="303">
        <v>6456</v>
      </c>
      <c r="F186" s="303">
        <v>4602</v>
      </c>
      <c r="G186" s="303">
        <v>3610</v>
      </c>
      <c r="I186" s="3"/>
      <c r="J186" s="3"/>
      <c r="K186" s="3"/>
      <c r="L186" s="3"/>
      <c r="M186" s="3"/>
      <c r="N186" s="3"/>
    </row>
    <row r="187" spans="1:14" ht="14" hidden="1" x14ac:dyDescent="0.15">
      <c r="A187" s="4">
        <v>50</v>
      </c>
      <c r="B187" s="6"/>
      <c r="C187" s="303">
        <v>11470</v>
      </c>
      <c r="D187" s="303">
        <v>10413</v>
      </c>
      <c r="E187" s="303">
        <v>7202</v>
      </c>
      <c r="F187" s="303">
        <v>5134</v>
      </c>
      <c r="G187" s="303">
        <v>4028</v>
      </c>
      <c r="I187" s="3"/>
      <c r="J187" s="3"/>
      <c r="K187" s="3"/>
      <c r="L187" s="3"/>
      <c r="M187" s="3"/>
      <c r="N187" s="3"/>
    </row>
    <row r="188" spans="1:14" ht="14" hidden="1" x14ac:dyDescent="0.15">
      <c r="A188" s="4">
        <v>51</v>
      </c>
      <c r="B188" s="6"/>
      <c r="C188" s="303">
        <v>11470</v>
      </c>
      <c r="D188" s="303">
        <v>10413</v>
      </c>
      <c r="E188" s="303">
        <v>7202</v>
      </c>
      <c r="F188" s="303">
        <v>5134</v>
      </c>
      <c r="G188" s="303">
        <v>4028</v>
      </c>
      <c r="I188" s="3"/>
      <c r="J188" s="3"/>
      <c r="K188" s="3"/>
      <c r="L188" s="3"/>
      <c r="M188" s="3"/>
      <c r="N188" s="3"/>
    </row>
    <row r="189" spans="1:14" ht="14" hidden="1" x14ac:dyDescent="0.15">
      <c r="A189" s="4">
        <v>52</v>
      </c>
      <c r="B189" s="6"/>
      <c r="C189" s="303">
        <v>11470</v>
      </c>
      <c r="D189" s="303">
        <v>10413</v>
      </c>
      <c r="E189" s="303">
        <v>7202</v>
      </c>
      <c r="F189" s="303">
        <v>5134</v>
      </c>
      <c r="G189" s="303">
        <v>4028</v>
      </c>
      <c r="I189" s="3"/>
      <c r="J189" s="3"/>
      <c r="K189" s="3"/>
      <c r="L189" s="3"/>
      <c r="M189" s="3"/>
      <c r="N189" s="3"/>
    </row>
    <row r="190" spans="1:14" ht="14" hidden="1" x14ac:dyDescent="0.15">
      <c r="A190" s="4">
        <v>53</v>
      </c>
      <c r="B190" s="6"/>
      <c r="C190" s="303">
        <v>11470</v>
      </c>
      <c r="D190" s="303">
        <v>10413</v>
      </c>
      <c r="E190" s="303">
        <v>7202</v>
      </c>
      <c r="F190" s="303">
        <v>5134</v>
      </c>
      <c r="G190" s="303">
        <v>4028</v>
      </c>
      <c r="I190" s="3"/>
      <c r="J190" s="3"/>
      <c r="K190" s="3"/>
      <c r="L190" s="3"/>
      <c r="M190" s="3"/>
      <c r="N190" s="3"/>
    </row>
    <row r="191" spans="1:14" ht="14" hidden="1" x14ac:dyDescent="0.15">
      <c r="A191" s="4">
        <v>54</v>
      </c>
      <c r="B191" s="6"/>
      <c r="C191" s="303">
        <v>11470</v>
      </c>
      <c r="D191" s="303">
        <v>10413</v>
      </c>
      <c r="E191" s="303">
        <v>7202</v>
      </c>
      <c r="F191" s="303">
        <v>5134</v>
      </c>
      <c r="G191" s="303">
        <v>4028</v>
      </c>
      <c r="I191" s="3"/>
      <c r="J191" s="3"/>
      <c r="K191" s="3"/>
      <c r="L191" s="3"/>
      <c r="M191" s="3"/>
      <c r="N191" s="3"/>
    </row>
    <row r="192" spans="1:14" ht="14" hidden="1" x14ac:dyDescent="0.15">
      <c r="A192" s="4">
        <v>55</v>
      </c>
      <c r="B192" s="6"/>
      <c r="C192" s="303">
        <v>12827</v>
      </c>
      <c r="D192" s="303">
        <v>11637</v>
      </c>
      <c r="E192" s="303">
        <v>8031</v>
      </c>
      <c r="F192" s="303">
        <v>5723</v>
      </c>
      <c r="G192" s="303">
        <v>4491</v>
      </c>
      <c r="I192" s="3"/>
      <c r="J192" s="3"/>
      <c r="K192" s="3"/>
      <c r="L192" s="3"/>
      <c r="M192" s="3"/>
      <c r="N192" s="3"/>
    </row>
    <row r="193" spans="1:14" ht="14" hidden="1" x14ac:dyDescent="0.15">
      <c r="A193" s="4">
        <v>56</v>
      </c>
      <c r="B193" s="6"/>
      <c r="C193" s="303">
        <v>12827</v>
      </c>
      <c r="D193" s="303">
        <v>11637</v>
      </c>
      <c r="E193" s="303">
        <v>8031</v>
      </c>
      <c r="F193" s="303">
        <v>5723</v>
      </c>
      <c r="G193" s="303">
        <v>4491</v>
      </c>
      <c r="I193" s="3"/>
      <c r="J193" s="3"/>
      <c r="K193" s="3"/>
      <c r="L193" s="3"/>
      <c r="M193" s="3"/>
      <c r="N193" s="3"/>
    </row>
    <row r="194" spans="1:14" ht="14" hidden="1" x14ac:dyDescent="0.15">
      <c r="A194" s="4">
        <v>57</v>
      </c>
      <c r="B194" s="6"/>
      <c r="C194" s="303">
        <v>12827</v>
      </c>
      <c r="D194" s="303">
        <v>11637</v>
      </c>
      <c r="E194" s="303">
        <v>8031</v>
      </c>
      <c r="F194" s="303">
        <v>5723</v>
      </c>
      <c r="G194" s="303">
        <v>4491</v>
      </c>
      <c r="I194" s="3"/>
      <c r="J194" s="3"/>
      <c r="K194" s="3"/>
      <c r="L194" s="3"/>
      <c r="M194" s="3"/>
      <c r="N194" s="3"/>
    </row>
    <row r="195" spans="1:14" ht="14" hidden="1" x14ac:dyDescent="0.15">
      <c r="A195" s="4">
        <v>58</v>
      </c>
      <c r="B195" s="6"/>
      <c r="C195" s="303">
        <v>12827</v>
      </c>
      <c r="D195" s="303">
        <v>11637</v>
      </c>
      <c r="E195" s="303">
        <v>8031</v>
      </c>
      <c r="F195" s="303">
        <v>5723</v>
      </c>
      <c r="G195" s="303">
        <v>4491</v>
      </c>
      <c r="I195" s="3"/>
      <c r="J195" s="3"/>
      <c r="K195" s="3"/>
      <c r="L195" s="3"/>
      <c r="M195" s="3"/>
      <c r="N195" s="3"/>
    </row>
    <row r="196" spans="1:14" ht="14" hidden="1" x14ac:dyDescent="0.15">
      <c r="A196" s="4">
        <v>59</v>
      </c>
      <c r="B196" s="6"/>
      <c r="C196" s="303">
        <v>12827</v>
      </c>
      <c r="D196" s="303">
        <v>11637</v>
      </c>
      <c r="E196" s="303">
        <v>8031</v>
      </c>
      <c r="F196" s="303">
        <v>5723</v>
      </c>
      <c r="G196" s="303">
        <v>4491</v>
      </c>
      <c r="I196" s="3"/>
      <c r="J196" s="3"/>
      <c r="K196" s="3"/>
      <c r="L196" s="3"/>
      <c r="M196" s="3"/>
      <c r="N196" s="3"/>
    </row>
    <row r="197" spans="1:14" ht="14" hidden="1" x14ac:dyDescent="0.15">
      <c r="A197" s="4">
        <v>60</v>
      </c>
      <c r="B197" s="6"/>
      <c r="C197" s="303">
        <v>13724</v>
      </c>
      <c r="D197" s="303">
        <v>12456</v>
      </c>
      <c r="E197" s="303">
        <v>8585</v>
      </c>
      <c r="F197" s="303">
        <v>6120</v>
      </c>
      <c r="G197" s="303">
        <v>4801</v>
      </c>
      <c r="I197" s="3"/>
      <c r="J197" s="3"/>
      <c r="K197" s="3"/>
      <c r="L197" s="3"/>
      <c r="M197" s="3"/>
      <c r="N197" s="3"/>
    </row>
    <row r="198" spans="1:14" ht="14" hidden="1" x14ac:dyDescent="0.15">
      <c r="A198" s="4">
        <v>61</v>
      </c>
      <c r="B198" s="6"/>
      <c r="C198" s="303">
        <v>15293</v>
      </c>
      <c r="D198" s="303">
        <v>13881</v>
      </c>
      <c r="E198" s="303">
        <v>9555</v>
      </c>
      <c r="F198" s="303">
        <v>6812</v>
      </c>
      <c r="G198" s="303">
        <v>5343</v>
      </c>
      <c r="I198" s="3"/>
      <c r="J198" s="3"/>
      <c r="K198" s="3"/>
      <c r="L198" s="3"/>
      <c r="M198" s="3"/>
      <c r="N198" s="3"/>
    </row>
    <row r="199" spans="1:14" ht="14" hidden="1" x14ac:dyDescent="0.15">
      <c r="A199" s="4">
        <v>62</v>
      </c>
      <c r="B199" s="6"/>
      <c r="C199" s="303">
        <v>16992</v>
      </c>
      <c r="D199" s="303">
        <v>15422</v>
      </c>
      <c r="E199" s="303">
        <v>10612</v>
      </c>
      <c r="F199" s="303">
        <v>7562</v>
      </c>
      <c r="G199" s="303">
        <v>5932</v>
      </c>
      <c r="I199" s="3"/>
      <c r="J199" s="3"/>
      <c r="K199" s="3"/>
      <c r="L199" s="3"/>
      <c r="M199" s="3"/>
      <c r="N199" s="3"/>
    </row>
    <row r="200" spans="1:14" ht="14" hidden="1" x14ac:dyDescent="0.15">
      <c r="A200" s="4">
        <v>63</v>
      </c>
      <c r="B200" s="6"/>
      <c r="C200" s="303">
        <v>18817</v>
      </c>
      <c r="D200" s="303">
        <v>17078</v>
      </c>
      <c r="E200" s="303">
        <v>11753</v>
      </c>
      <c r="F200" s="303">
        <v>8375</v>
      </c>
      <c r="G200" s="303">
        <v>6570</v>
      </c>
      <c r="I200" s="3"/>
      <c r="J200" s="3"/>
      <c r="K200" s="3"/>
      <c r="L200" s="3"/>
      <c r="M200" s="3"/>
      <c r="N200" s="3"/>
    </row>
    <row r="201" spans="1:14" ht="14" hidden="1" x14ac:dyDescent="0.15">
      <c r="A201" s="4">
        <v>64</v>
      </c>
      <c r="B201" s="6"/>
      <c r="C201" s="303">
        <v>20772</v>
      </c>
      <c r="D201" s="303">
        <v>18852</v>
      </c>
      <c r="E201" s="303">
        <v>12977</v>
      </c>
      <c r="F201" s="303">
        <v>9247</v>
      </c>
      <c r="G201" s="303">
        <v>7255</v>
      </c>
      <c r="I201" s="3"/>
      <c r="J201" s="3"/>
      <c r="K201" s="3"/>
      <c r="L201" s="3"/>
      <c r="M201" s="3"/>
      <c r="N201" s="3"/>
    </row>
    <row r="202" spans="1:14" ht="14" hidden="1" x14ac:dyDescent="0.15">
      <c r="A202" s="4">
        <v>65</v>
      </c>
      <c r="B202" s="6"/>
      <c r="C202" s="303">
        <v>22852</v>
      </c>
      <c r="D202" s="303">
        <v>20739</v>
      </c>
      <c r="E202" s="303">
        <v>14288</v>
      </c>
      <c r="F202" s="303">
        <v>10182</v>
      </c>
      <c r="G202" s="303">
        <v>7990</v>
      </c>
      <c r="I202" s="3"/>
      <c r="J202" s="3"/>
      <c r="K202" s="3"/>
      <c r="L202" s="3"/>
      <c r="M202" s="3"/>
      <c r="N202" s="3"/>
    </row>
    <row r="203" spans="1:14" ht="14" hidden="1" x14ac:dyDescent="0.15">
      <c r="A203" s="4">
        <v>66</v>
      </c>
      <c r="B203" s="6"/>
      <c r="C203" s="303">
        <v>25062</v>
      </c>
      <c r="D203" s="303">
        <v>22747</v>
      </c>
      <c r="E203" s="303">
        <v>15680</v>
      </c>
      <c r="F203" s="303">
        <v>11176</v>
      </c>
      <c r="G203" s="303">
        <v>8769</v>
      </c>
      <c r="I203" s="3"/>
      <c r="J203" s="3"/>
      <c r="K203" s="3"/>
      <c r="L203" s="3"/>
      <c r="M203" s="3"/>
      <c r="N203" s="3"/>
    </row>
    <row r="204" spans="1:14" ht="14" hidden="1" x14ac:dyDescent="0.15">
      <c r="A204" s="4">
        <v>67</v>
      </c>
      <c r="B204" s="6"/>
      <c r="C204" s="303">
        <v>27401</v>
      </c>
      <c r="D204" s="303">
        <v>24867</v>
      </c>
      <c r="E204" s="303">
        <v>17160</v>
      </c>
      <c r="F204" s="303">
        <v>12229</v>
      </c>
      <c r="G204" s="303">
        <v>9594</v>
      </c>
      <c r="I204" s="3"/>
      <c r="J204" s="3"/>
      <c r="K204" s="3"/>
      <c r="L204" s="3"/>
      <c r="M204" s="3"/>
      <c r="N204" s="3"/>
    </row>
    <row r="205" spans="1:14" ht="14" hidden="1" x14ac:dyDescent="0.15">
      <c r="A205" s="4">
        <v>68</v>
      </c>
      <c r="B205" s="6"/>
      <c r="C205" s="303">
        <v>29868</v>
      </c>
      <c r="D205" s="303">
        <v>27107</v>
      </c>
      <c r="E205" s="303">
        <v>18725</v>
      </c>
      <c r="F205" s="303">
        <v>13345</v>
      </c>
      <c r="G205" s="303">
        <v>10469</v>
      </c>
      <c r="I205" s="3"/>
      <c r="J205" s="3"/>
      <c r="K205" s="3"/>
      <c r="L205" s="3"/>
      <c r="M205" s="3"/>
      <c r="N205" s="3"/>
    </row>
    <row r="206" spans="1:14" ht="14" hidden="1" x14ac:dyDescent="0.15">
      <c r="A206" s="4">
        <v>69</v>
      </c>
      <c r="B206" s="6"/>
      <c r="C206" s="303">
        <v>32464</v>
      </c>
      <c r="D206" s="303">
        <v>29460</v>
      </c>
      <c r="E206" s="303">
        <v>20371</v>
      </c>
      <c r="F206" s="303">
        <v>14517</v>
      </c>
      <c r="G206" s="303">
        <v>11389</v>
      </c>
      <c r="I206" s="3"/>
      <c r="J206" s="3"/>
      <c r="K206" s="3"/>
      <c r="L206" s="3"/>
      <c r="M206" s="3"/>
      <c r="N206" s="3"/>
    </row>
    <row r="207" spans="1:14" ht="14" hidden="1" x14ac:dyDescent="0.15">
      <c r="A207" s="4">
        <v>70</v>
      </c>
      <c r="B207" s="6"/>
      <c r="C207" s="303">
        <v>35185</v>
      </c>
      <c r="D207" s="303">
        <v>31932</v>
      </c>
      <c r="E207" s="303">
        <v>22105</v>
      </c>
      <c r="F207" s="303">
        <v>15752</v>
      </c>
      <c r="G207" s="303">
        <v>12357</v>
      </c>
      <c r="I207" s="3"/>
      <c r="J207" s="3"/>
      <c r="K207" s="3"/>
      <c r="L207" s="3"/>
      <c r="M207" s="3"/>
      <c r="N207" s="3"/>
    </row>
    <row r="208" spans="1:14" ht="14" hidden="1" x14ac:dyDescent="0.15">
      <c r="A208" s="4">
        <v>71</v>
      </c>
      <c r="B208" s="6"/>
      <c r="C208" s="303">
        <v>38036</v>
      </c>
      <c r="D208" s="303">
        <v>34518</v>
      </c>
      <c r="E208" s="303">
        <v>23922</v>
      </c>
      <c r="F208" s="303">
        <v>17048</v>
      </c>
      <c r="G208" s="303">
        <v>13375</v>
      </c>
      <c r="I208" s="3"/>
      <c r="J208" s="3"/>
      <c r="K208" s="3"/>
      <c r="L208" s="3"/>
      <c r="M208" s="3"/>
      <c r="N208" s="3"/>
    </row>
    <row r="209" spans="1:14" ht="14" hidden="1" x14ac:dyDescent="0.15">
      <c r="A209" s="4">
        <v>72</v>
      </c>
      <c r="B209" s="6"/>
      <c r="C209" s="303">
        <v>41016</v>
      </c>
      <c r="D209" s="303">
        <v>37223</v>
      </c>
      <c r="E209" s="303">
        <v>25826</v>
      </c>
      <c r="F209" s="303">
        <v>18405</v>
      </c>
      <c r="G209" s="303">
        <v>14440</v>
      </c>
      <c r="I209" s="3"/>
      <c r="J209" s="3"/>
      <c r="K209" s="3"/>
      <c r="L209" s="3"/>
      <c r="M209" s="3"/>
      <c r="N209" s="3"/>
    </row>
    <row r="210" spans="1:14" ht="14" hidden="1" x14ac:dyDescent="0.15">
      <c r="A210" s="4">
        <v>73</v>
      </c>
      <c r="B210" s="6"/>
      <c r="C210" s="303">
        <v>44122</v>
      </c>
      <c r="D210" s="303">
        <v>40043</v>
      </c>
      <c r="E210" s="303">
        <v>27813</v>
      </c>
      <c r="F210" s="303">
        <v>19821</v>
      </c>
      <c r="G210" s="303">
        <v>15550</v>
      </c>
      <c r="I210" s="3"/>
      <c r="J210" s="3"/>
      <c r="K210" s="3"/>
      <c r="L210" s="3"/>
      <c r="M210" s="3"/>
      <c r="N210" s="3"/>
    </row>
    <row r="211" spans="1:14" ht="14" hidden="1" x14ac:dyDescent="0.15">
      <c r="A211" s="4">
        <v>74</v>
      </c>
      <c r="B211" s="6"/>
      <c r="C211" s="303">
        <v>47359</v>
      </c>
      <c r="D211" s="303">
        <v>42979</v>
      </c>
      <c r="E211" s="303">
        <v>29884</v>
      </c>
      <c r="F211" s="303">
        <v>21297</v>
      </c>
      <c r="G211" s="303">
        <v>16708</v>
      </c>
      <c r="I211" s="3"/>
      <c r="J211" s="3"/>
      <c r="K211" s="3"/>
      <c r="L211" s="3"/>
      <c r="M211" s="3"/>
      <c r="N211" s="3"/>
    </row>
    <row r="212" spans="1:14" ht="14" hidden="1" x14ac:dyDescent="0.15">
      <c r="A212" s="4">
        <v>75</v>
      </c>
      <c r="B212" s="6"/>
      <c r="C212" s="303">
        <v>50720</v>
      </c>
      <c r="D212" s="303">
        <v>46028</v>
      </c>
      <c r="E212" s="303">
        <v>32041</v>
      </c>
      <c r="F212" s="303">
        <v>22834</v>
      </c>
      <c r="G212" s="303">
        <v>17913</v>
      </c>
      <c r="I212" s="3"/>
      <c r="J212" s="3"/>
      <c r="K212" s="3"/>
      <c r="L212" s="3"/>
      <c r="M212" s="3"/>
      <c r="N212" s="3"/>
    </row>
    <row r="213" spans="1:14" ht="14" hidden="1" x14ac:dyDescent="0.15">
      <c r="A213" s="4">
        <v>76</v>
      </c>
      <c r="B213" s="6"/>
      <c r="C213" s="303">
        <v>50720</v>
      </c>
      <c r="D213" s="303">
        <v>46028</v>
      </c>
      <c r="E213" s="303">
        <v>32041</v>
      </c>
      <c r="F213" s="303">
        <v>22834</v>
      </c>
      <c r="G213" s="303">
        <v>17913</v>
      </c>
      <c r="I213" s="3"/>
      <c r="J213" s="3"/>
      <c r="K213" s="3"/>
      <c r="L213" s="3"/>
      <c r="M213" s="3"/>
      <c r="N213" s="3"/>
    </row>
    <row r="214" spans="1:14" ht="14" hidden="1" x14ac:dyDescent="0.15">
      <c r="A214" s="4">
        <v>77</v>
      </c>
      <c r="B214" s="6"/>
      <c r="C214" s="303">
        <v>50720</v>
      </c>
      <c r="D214" s="303">
        <v>46028</v>
      </c>
      <c r="E214" s="303">
        <v>32041</v>
      </c>
      <c r="F214" s="303">
        <v>22834</v>
      </c>
      <c r="G214" s="303">
        <v>17913</v>
      </c>
      <c r="I214" s="3"/>
      <c r="J214" s="3"/>
      <c r="K214" s="3"/>
      <c r="L214" s="3"/>
      <c r="M214" s="3"/>
      <c r="N214" s="3"/>
    </row>
    <row r="215" spans="1:14" ht="14" hidden="1" x14ac:dyDescent="0.15">
      <c r="A215" s="4">
        <v>78</v>
      </c>
      <c r="B215" s="6"/>
      <c r="C215" s="303">
        <v>50720</v>
      </c>
      <c r="D215" s="303">
        <v>46028</v>
      </c>
      <c r="E215" s="303">
        <v>32041</v>
      </c>
      <c r="F215" s="303">
        <v>22834</v>
      </c>
      <c r="G215" s="303">
        <v>17913</v>
      </c>
      <c r="I215" s="3"/>
      <c r="J215" s="3"/>
      <c r="K215" s="3"/>
      <c r="L215" s="3"/>
      <c r="M215" s="3"/>
      <c r="N215" s="3"/>
    </row>
    <row r="216" spans="1:14" ht="14" hidden="1" x14ac:dyDescent="0.15">
      <c r="A216" s="4">
        <v>79</v>
      </c>
      <c r="B216" s="6"/>
      <c r="C216" s="303">
        <v>50720</v>
      </c>
      <c r="D216" s="303">
        <v>46028</v>
      </c>
      <c r="E216" s="303">
        <v>32041</v>
      </c>
      <c r="F216" s="303">
        <v>22834</v>
      </c>
      <c r="G216" s="303">
        <v>17913</v>
      </c>
      <c r="I216" s="3"/>
      <c r="J216" s="3"/>
      <c r="K216" s="3"/>
      <c r="L216" s="3"/>
      <c r="M216" s="3"/>
      <c r="N216" s="3"/>
    </row>
    <row r="217" spans="1:14" ht="14" hidden="1" x14ac:dyDescent="0.15">
      <c r="A217" s="4">
        <v>80</v>
      </c>
      <c r="B217" s="6"/>
      <c r="C217" s="303">
        <v>50720</v>
      </c>
      <c r="D217" s="303">
        <v>46028</v>
      </c>
      <c r="E217" s="303">
        <v>32041</v>
      </c>
      <c r="F217" s="303">
        <v>22834</v>
      </c>
      <c r="G217" s="303">
        <v>17913</v>
      </c>
      <c r="I217" s="3"/>
      <c r="J217" s="3"/>
      <c r="K217" s="3"/>
      <c r="L217" s="3"/>
      <c r="M217" s="3"/>
      <c r="N217" s="3"/>
    </row>
    <row r="218" spans="1:14" ht="14" hidden="1" x14ac:dyDescent="0.15">
      <c r="A218" s="4">
        <v>81</v>
      </c>
      <c r="B218" s="6"/>
      <c r="C218" s="303">
        <v>50720</v>
      </c>
      <c r="D218" s="303">
        <v>46028</v>
      </c>
      <c r="E218" s="303">
        <v>32041</v>
      </c>
      <c r="F218" s="303">
        <v>22834</v>
      </c>
      <c r="G218" s="303">
        <v>17913</v>
      </c>
      <c r="I218" s="3"/>
      <c r="J218" s="3"/>
      <c r="K218" s="3"/>
      <c r="L218" s="3"/>
      <c r="M218" s="3"/>
      <c r="N218" s="3"/>
    </row>
    <row r="219" spans="1:14" ht="14" hidden="1" x14ac:dyDescent="0.15">
      <c r="A219" s="4">
        <v>82</v>
      </c>
      <c r="B219" s="6"/>
      <c r="C219" s="303">
        <v>50720</v>
      </c>
      <c r="D219" s="303">
        <v>46028</v>
      </c>
      <c r="E219" s="303">
        <v>32041</v>
      </c>
      <c r="F219" s="303">
        <v>22834</v>
      </c>
      <c r="G219" s="303">
        <v>17913</v>
      </c>
      <c r="I219" s="3"/>
      <c r="J219" s="3"/>
      <c r="K219" s="3"/>
      <c r="L219" s="3"/>
      <c r="M219" s="3"/>
      <c r="N219" s="3"/>
    </row>
    <row r="220" spans="1:14" ht="14" hidden="1" x14ac:dyDescent="0.15">
      <c r="A220" s="4">
        <v>83</v>
      </c>
      <c r="B220" s="6"/>
      <c r="C220" s="303">
        <v>50720</v>
      </c>
      <c r="D220" s="303">
        <v>46028</v>
      </c>
      <c r="E220" s="303">
        <v>32041</v>
      </c>
      <c r="F220" s="303">
        <v>22834</v>
      </c>
      <c r="G220" s="303">
        <v>17913</v>
      </c>
      <c r="I220" s="3"/>
      <c r="J220" s="3"/>
      <c r="K220" s="3"/>
      <c r="L220" s="3"/>
      <c r="M220" s="3"/>
      <c r="N220" s="3"/>
    </row>
    <row r="221" spans="1:14" ht="14" hidden="1" x14ac:dyDescent="0.15">
      <c r="A221" s="4">
        <v>84</v>
      </c>
      <c r="B221" s="6" t="s">
        <v>3</v>
      </c>
      <c r="C221" s="303">
        <v>50720</v>
      </c>
      <c r="D221" s="303">
        <v>46028</v>
      </c>
      <c r="E221" s="303">
        <v>32041</v>
      </c>
      <c r="F221" s="303">
        <v>22834</v>
      </c>
      <c r="G221" s="303">
        <v>17913</v>
      </c>
      <c r="I221" s="3"/>
      <c r="J221" s="3"/>
      <c r="K221" s="3"/>
      <c r="L221" s="3"/>
      <c r="M221" s="3"/>
      <c r="N221" s="3"/>
    </row>
    <row r="222" spans="1:14" ht="14" hidden="1" x14ac:dyDescent="0.15">
      <c r="A222" s="4">
        <v>1</v>
      </c>
      <c r="B222" s="6" t="s">
        <v>4</v>
      </c>
      <c r="C222" s="303">
        <v>2603</v>
      </c>
      <c r="D222" s="303">
        <v>2364</v>
      </c>
      <c r="E222" s="303">
        <v>1740</v>
      </c>
      <c r="F222" s="303">
        <v>1242</v>
      </c>
      <c r="G222" s="303">
        <v>975</v>
      </c>
      <c r="I222" s="3"/>
      <c r="J222" s="3"/>
      <c r="K222" s="3"/>
      <c r="L222" s="3"/>
      <c r="M222" s="3"/>
      <c r="N222" s="3"/>
    </row>
    <row r="223" spans="1:14" ht="14" hidden="1" x14ac:dyDescent="0.15">
      <c r="A223" s="4">
        <v>2</v>
      </c>
      <c r="B223" s="6" t="s">
        <v>1</v>
      </c>
      <c r="C223" s="303">
        <v>4424</v>
      </c>
      <c r="D223" s="303">
        <v>4016</v>
      </c>
      <c r="E223" s="303">
        <v>2959</v>
      </c>
      <c r="F223" s="303">
        <v>2111</v>
      </c>
      <c r="G223" s="303">
        <v>1655</v>
      </c>
      <c r="I223" s="3"/>
      <c r="J223" s="3"/>
      <c r="K223" s="3"/>
      <c r="L223" s="3"/>
      <c r="M223" s="3"/>
      <c r="N223" s="3"/>
    </row>
    <row r="224" spans="1:14" ht="14" hidden="1" x14ac:dyDescent="0.15">
      <c r="A224" s="4">
        <v>3</v>
      </c>
      <c r="B224" s="6" t="s">
        <v>5</v>
      </c>
      <c r="C224" s="303">
        <v>6244</v>
      </c>
      <c r="D224" s="303">
        <v>5669</v>
      </c>
      <c r="E224" s="303">
        <v>4174</v>
      </c>
      <c r="F224" s="303">
        <v>2976</v>
      </c>
      <c r="G224" s="303">
        <v>2335</v>
      </c>
      <c r="I224" s="3"/>
      <c r="J224" s="3"/>
      <c r="K224" s="3"/>
      <c r="L224" s="3"/>
      <c r="M224" s="3"/>
      <c r="N224" s="3"/>
    </row>
    <row r="225" spans="1:7" hidden="1" x14ac:dyDescent="0.15">
      <c r="A225" s="4"/>
      <c r="B225" s="7"/>
      <c r="C225" s="8"/>
      <c r="D225" s="8"/>
      <c r="E225" s="8"/>
      <c r="F225" s="8"/>
      <c r="G225" s="8"/>
    </row>
    <row r="226" spans="1:7" ht="18" hidden="1" x14ac:dyDescent="0.2">
      <c r="A226" s="555" t="s">
        <v>18</v>
      </c>
      <c r="B226" s="556"/>
      <c r="C226" s="556"/>
      <c r="D226" s="556"/>
      <c r="E226" s="556"/>
      <c r="F226" s="556"/>
      <c r="G226" s="556"/>
    </row>
    <row r="227" spans="1:7" hidden="1" x14ac:dyDescent="0.15">
      <c r="A227" s="551" t="s">
        <v>0</v>
      </c>
      <c r="B227" s="552"/>
      <c r="C227" s="552"/>
      <c r="D227" s="552"/>
      <c r="E227" s="552"/>
      <c r="F227" s="552"/>
      <c r="G227" s="552"/>
    </row>
    <row r="228" spans="1:7" hidden="1" x14ac:dyDescent="0.15">
      <c r="A228" s="4" t="s">
        <v>2</v>
      </c>
      <c r="B228" s="5" t="s">
        <v>2</v>
      </c>
      <c r="C228" s="34">
        <v>2000</v>
      </c>
      <c r="D228" s="34">
        <v>3500</v>
      </c>
      <c r="E228" s="308">
        <v>5000</v>
      </c>
      <c r="F228" s="34">
        <v>10000</v>
      </c>
      <c r="G228" s="34">
        <v>20000</v>
      </c>
    </row>
    <row r="229" spans="1:7" hidden="1" x14ac:dyDescent="0.15">
      <c r="A229" s="4">
        <v>18</v>
      </c>
      <c r="B229" s="6"/>
      <c r="C229" s="10">
        <f t="shared" ref="C229:G244" si="6">+C155*$K$2</f>
        <v>574.93333333333339</v>
      </c>
      <c r="D229" s="10">
        <f t="shared" si="6"/>
        <v>521.64</v>
      </c>
      <c r="E229" s="10">
        <f t="shared" si="6"/>
        <v>379.68</v>
      </c>
      <c r="F229" s="10">
        <f t="shared" si="6"/>
        <v>270.85333333333335</v>
      </c>
      <c r="G229" s="10">
        <f t="shared" si="6"/>
        <v>212.42666666666668</v>
      </c>
    </row>
    <row r="230" spans="1:7" hidden="1" x14ac:dyDescent="0.15">
      <c r="A230" s="4">
        <v>19</v>
      </c>
      <c r="B230" s="6"/>
      <c r="C230" s="10">
        <f t="shared" si="6"/>
        <v>574.93333333333339</v>
      </c>
      <c r="D230" s="10">
        <f t="shared" si="6"/>
        <v>521.64</v>
      </c>
      <c r="E230" s="10">
        <f t="shared" si="6"/>
        <v>379.68</v>
      </c>
      <c r="F230" s="10">
        <f t="shared" si="6"/>
        <v>270.85333333333335</v>
      </c>
      <c r="G230" s="10">
        <f t="shared" si="6"/>
        <v>212.42666666666668</v>
      </c>
    </row>
    <row r="231" spans="1:7" hidden="1" x14ac:dyDescent="0.15">
      <c r="A231" s="4">
        <v>20</v>
      </c>
      <c r="B231" s="6"/>
      <c r="C231" s="10">
        <f t="shared" si="6"/>
        <v>574.93333333333339</v>
      </c>
      <c r="D231" s="10">
        <f t="shared" si="6"/>
        <v>521.64</v>
      </c>
      <c r="E231" s="10">
        <f t="shared" si="6"/>
        <v>379.68</v>
      </c>
      <c r="F231" s="10">
        <f t="shared" si="6"/>
        <v>270.85333333333335</v>
      </c>
      <c r="G231" s="10">
        <f t="shared" si="6"/>
        <v>212.42666666666668</v>
      </c>
    </row>
    <row r="232" spans="1:7" hidden="1" x14ac:dyDescent="0.15">
      <c r="A232" s="4">
        <v>21</v>
      </c>
      <c r="B232" s="6"/>
      <c r="C232" s="10">
        <f t="shared" si="6"/>
        <v>574.93333333333339</v>
      </c>
      <c r="D232" s="10">
        <f t="shared" si="6"/>
        <v>521.64</v>
      </c>
      <c r="E232" s="10">
        <f t="shared" si="6"/>
        <v>379.68</v>
      </c>
      <c r="F232" s="10">
        <f t="shared" si="6"/>
        <v>270.85333333333335</v>
      </c>
      <c r="G232" s="10">
        <f t="shared" si="6"/>
        <v>212.42666666666668</v>
      </c>
    </row>
    <row r="233" spans="1:7" hidden="1" x14ac:dyDescent="0.15">
      <c r="A233" s="4">
        <v>22</v>
      </c>
      <c r="B233" s="6"/>
      <c r="C233" s="10">
        <f t="shared" si="6"/>
        <v>574.93333333333339</v>
      </c>
      <c r="D233" s="10">
        <f t="shared" si="6"/>
        <v>521.64</v>
      </c>
      <c r="E233" s="10">
        <f t="shared" si="6"/>
        <v>379.68</v>
      </c>
      <c r="F233" s="10">
        <f t="shared" si="6"/>
        <v>270.85333333333335</v>
      </c>
      <c r="G233" s="10">
        <f t="shared" si="6"/>
        <v>212.42666666666668</v>
      </c>
    </row>
    <row r="234" spans="1:7" hidden="1" x14ac:dyDescent="0.15">
      <c r="A234" s="4">
        <v>23</v>
      </c>
      <c r="B234" s="6"/>
      <c r="C234" s="10">
        <f t="shared" si="6"/>
        <v>574.93333333333339</v>
      </c>
      <c r="D234" s="10">
        <f t="shared" si="6"/>
        <v>521.64</v>
      </c>
      <c r="E234" s="10">
        <f t="shared" si="6"/>
        <v>379.68</v>
      </c>
      <c r="F234" s="10">
        <f t="shared" si="6"/>
        <v>270.85333333333335</v>
      </c>
      <c r="G234" s="10">
        <f t="shared" si="6"/>
        <v>212.42666666666668</v>
      </c>
    </row>
    <row r="235" spans="1:7" hidden="1" x14ac:dyDescent="0.15">
      <c r="A235" s="4">
        <v>24</v>
      </c>
      <c r="B235" s="6"/>
      <c r="C235" s="10">
        <f t="shared" si="6"/>
        <v>574.93333333333339</v>
      </c>
      <c r="D235" s="10">
        <f t="shared" si="6"/>
        <v>521.64</v>
      </c>
      <c r="E235" s="10">
        <f t="shared" si="6"/>
        <v>379.68</v>
      </c>
      <c r="F235" s="10">
        <f t="shared" si="6"/>
        <v>270.85333333333335</v>
      </c>
      <c r="G235" s="10">
        <f t="shared" si="6"/>
        <v>212.42666666666668</v>
      </c>
    </row>
    <row r="236" spans="1:7" hidden="1" x14ac:dyDescent="0.15">
      <c r="A236" s="4">
        <v>25</v>
      </c>
      <c r="B236" s="6"/>
      <c r="C236" s="10">
        <f t="shared" si="6"/>
        <v>614.32000000000005</v>
      </c>
      <c r="D236" s="10">
        <f t="shared" si="6"/>
        <v>557.38666666666666</v>
      </c>
      <c r="E236" s="10">
        <f t="shared" si="6"/>
        <v>401.42666666666668</v>
      </c>
      <c r="F236" s="10">
        <f t="shared" si="6"/>
        <v>286.25333333333333</v>
      </c>
      <c r="G236" s="10">
        <f t="shared" si="6"/>
        <v>224.56</v>
      </c>
    </row>
    <row r="237" spans="1:7" hidden="1" x14ac:dyDescent="0.15">
      <c r="A237" s="4">
        <v>26</v>
      </c>
      <c r="B237" s="6"/>
      <c r="C237" s="10">
        <f t="shared" si="6"/>
        <v>614.32000000000005</v>
      </c>
      <c r="D237" s="10">
        <f t="shared" si="6"/>
        <v>557.38666666666666</v>
      </c>
      <c r="E237" s="10">
        <f t="shared" si="6"/>
        <v>401.42666666666668</v>
      </c>
      <c r="F237" s="10">
        <f t="shared" si="6"/>
        <v>286.25333333333333</v>
      </c>
      <c r="G237" s="10">
        <f t="shared" si="6"/>
        <v>224.56</v>
      </c>
    </row>
    <row r="238" spans="1:7" hidden="1" x14ac:dyDescent="0.15">
      <c r="A238" s="4">
        <v>27</v>
      </c>
      <c r="B238" s="6"/>
      <c r="C238" s="10">
        <f t="shared" si="6"/>
        <v>614.32000000000005</v>
      </c>
      <c r="D238" s="10">
        <f t="shared" si="6"/>
        <v>557.38666666666666</v>
      </c>
      <c r="E238" s="10">
        <f t="shared" si="6"/>
        <v>401.42666666666668</v>
      </c>
      <c r="F238" s="10">
        <f t="shared" si="6"/>
        <v>286.25333333333333</v>
      </c>
      <c r="G238" s="10">
        <f t="shared" si="6"/>
        <v>224.56</v>
      </c>
    </row>
    <row r="239" spans="1:7" hidden="1" x14ac:dyDescent="0.15">
      <c r="A239" s="4">
        <v>28</v>
      </c>
      <c r="B239" s="6"/>
      <c r="C239" s="10">
        <f t="shared" si="6"/>
        <v>614.32000000000005</v>
      </c>
      <c r="D239" s="10">
        <f t="shared" si="6"/>
        <v>557.38666666666666</v>
      </c>
      <c r="E239" s="10">
        <f t="shared" si="6"/>
        <v>401.42666666666668</v>
      </c>
      <c r="F239" s="10">
        <f t="shared" si="6"/>
        <v>286.25333333333333</v>
      </c>
      <c r="G239" s="10">
        <f t="shared" si="6"/>
        <v>224.56</v>
      </c>
    </row>
    <row r="240" spans="1:7" hidden="1" x14ac:dyDescent="0.15">
      <c r="A240" s="4">
        <v>29</v>
      </c>
      <c r="B240" s="6"/>
      <c r="C240" s="10">
        <f t="shared" si="6"/>
        <v>614.32000000000005</v>
      </c>
      <c r="D240" s="10">
        <f t="shared" si="6"/>
        <v>557.38666666666666</v>
      </c>
      <c r="E240" s="10">
        <f t="shared" si="6"/>
        <v>401.42666666666668</v>
      </c>
      <c r="F240" s="10">
        <f t="shared" si="6"/>
        <v>286.25333333333333</v>
      </c>
      <c r="G240" s="10">
        <f t="shared" si="6"/>
        <v>224.56</v>
      </c>
    </row>
    <row r="241" spans="1:7" hidden="1" x14ac:dyDescent="0.15">
      <c r="A241" s="4">
        <v>30</v>
      </c>
      <c r="B241" s="6"/>
      <c r="C241" s="10">
        <f t="shared" si="6"/>
        <v>683.2</v>
      </c>
      <c r="D241" s="10">
        <f t="shared" si="6"/>
        <v>619.92000000000007</v>
      </c>
      <c r="E241" s="10">
        <f t="shared" si="6"/>
        <v>440.62666666666667</v>
      </c>
      <c r="F241" s="10">
        <f t="shared" si="6"/>
        <v>314.16000000000003</v>
      </c>
      <c r="G241" s="10">
        <f t="shared" si="6"/>
        <v>246.4</v>
      </c>
    </row>
    <row r="242" spans="1:7" hidden="1" x14ac:dyDescent="0.15">
      <c r="A242" s="4">
        <v>31</v>
      </c>
      <c r="B242" s="6"/>
      <c r="C242" s="10">
        <f t="shared" si="6"/>
        <v>683.2</v>
      </c>
      <c r="D242" s="10">
        <f t="shared" si="6"/>
        <v>619.92000000000007</v>
      </c>
      <c r="E242" s="10">
        <f t="shared" si="6"/>
        <v>440.62666666666667</v>
      </c>
      <c r="F242" s="10">
        <f t="shared" si="6"/>
        <v>314.16000000000003</v>
      </c>
      <c r="G242" s="10">
        <f t="shared" si="6"/>
        <v>246.4</v>
      </c>
    </row>
    <row r="243" spans="1:7" hidden="1" x14ac:dyDescent="0.15">
      <c r="A243" s="4">
        <v>32</v>
      </c>
      <c r="B243" s="6"/>
      <c r="C243" s="10">
        <f t="shared" si="6"/>
        <v>683.2</v>
      </c>
      <c r="D243" s="10">
        <f t="shared" si="6"/>
        <v>619.92000000000007</v>
      </c>
      <c r="E243" s="10">
        <f t="shared" si="6"/>
        <v>440.62666666666667</v>
      </c>
      <c r="F243" s="10">
        <f t="shared" si="6"/>
        <v>314.16000000000003</v>
      </c>
      <c r="G243" s="10">
        <f t="shared" si="6"/>
        <v>246.4</v>
      </c>
    </row>
    <row r="244" spans="1:7" hidden="1" x14ac:dyDescent="0.15">
      <c r="A244" s="4">
        <v>33</v>
      </c>
      <c r="B244" s="6"/>
      <c r="C244" s="10">
        <f t="shared" si="6"/>
        <v>683.2</v>
      </c>
      <c r="D244" s="10">
        <f t="shared" si="6"/>
        <v>619.92000000000007</v>
      </c>
      <c r="E244" s="10">
        <f t="shared" si="6"/>
        <v>440.62666666666667</v>
      </c>
      <c r="F244" s="10">
        <f t="shared" si="6"/>
        <v>314.16000000000003</v>
      </c>
      <c r="G244" s="10">
        <f t="shared" si="6"/>
        <v>246.4</v>
      </c>
    </row>
    <row r="245" spans="1:7" hidden="1" x14ac:dyDescent="0.15">
      <c r="A245" s="4">
        <v>34</v>
      </c>
      <c r="B245" s="6"/>
      <c r="C245" s="10">
        <f t="shared" ref="C245:G260" si="7">+C171*$K$2</f>
        <v>683.2</v>
      </c>
      <c r="D245" s="10">
        <f t="shared" si="7"/>
        <v>619.92000000000007</v>
      </c>
      <c r="E245" s="10">
        <f t="shared" si="7"/>
        <v>440.62666666666667</v>
      </c>
      <c r="F245" s="10">
        <f t="shared" si="7"/>
        <v>314.16000000000003</v>
      </c>
      <c r="G245" s="10">
        <f t="shared" si="7"/>
        <v>246.4</v>
      </c>
    </row>
    <row r="246" spans="1:7" hidden="1" x14ac:dyDescent="0.15">
      <c r="A246" s="4">
        <v>35</v>
      </c>
      <c r="B246" s="6"/>
      <c r="C246" s="10">
        <f t="shared" si="7"/>
        <v>762.53333333333342</v>
      </c>
      <c r="D246" s="10">
        <f t="shared" si="7"/>
        <v>692.16000000000008</v>
      </c>
      <c r="E246" s="10">
        <f t="shared" si="7"/>
        <v>486.92</v>
      </c>
      <c r="F246" s="10">
        <f t="shared" si="7"/>
        <v>347.29333333333335</v>
      </c>
      <c r="G246" s="10">
        <f t="shared" si="7"/>
        <v>272.44</v>
      </c>
    </row>
    <row r="247" spans="1:7" hidden="1" x14ac:dyDescent="0.15">
      <c r="A247" s="4">
        <v>36</v>
      </c>
      <c r="B247" s="6"/>
      <c r="C247" s="10">
        <f t="shared" si="7"/>
        <v>762.53333333333342</v>
      </c>
      <c r="D247" s="10">
        <f t="shared" si="7"/>
        <v>692.16000000000008</v>
      </c>
      <c r="E247" s="10">
        <f t="shared" si="7"/>
        <v>486.92</v>
      </c>
      <c r="F247" s="10">
        <f t="shared" si="7"/>
        <v>347.29333333333335</v>
      </c>
      <c r="G247" s="10">
        <f t="shared" si="7"/>
        <v>272.44</v>
      </c>
    </row>
    <row r="248" spans="1:7" hidden="1" x14ac:dyDescent="0.15">
      <c r="A248" s="4">
        <v>37</v>
      </c>
      <c r="B248" s="6"/>
      <c r="C248" s="10">
        <f t="shared" si="7"/>
        <v>762.53333333333342</v>
      </c>
      <c r="D248" s="10">
        <f t="shared" si="7"/>
        <v>692.16000000000008</v>
      </c>
      <c r="E248" s="10">
        <f t="shared" si="7"/>
        <v>486.92</v>
      </c>
      <c r="F248" s="10">
        <f t="shared" si="7"/>
        <v>347.29333333333335</v>
      </c>
      <c r="G248" s="10">
        <f t="shared" si="7"/>
        <v>272.44</v>
      </c>
    </row>
    <row r="249" spans="1:7" hidden="1" x14ac:dyDescent="0.15">
      <c r="A249" s="4">
        <v>38</v>
      </c>
      <c r="B249" s="6"/>
      <c r="C249" s="10">
        <f t="shared" si="7"/>
        <v>762.53333333333342</v>
      </c>
      <c r="D249" s="10">
        <f t="shared" si="7"/>
        <v>692.16000000000008</v>
      </c>
      <c r="E249" s="10">
        <f t="shared" si="7"/>
        <v>486.92</v>
      </c>
      <c r="F249" s="10">
        <f t="shared" si="7"/>
        <v>347.29333333333335</v>
      </c>
      <c r="G249" s="10">
        <f t="shared" si="7"/>
        <v>272.44</v>
      </c>
    </row>
    <row r="250" spans="1:7" hidden="1" x14ac:dyDescent="0.15">
      <c r="A250" s="4">
        <v>39</v>
      </c>
      <c r="B250" s="6"/>
      <c r="C250" s="10">
        <f t="shared" si="7"/>
        <v>762.53333333333342</v>
      </c>
      <c r="D250" s="10">
        <f t="shared" si="7"/>
        <v>692.16000000000008</v>
      </c>
      <c r="E250" s="10">
        <f t="shared" si="7"/>
        <v>486.92</v>
      </c>
      <c r="F250" s="10">
        <f t="shared" si="7"/>
        <v>347.29333333333335</v>
      </c>
      <c r="G250" s="10">
        <f t="shared" si="7"/>
        <v>272.44</v>
      </c>
    </row>
    <row r="251" spans="1:7" hidden="1" x14ac:dyDescent="0.15">
      <c r="A251" s="4">
        <v>40</v>
      </c>
      <c r="B251" s="6"/>
      <c r="C251" s="10">
        <f t="shared" si="7"/>
        <v>854.28000000000009</v>
      </c>
      <c r="D251" s="10">
        <f t="shared" si="7"/>
        <v>775.13333333333333</v>
      </c>
      <c r="E251" s="10">
        <f t="shared" si="7"/>
        <v>541.42666666666673</v>
      </c>
      <c r="F251" s="10">
        <f t="shared" si="7"/>
        <v>385.93333333333334</v>
      </c>
      <c r="G251" s="10">
        <f t="shared" si="7"/>
        <v>302.77333333333337</v>
      </c>
    </row>
    <row r="252" spans="1:7" hidden="1" x14ac:dyDescent="0.15">
      <c r="A252" s="4">
        <v>41</v>
      </c>
      <c r="B252" s="6"/>
      <c r="C252" s="10">
        <f t="shared" si="7"/>
        <v>854.28000000000009</v>
      </c>
      <c r="D252" s="10">
        <f t="shared" si="7"/>
        <v>775.13333333333333</v>
      </c>
      <c r="E252" s="10">
        <f t="shared" si="7"/>
        <v>541.42666666666673</v>
      </c>
      <c r="F252" s="10">
        <f t="shared" si="7"/>
        <v>385.93333333333334</v>
      </c>
      <c r="G252" s="10">
        <f t="shared" si="7"/>
        <v>302.77333333333337</v>
      </c>
    </row>
    <row r="253" spans="1:7" hidden="1" x14ac:dyDescent="0.15">
      <c r="A253" s="4">
        <v>42</v>
      </c>
      <c r="B253" s="6"/>
      <c r="C253" s="10">
        <f t="shared" si="7"/>
        <v>854.28000000000009</v>
      </c>
      <c r="D253" s="10">
        <f t="shared" si="7"/>
        <v>775.13333333333333</v>
      </c>
      <c r="E253" s="10">
        <f t="shared" si="7"/>
        <v>541.42666666666673</v>
      </c>
      <c r="F253" s="10">
        <f t="shared" si="7"/>
        <v>385.93333333333334</v>
      </c>
      <c r="G253" s="10">
        <f t="shared" si="7"/>
        <v>302.77333333333337</v>
      </c>
    </row>
    <row r="254" spans="1:7" hidden="1" x14ac:dyDescent="0.15">
      <c r="A254" s="4">
        <v>43</v>
      </c>
      <c r="B254" s="6"/>
      <c r="C254" s="10">
        <f t="shared" si="7"/>
        <v>854.28000000000009</v>
      </c>
      <c r="D254" s="10">
        <f t="shared" si="7"/>
        <v>775.13333333333333</v>
      </c>
      <c r="E254" s="10">
        <f t="shared" si="7"/>
        <v>541.42666666666673</v>
      </c>
      <c r="F254" s="10">
        <f t="shared" si="7"/>
        <v>385.93333333333334</v>
      </c>
      <c r="G254" s="10">
        <f t="shared" si="7"/>
        <v>302.77333333333337</v>
      </c>
    </row>
    <row r="255" spans="1:7" hidden="1" x14ac:dyDescent="0.15">
      <c r="A255" s="4">
        <v>44</v>
      </c>
      <c r="B255" s="6"/>
      <c r="C255" s="10">
        <f t="shared" si="7"/>
        <v>854.28000000000009</v>
      </c>
      <c r="D255" s="10">
        <f t="shared" si="7"/>
        <v>775.13333333333333</v>
      </c>
      <c r="E255" s="10">
        <f t="shared" si="7"/>
        <v>541.42666666666673</v>
      </c>
      <c r="F255" s="10">
        <f t="shared" si="7"/>
        <v>385.93333333333334</v>
      </c>
      <c r="G255" s="10">
        <f t="shared" si="7"/>
        <v>302.77333333333337</v>
      </c>
    </row>
    <row r="256" spans="1:7" hidden="1" x14ac:dyDescent="0.15">
      <c r="A256" s="4">
        <v>45</v>
      </c>
      <c r="B256" s="6"/>
      <c r="C256" s="10">
        <f t="shared" si="7"/>
        <v>955.92000000000007</v>
      </c>
      <c r="D256" s="10">
        <f t="shared" si="7"/>
        <v>867.62666666666667</v>
      </c>
      <c r="E256" s="10">
        <f t="shared" si="7"/>
        <v>602.56000000000006</v>
      </c>
      <c r="F256" s="10">
        <f t="shared" si="7"/>
        <v>429.52000000000004</v>
      </c>
      <c r="G256" s="10">
        <f t="shared" si="7"/>
        <v>336.93333333333334</v>
      </c>
    </row>
    <row r="257" spans="1:7" hidden="1" x14ac:dyDescent="0.15">
      <c r="A257" s="4">
        <v>46</v>
      </c>
      <c r="B257" s="6"/>
      <c r="C257" s="10">
        <f t="shared" si="7"/>
        <v>955.92000000000007</v>
      </c>
      <c r="D257" s="10">
        <f t="shared" si="7"/>
        <v>867.62666666666667</v>
      </c>
      <c r="E257" s="10">
        <f t="shared" si="7"/>
        <v>602.56000000000006</v>
      </c>
      <c r="F257" s="10">
        <f t="shared" si="7"/>
        <v>429.52000000000004</v>
      </c>
      <c r="G257" s="10">
        <f t="shared" si="7"/>
        <v>336.93333333333334</v>
      </c>
    </row>
    <row r="258" spans="1:7" hidden="1" x14ac:dyDescent="0.15">
      <c r="A258" s="4">
        <v>47</v>
      </c>
      <c r="B258" s="6"/>
      <c r="C258" s="10">
        <f t="shared" si="7"/>
        <v>955.92000000000007</v>
      </c>
      <c r="D258" s="10">
        <f t="shared" si="7"/>
        <v>867.62666666666667</v>
      </c>
      <c r="E258" s="10">
        <f t="shared" si="7"/>
        <v>602.56000000000006</v>
      </c>
      <c r="F258" s="10">
        <f t="shared" si="7"/>
        <v>429.52000000000004</v>
      </c>
      <c r="G258" s="10">
        <f t="shared" si="7"/>
        <v>336.93333333333334</v>
      </c>
    </row>
    <row r="259" spans="1:7" hidden="1" x14ac:dyDescent="0.15">
      <c r="A259" s="4">
        <v>48</v>
      </c>
      <c r="B259" s="6"/>
      <c r="C259" s="10">
        <f t="shared" si="7"/>
        <v>955.92000000000007</v>
      </c>
      <c r="D259" s="10">
        <f t="shared" si="7"/>
        <v>867.62666666666667</v>
      </c>
      <c r="E259" s="10">
        <f t="shared" si="7"/>
        <v>602.56000000000006</v>
      </c>
      <c r="F259" s="10">
        <f t="shared" si="7"/>
        <v>429.52000000000004</v>
      </c>
      <c r="G259" s="10">
        <f t="shared" si="7"/>
        <v>336.93333333333334</v>
      </c>
    </row>
    <row r="260" spans="1:7" hidden="1" x14ac:dyDescent="0.15">
      <c r="A260" s="4">
        <v>49</v>
      </c>
      <c r="B260" s="6"/>
      <c r="C260" s="10">
        <f t="shared" si="7"/>
        <v>955.92000000000007</v>
      </c>
      <c r="D260" s="10">
        <f t="shared" si="7"/>
        <v>867.62666666666667</v>
      </c>
      <c r="E260" s="10">
        <f t="shared" si="7"/>
        <v>602.56000000000006</v>
      </c>
      <c r="F260" s="10">
        <f t="shared" si="7"/>
        <v>429.52000000000004</v>
      </c>
      <c r="G260" s="10">
        <f t="shared" si="7"/>
        <v>336.93333333333334</v>
      </c>
    </row>
    <row r="261" spans="1:7" hidden="1" x14ac:dyDescent="0.15">
      <c r="A261" s="4">
        <v>50</v>
      </c>
      <c r="B261" s="6"/>
      <c r="C261" s="10">
        <f t="shared" ref="C261:G276" si="8">+C187*$K$2</f>
        <v>1070.5333333333333</v>
      </c>
      <c r="D261" s="10">
        <f t="shared" si="8"/>
        <v>971.88</v>
      </c>
      <c r="E261" s="10">
        <f t="shared" si="8"/>
        <v>672.18666666666672</v>
      </c>
      <c r="F261" s="10">
        <f t="shared" si="8"/>
        <v>479.17333333333335</v>
      </c>
      <c r="G261" s="10">
        <f t="shared" si="8"/>
        <v>375.94666666666666</v>
      </c>
    </row>
    <row r="262" spans="1:7" hidden="1" x14ac:dyDescent="0.15">
      <c r="A262" s="4">
        <v>51</v>
      </c>
      <c r="B262" s="6"/>
      <c r="C262" s="10">
        <f t="shared" si="8"/>
        <v>1070.5333333333333</v>
      </c>
      <c r="D262" s="10">
        <f t="shared" si="8"/>
        <v>971.88</v>
      </c>
      <c r="E262" s="10">
        <f t="shared" si="8"/>
        <v>672.18666666666672</v>
      </c>
      <c r="F262" s="10">
        <f t="shared" si="8"/>
        <v>479.17333333333335</v>
      </c>
      <c r="G262" s="10">
        <f t="shared" si="8"/>
        <v>375.94666666666666</v>
      </c>
    </row>
    <row r="263" spans="1:7" hidden="1" x14ac:dyDescent="0.15">
      <c r="A263" s="4">
        <v>52</v>
      </c>
      <c r="B263" s="6"/>
      <c r="C263" s="10">
        <f t="shared" si="8"/>
        <v>1070.5333333333333</v>
      </c>
      <c r="D263" s="10">
        <f t="shared" si="8"/>
        <v>971.88</v>
      </c>
      <c r="E263" s="10">
        <f t="shared" si="8"/>
        <v>672.18666666666672</v>
      </c>
      <c r="F263" s="10">
        <f t="shared" si="8"/>
        <v>479.17333333333335</v>
      </c>
      <c r="G263" s="10">
        <f t="shared" si="8"/>
        <v>375.94666666666666</v>
      </c>
    </row>
    <row r="264" spans="1:7" hidden="1" x14ac:dyDescent="0.15">
      <c r="A264" s="4">
        <v>53</v>
      </c>
      <c r="B264" s="6"/>
      <c r="C264" s="10">
        <f t="shared" si="8"/>
        <v>1070.5333333333333</v>
      </c>
      <c r="D264" s="10">
        <f t="shared" si="8"/>
        <v>971.88</v>
      </c>
      <c r="E264" s="10">
        <f t="shared" si="8"/>
        <v>672.18666666666672</v>
      </c>
      <c r="F264" s="10">
        <f t="shared" si="8"/>
        <v>479.17333333333335</v>
      </c>
      <c r="G264" s="10">
        <f t="shared" si="8"/>
        <v>375.94666666666666</v>
      </c>
    </row>
    <row r="265" spans="1:7" hidden="1" x14ac:dyDescent="0.15">
      <c r="A265" s="4">
        <v>54</v>
      </c>
      <c r="B265" s="6"/>
      <c r="C265" s="10">
        <f t="shared" si="8"/>
        <v>1070.5333333333333</v>
      </c>
      <c r="D265" s="10">
        <f t="shared" si="8"/>
        <v>971.88</v>
      </c>
      <c r="E265" s="10">
        <f t="shared" si="8"/>
        <v>672.18666666666672</v>
      </c>
      <c r="F265" s="10">
        <f t="shared" si="8"/>
        <v>479.17333333333335</v>
      </c>
      <c r="G265" s="10">
        <f t="shared" si="8"/>
        <v>375.94666666666666</v>
      </c>
    </row>
    <row r="266" spans="1:7" hidden="1" x14ac:dyDescent="0.15">
      <c r="A266" s="4">
        <v>55</v>
      </c>
      <c r="B266" s="6"/>
      <c r="C266" s="10">
        <f t="shared" si="8"/>
        <v>1197.1866666666667</v>
      </c>
      <c r="D266" s="10">
        <f t="shared" si="8"/>
        <v>1086.1200000000001</v>
      </c>
      <c r="E266" s="10">
        <f t="shared" si="8"/>
        <v>749.56000000000006</v>
      </c>
      <c r="F266" s="10">
        <f t="shared" si="8"/>
        <v>534.14666666666665</v>
      </c>
      <c r="G266" s="10">
        <f t="shared" si="8"/>
        <v>419.16</v>
      </c>
    </row>
    <row r="267" spans="1:7" hidden="1" x14ac:dyDescent="0.15">
      <c r="A267" s="4">
        <v>56</v>
      </c>
      <c r="B267" s="6"/>
      <c r="C267" s="10">
        <f t="shared" si="8"/>
        <v>1197.1866666666667</v>
      </c>
      <c r="D267" s="10">
        <f t="shared" si="8"/>
        <v>1086.1200000000001</v>
      </c>
      <c r="E267" s="10">
        <f t="shared" si="8"/>
        <v>749.56000000000006</v>
      </c>
      <c r="F267" s="10">
        <f t="shared" si="8"/>
        <v>534.14666666666665</v>
      </c>
      <c r="G267" s="10">
        <f t="shared" si="8"/>
        <v>419.16</v>
      </c>
    </row>
    <row r="268" spans="1:7" hidden="1" x14ac:dyDescent="0.15">
      <c r="A268" s="4">
        <v>57</v>
      </c>
      <c r="B268" s="6"/>
      <c r="C268" s="10">
        <f t="shared" si="8"/>
        <v>1197.1866666666667</v>
      </c>
      <c r="D268" s="10">
        <f t="shared" si="8"/>
        <v>1086.1200000000001</v>
      </c>
      <c r="E268" s="10">
        <f t="shared" si="8"/>
        <v>749.56000000000006</v>
      </c>
      <c r="F268" s="10">
        <f t="shared" si="8"/>
        <v>534.14666666666665</v>
      </c>
      <c r="G268" s="10">
        <f t="shared" si="8"/>
        <v>419.16</v>
      </c>
    </row>
    <row r="269" spans="1:7" hidden="1" x14ac:dyDescent="0.15">
      <c r="A269" s="4">
        <v>58</v>
      </c>
      <c r="B269" s="6"/>
      <c r="C269" s="10">
        <f t="shared" si="8"/>
        <v>1197.1866666666667</v>
      </c>
      <c r="D269" s="10">
        <f t="shared" si="8"/>
        <v>1086.1200000000001</v>
      </c>
      <c r="E269" s="10">
        <f t="shared" si="8"/>
        <v>749.56000000000006</v>
      </c>
      <c r="F269" s="10">
        <f t="shared" si="8"/>
        <v>534.14666666666665</v>
      </c>
      <c r="G269" s="10">
        <f t="shared" si="8"/>
        <v>419.16</v>
      </c>
    </row>
    <row r="270" spans="1:7" hidden="1" x14ac:dyDescent="0.15">
      <c r="A270" s="4">
        <v>59</v>
      </c>
      <c r="B270" s="6"/>
      <c r="C270" s="10">
        <f t="shared" si="8"/>
        <v>1197.1866666666667</v>
      </c>
      <c r="D270" s="10">
        <f t="shared" si="8"/>
        <v>1086.1200000000001</v>
      </c>
      <c r="E270" s="10">
        <f t="shared" si="8"/>
        <v>749.56000000000006</v>
      </c>
      <c r="F270" s="10">
        <f t="shared" si="8"/>
        <v>534.14666666666665</v>
      </c>
      <c r="G270" s="10">
        <f t="shared" si="8"/>
        <v>419.16</v>
      </c>
    </row>
    <row r="271" spans="1:7" hidden="1" x14ac:dyDescent="0.15">
      <c r="A271" s="4">
        <v>60</v>
      </c>
      <c r="B271" s="6"/>
      <c r="C271" s="10">
        <f t="shared" si="8"/>
        <v>1280.9066666666668</v>
      </c>
      <c r="D271" s="10">
        <f t="shared" si="8"/>
        <v>1162.56</v>
      </c>
      <c r="E271" s="10">
        <f t="shared" si="8"/>
        <v>801.26666666666665</v>
      </c>
      <c r="F271" s="10">
        <f t="shared" si="8"/>
        <v>571.20000000000005</v>
      </c>
      <c r="G271" s="10">
        <f t="shared" si="8"/>
        <v>448.09333333333336</v>
      </c>
    </row>
    <row r="272" spans="1:7" hidden="1" x14ac:dyDescent="0.15">
      <c r="A272" s="4">
        <v>61</v>
      </c>
      <c r="B272" s="6"/>
      <c r="C272" s="10">
        <f t="shared" si="8"/>
        <v>1427.3466666666668</v>
      </c>
      <c r="D272" s="10">
        <f t="shared" si="8"/>
        <v>1295.56</v>
      </c>
      <c r="E272" s="10">
        <f t="shared" si="8"/>
        <v>891.80000000000007</v>
      </c>
      <c r="F272" s="10">
        <f t="shared" si="8"/>
        <v>635.78666666666675</v>
      </c>
      <c r="G272" s="10">
        <f t="shared" si="8"/>
        <v>498.68</v>
      </c>
    </row>
    <row r="273" spans="1:7" hidden="1" x14ac:dyDescent="0.15">
      <c r="A273" s="4">
        <v>62</v>
      </c>
      <c r="B273" s="6"/>
      <c r="C273" s="10">
        <f t="shared" si="8"/>
        <v>1585.92</v>
      </c>
      <c r="D273" s="10">
        <f t="shared" si="8"/>
        <v>1439.3866666666668</v>
      </c>
      <c r="E273" s="10">
        <f t="shared" si="8"/>
        <v>990.45333333333338</v>
      </c>
      <c r="F273" s="10">
        <f t="shared" si="8"/>
        <v>705.78666666666675</v>
      </c>
      <c r="G273" s="10">
        <f t="shared" si="8"/>
        <v>553.65333333333331</v>
      </c>
    </row>
    <row r="274" spans="1:7" hidden="1" x14ac:dyDescent="0.15">
      <c r="A274" s="4">
        <v>63</v>
      </c>
      <c r="B274" s="6"/>
      <c r="C274" s="10">
        <f t="shared" si="8"/>
        <v>1756.2533333333333</v>
      </c>
      <c r="D274" s="10">
        <f t="shared" si="8"/>
        <v>1593.9466666666667</v>
      </c>
      <c r="E274" s="10">
        <f t="shared" si="8"/>
        <v>1096.9466666666667</v>
      </c>
      <c r="F274" s="10">
        <f t="shared" si="8"/>
        <v>781.66666666666674</v>
      </c>
      <c r="G274" s="10">
        <f t="shared" si="8"/>
        <v>613.20000000000005</v>
      </c>
    </row>
    <row r="275" spans="1:7" hidden="1" x14ac:dyDescent="0.15">
      <c r="A275" s="4">
        <v>64</v>
      </c>
      <c r="B275" s="6"/>
      <c r="C275" s="10">
        <f t="shared" si="8"/>
        <v>1938.72</v>
      </c>
      <c r="D275" s="10">
        <f t="shared" si="8"/>
        <v>1759.52</v>
      </c>
      <c r="E275" s="10">
        <f t="shared" si="8"/>
        <v>1211.1866666666667</v>
      </c>
      <c r="F275" s="10">
        <f t="shared" si="8"/>
        <v>863.0533333333334</v>
      </c>
      <c r="G275" s="10">
        <f t="shared" si="8"/>
        <v>677.13333333333333</v>
      </c>
    </row>
    <row r="276" spans="1:7" hidden="1" x14ac:dyDescent="0.15">
      <c r="A276" s="4">
        <v>65</v>
      </c>
      <c r="B276" s="6"/>
      <c r="C276" s="10">
        <f t="shared" si="8"/>
        <v>2132.8533333333335</v>
      </c>
      <c r="D276" s="10">
        <f t="shared" si="8"/>
        <v>1935.64</v>
      </c>
      <c r="E276" s="10">
        <f t="shared" si="8"/>
        <v>1333.5466666666666</v>
      </c>
      <c r="F276" s="10">
        <f t="shared" si="8"/>
        <v>950.32</v>
      </c>
      <c r="G276" s="10">
        <f t="shared" si="8"/>
        <v>745.73333333333335</v>
      </c>
    </row>
    <row r="277" spans="1:7" hidden="1" x14ac:dyDescent="0.15">
      <c r="A277" s="4">
        <v>66</v>
      </c>
      <c r="B277" s="6"/>
      <c r="C277" s="10">
        <f t="shared" ref="C277:G292" si="9">+C203*$K$2</f>
        <v>2339.12</v>
      </c>
      <c r="D277" s="10">
        <f t="shared" si="9"/>
        <v>2123.0533333333333</v>
      </c>
      <c r="E277" s="10">
        <f t="shared" si="9"/>
        <v>1463.4666666666667</v>
      </c>
      <c r="F277" s="10">
        <f t="shared" si="9"/>
        <v>1043.0933333333335</v>
      </c>
      <c r="G277" s="10">
        <f t="shared" si="9"/>
        <v>818.44</v>
      </c>
    </row>
    <row r="278" spans="1:7" hidden="1" x14ac:dyDescent="0.15">
      <c r="A278" s="4">
        <v>67</v>
      </c>
      <c r="B278" s="6"/>
      <c r="C278" s="10">
        <f t="shared" si="9"/>
        <v>2557.4266666666667</v>
      </c>
      <c r="D278" s="10">
        <f t="shared" si="9"/>
        <v>2320.92</v>
      </c>
      <c r="E278" s="10">
        <f t="shared" si="9"/>
        <v>1601.6000000000001</v>
      </c>
      <c r="F278" s="10">
        <f t="shared" si="9"/>
        <v>1141.3733333333334</v>
      </c>
      <c r="G278" s="10">
        <f t="shared" si="9"/>
        <v>895.44</v>
      </c>
    </row>
    <row r="279" spans="1:7" hidden="1" x14ac:dyDescent="0.15">
      <c r="A279" s="4">
        <v>68</v>
      </c>
      <c r="B279" s="6"/>
      <c r="C279" s="10">
        <f t="shared" si="9"/>
        <v>2787.6800000000003</v>
      </c>
      <c r="D279" s="10">
        <f t="shared" si="9"/>
        <v>2529.9866666666667</v>
      </c>
      <c r="E279" s="10">
        <f t="shared" si="9"/>
        <v>1747.6666666666667</v>
      </c>
      <c r="F279" s="10">
        <f t="shared" si="9"/>
        <v>1245.5333333333333</v>
      </c>
      <c r="G279" s="10">
        <f t="shared" si="9"/>
        <v>977.10666666666668</v>
      </c>
    </row>
    <row r="280" spans="1:7" hidden="1" x14ac:dyDescent="0.15">
      <c r="A280" s="4">
        <v>69</v>
      </c>
      <c r="B280" s="6"/>
      <c r="C280" s="10">
        <f t="shared" si="9"/>
        <v>3029.9733333333334</v>
      </c>
      <c r="D280" s="10">
        <f t="shared" si="9"/>
        <v>2749.6</v>
      </c>
      <c r="E280" s="10">
        <f t="shared" si="9"/>
        <v>1901.2933333333335</v>
      </c>
      <c r="F280" s="10">
        <f t="shared" si="9"/>
        <v>1354.92</v>
      </c>
      <c r="G280" s="10">
        <f t="shared" si="9"/>
        <v>1062.9733333333334</v>
      </c>
    </row>
    <row r="281" spans="1:7" hidden="1" x14ac:dyDescent="0.15">
      <c r="A281" s="4">
        <v>70</v>
      </c>
      <c r="B281" s="6"/>
      <c r="C281" s="10">
        <f t="shared" si="9"/>
        <v>3283.9333333333334</v>
      </c>
      <c r="D281" s="10">
        <f t="shared" si="9"/>
        <v>2980.32</v>
      </c>
      <c r="E281" s="10">
        <f t="shared" si="9"/>
        <v>2063.1333333333332</v>
      </c>
      <c r="F281" s="10">
        <f t="shared" si="9"/>
        <v>1470.1866666666667</v>
      </c>
      <c r="G281" s="10">
        <f t="shared" si="9"/>
        <v>1153.3200000000002</v>
      </c>
    </row>
    <row r="282" spans="1:7" hidden="1" x14ac:dyDescent="0.15">
      <c r="A282" s="4">
        <v>71</v>
      </c>
      <c r="B282" s="6"/>
      <c r="C282" s="10">
        <f t="shared" si="9"/>
        <v>3550.0266666666666</v>
      </c>
      <c r="D282" s="10">
        <f t="shared" si="9"/>
        <v>3221.6800000000003</v>
      </c>
      <c r="E282" s="10">
        <f t="shared" si="9"/>
        <v>2232.7200000000003</v>
      </c>
      <c r="F282" s="10">
        <f t="shared" si="9"/>
        <v>1591.1466666666668</v>
      </c>
      <c r="G282" s="10">
        <f t="shared" si="9"/>
        <v>1248.3333333333335</v>
      </c>
    </row>
    <row r="283" spans="1:7" hidden="1" x14ac:dyDescent="0.15">
      <c r="A283" s="4">
        <v>72</v>
      </c>
      <c r="B283" s="6"/>
      <c r="C283" s="10">
        <f t="shared" si="9"/>
        <v>3828.1600000000003</v>
      </c>
      <c r="D283" s="10">
        <f t="shared" si="9"/>
        <v>3474.146666666667</v>
      </c>
      <c r="E283" s="10">
        <f t="shared" si="9"/>
        <v>2410.4266666666667</v>
      </c>
      <c r="F283" s="10">
        <f t="shared" si="9"/>
        <v>1717.8000000000002</v>
      </c>
      <c r="G283" s="10">
        <f t="shared" si="9"/>
        <v>1347.7333333333333</v>
      </c>
    </row>
    <row r="284" spans="1:7" hidden="1" x14ac:dyDescent="0.15">
      <c r="A284" s="4">
        <v>73</v>
      </c>
      <c r="B284" s="6"/>
      <c r="C284" s="10">
        <f t="shared" si="9"/>
        <v>4118.0533333333333</v>
      </c>
      <c r="D284" s="10">
        <f t="shared" si="9"/>
        <v>3737.3466666666668</v>
      </c>
      <c r="E284" s="10">
        <f t="shared" si="9"/>
        <v>2595.88</v>
      </c>
      <c r="F284" s="10">
        <f t="shared" si="9"/>
        <v>1849.96</v>
      </c>
      <c r="G284" s="10">
        <f t="shared" si="9"/>
        <v>1451.3333333333335</v>
      </c>
    </row>
    <row r="285" spans="1:7" hidden="1" x14ac:dyDescent="0.15">
      <c r="A285" s="4">
        <v>74</v>
      </c>
      <c r="B285" s="6"/>
      <c r="C285" s="10">
        <f t="shared" si="9"/>
        <v>4420.1733333333332</v>
      </c>
      <c r="D285" s="10">
        <f t="shared" si="9"/>
        <v>4011.3733333333334</v>
      </c>
      <c r="E285" s="10">
        <f t="shared" si="9"/>
        <v>2789.1733333333336</v>
      </c>
      <c r="F285" s="10">
        <f t="shared" si="9"/>
        <v>1987.72</v>
      </c>
      <c r="G285" s="10">
        <f t="shared" si="9"/>
        <v>1559.4133333333334</v>
      </c>
    </row>
    <row r="286" spans="1:7" hidden="1" x14ac:dyDescent="0.15">
      <c r="A286" s="4">
        <v>75</v>
      </c>
      <c r="B286" s="6"/>
      <c r="C286" s="10">
        <f t="shared" si="9"/>
        <v>4733.8666666666668</v>
      </c>
      <c r="D286" s="10">
        <f t="shared" si="9"/>
        <v>4295.9466666666667</v>
      </c>
      <c r="E286" s="10">
        <f t="shared" si="9"/>
        <v>2990.4933333333333</v>
      </c>
      <c r="F286" s="10">
        <f t="shared" si="9"/>
        <v>2131.1733333333336</v>
      </c>
      <c r="G286" s="10">
        <f t="shared" si="9"/>
        <v>1671.88</v>
      </c>
    </row>
    <row r="287" spans="1:7" hidden="1" x14ac:dyDescent="0.15">
      <c r="A287" s="4">
        <v>76</v>
      </c>
      <c r="B287" s="6"/>
      <c r="C287" s="10">
        <f t="shared" si="9"/>
        <v>4733.8666666666668</v>
      </c>
      <c r="D287" s="10">
        <f t="shared" si="9"/>
        <v>4295.9466666666667</v>
      </c>
      <c r="E287" s="10">
        <f t="shared" si="9"/>
        <v>2990.4933333333333</v>
      </c>
      <c r="F287" s="10">
        <f t="shared" si="9"/>
        <v>2131.1733333333336</v>
      </c>
      <c r="G287" s="10">
        <f t="shared" si="9"/>
        <v>1671.88</v>
      </c>
    </row>
    <row r="288" spans="1:7" hidden="1" x14ac:dyDescent="0.15">
      <c r="A288" s="4">
        <v>77</v>
      </c>
      <c r="B288" s="6"/>
      <c r="C288" s="10">
        <f t="shared" si="9"/>
        <v>4733.8666666666668</v>
      </c>
      <c r="D288" s="10">
        <f t="shared" si="9"/>
        <v>4295.9466666666667</v>
      </c>
      <c r="E288" s="10">
        <f t="shared" si="9"/>
        <v>2990.4933333333333</v>
      </c>
      <c r="F288" s="10">
        <f t="shared" si="9"/>
        <v>2131.1733333333336</v>
      </c>
      <c r="G288" s="10">
        <f t="shared" si="9"/>
        <v>1671.88</v>
      </c>
    </row>
    <row r="289" spans="1:7" hidden="1" x14ac:dyDescent="0.15">
      <c r="A289" s="4">
        <v>78</v>
      </c>
      <c r="B289" s="6"/>
      <c r="C289" s="10">
        <f t="shared" si="9"/>
        <v>4733.8666666666668</v>
      </c>
      <c r="D289" s="10">
        <f t="shared" si="9"/>
        <v>4295.9466666666667</v>
      </c>
      <c r="E289" s="10">
        <f t="shared" si="9"/>
        <v>2990.4933333333333</v>
      </c>
      <c r="F289" s="10">
        <f t="shared" si="9"/>
        <v>2131.1733333333336</v>
      </c>
      <c r="G289" s="10">
        <f t="shared" si="9"/>
        <v>1671.88</v>
      </c>
    </row>
    <row r="290" spans="1:7" hidden="1" x14ac:dyDescent="0.15">
      <c r="A290" s="4">
        <v>79</v>
      </c>
      <c r="B290" s="6"/>
      <c r="C290" s="10">
        <f t="shared" si="9"/>
        <v>4733.8666666666668</v>
      </c>
      <c r="D290" s="10">
        <f t="shared" si="9"/>
        <v>4295.9466666666667</v>
      </c>
      <c r="E290" s="10">
        <f t="shared" si="9"/>
        <v>2990.4933333333333</v>
      </c>
      <c r="F290" s="10">
        <f t="shared" si="9"/>
        <v>2131.1733333333336</v>
      </c>
      <c r="G290" s="10">
        <f t="shared" si="9"/>
        <v>1671.88</v>
      </c>
    </row>
    <row r="291" spans="1:7" hidden="1" x14ac:dyDescent="0.15">
      <c r="A291" s="4">
        <v>80</v>
      </c>
      <c r="B291" s="6"/>
      <c r="C291" s="10">
        <f t="shared" si="9"/>
        <v>4733.8666666666668</v>
      </c>
      <c r="D291" s="10">
        <f t="shared" si="9"/>
        <v>4295.9466666666667</v>
      </c>
      <c r="E291" s="10">
        <f t="shared" si="9"/>
        <v>2990.4933333333333</v>
      </c>
      <c r="F291" s="10">
        <f t="shared" si="9"/>
        <v>2131.1733333333336</v>
      </c>
      <c r="G291" s="10">
        <f t="shared" si="9"/>
        <v>1671.88</v>
      </c>
    </row>
    <row r="292" spans="1:7" hidden="1" x14ac:dyDescent="0.15">
      <c r="A292" s="4">
        <v>81</v>
      </c>
      <c r="B292" s="6"/>
      <c r="C292" s="10">
        <f t="shared" si="9"/>
        <v>4733.8666666666668</v>
      </c>
      <c r="D292" s="10">
        <f t="shared" si="9"/>
        <v>4295.9466666666667</v>
      </c>
      <c r="E292" s="10">
        <f t="shared" si="9"/>
        <v>2990.4933333333333</v>
      </c>
      <c r="F292" s="10">
        <f t="shared" si="9"/>
        <v>2131.1733333333336</v>
      </c>
      <c r="G292" s="10">
        <f t="shared" si="9"/>
        <v>1671.88</v>
      </c>
    </row>
    <row r="293" spans="1:7" hidden="1" x14ac:dyDescent="0.15">
      <c r="A293" s="4">
        <v>82</v>
      </c>
      <c r="B293" s="6"/>
      <c r="C293" s="10">
        <f t="shared" ref="C293:G298" si="10">+C219*$K$2</f>
        <v>4733.8666666666668</v>
      </c>
      <c r="D293" s="10">
        <f t="shared" si="10"/>
        <v>4295.9466666666667</v>
      </c>
      <c r="E293" s="10">
        <f t="shared" si="10"/>
        <v>2990.4933333333333</v>
      </c>
      <c r="F293" s="10">
        <f t="shared" si="10"/>
        <v>2131.1733333333336</v>
      </c>
      <c r="G293" s="10">
        <f t="shared" si="10"/>
        <v>1671.88</v>
      </c>
    </row>
    <row r="294" spans="1:7" hidden="1" x14ac:dyDescent="0.15">
      <c r="A294" s="4">
        <v>83</v>
      </c>
      <c r="B294" s="6"/>
      <c r="C294" s="10">
        <f t="shared" si="10"/>
        <v>4733.8666666666668</v>
      </c>
      <c r="D294" s="10">
        <f t="shared" si="10"/>
        <v>4295.9466666666667</v>
      </c>
      <c r="E294" s="10">
        <f t="shared" si="10"/>
        <v>2990.4933333333333</v>
      </c>
      <c r="F294" s="10">
        <f t="shared" si="10"/>
        <v>2131.1733333333336</v>
      </c>
      <c r="G294" s="10">
        <f t="shared" si="10"/>
        <v>1671.88</v>
      </c>
    </row>
    <row r="295" spans="1:7" hidden="1" x14ac:dyDescent="0.15">
      <c r="A295" s="4">
        <v>84</v>
      </c>
      <c r="B295" s="6" t="s">
        <v>3</v>
      </c>
      <c r="C295" s="10">
        <f t="shared" si="10"/>
        <v>4733.8666666666668</v>
      </c>
      <c r="D295" s="10">
        <f t="shared" si="10"/>
        <v>4295.9466666666667</v>
      </c>
      <c r="E295" s="10">
        <f t="shared" si="10"/>
        <v>2990.4933333333333</v>
      </c>
      <c r="F295" s="10">
        <f t="shared" si="10"/>
        <v>2131.1733333333336</v>
      </c>
      <c r="G295" s="10">
        <f t="shared" si="10"/>
        <v>1671.88</v>
      </c>
    </row>
    <row r="296" spans="1:7" hidden="1" x14ac:dyDescent="0.15">
      <c r="A296" s="4">
        <v>1</v>
      </c>
      <c r="B296" s="6" t="s">
        <v>4</v>
      </c>
      <c r="C296" s="10">
        <f t="shared" si="10"/>
        <v>242.94666666666669</v>
      </c>
      <c r="D296" s="10">
        <f t="shared" si="10"/>
        <v>220.64000000000001</v>
      </c>
      <c r="E296" s="10">
        <f t="shared" si="10"/>
        <v>162.4</v>
      </c>
      <c r="F296" s="10">
        <f t="shared" si="10"/>
        <v>115.92</v>
      </c>
      <c r="G296" s="10">
        <f t="shared" si="10"/>
        <v>91</v>
      </c>
    </row>
    <row r="297" spans="1:7" hidden="1" x14ac:dyDescent="0.15">
      <c r="A297" s="4">
        <v>2</v>
      </c>
      <c r="B297" s="6" t="s">
        <v>1</v>
      </c>
      <c r="C297" s="10">
        <f t="shared" si="10"/>
        <v>412.90666666666669</v>
      </c>
      <c r="D297" s="10">
        <f t="shared" si="10"/>
        <v>374.82666666666671</v>
      </c>
      <c r="E297" s="10">
        <f t="shared" si="10"/>
        <v>276.17333333333335</v>
      </c>
      <c r="F297" s="10">
        <f t="shared" si="10"/>
        <v>197.02666666666667</v>
      </c>
      <c r="G297" s="10">
        <f t="shared" si="10"/>
        <v>154.46666666666667</v>
      </c>
    </row>
    <row r="298" spans="1:7" hidden="1" x14ac:dyDescent="0.15">
      <c r="A298" s="4">
        <v>3</v>
      </c>
      <c r="B298" s="6" t="s">
        <v>5</v>
      </c>
      <c r="C298" s="10">
        <f t="shared" si="10"/>
        <v>582.77333333333331</v>
      </c>
      <c r="D298" s="10">
        <f t="shared" si="10"/>
        <v>529.10666666666668</v>
      </c>
      <c r="E298" s="10">
        <f t="shared" si="10"/>
        <v>389.57333333333332</v>
      </c>
      <c r="F298" s="10">
        <f t="shared" si="10"/>
        <v>277.76</v>
      </c>
      <c r="G298" s="10">
        <f t="shared" si="10"/>
        <v>217.93333333333334</v>
      </c>
    </row>
    <row r="300" spans="1:7" ht="14" hidden="1" thickBot="1" x14ac:dyDescent="0.2"/>
    <row r="301" spans="1:7" ht="18" hidden="1" x14ac:dyDescent="0.2">
      <c r="A301" s="553" t="s">
        <v>19</v>
      </c>
      <c r="B301" s="554"/>
      <c r="C301" s="554"/>
      <c r="D301" s="554"/>
      <c r="E301" s="554"/>
      <c r="F301" s="554"/>
      <c r="G301" s="554"/>
    </row>
    <row r="302" spans="1:7" ht="18" hidden="1" x14ac:dyDescent="0.2">
      <c r="A302" s="555" t="s">
        <v>6</v>
      </c>
      <c r="B302" s="556"/>
      <c r="C302" s="556"/>
      <c r="D302" s="556"/>
      <c r="E302" s="556"/>
      <c r="F302" s="556"/>
      <c r="G302" s="556"/>
    </row>
    <row r="303" spans="1:7" hidden="1" x14ac:dyDescent="0.15">
      <c r="A303" s="551" t="s">
        <v>0</v>
      </c>
      <c r="B303" s="552"/>
      <c r="C303" s="552"/>
      <c r="D303" s="552"/>
      <c r="E303" s="552"/>
      <c r="F303" s="552"/>
      <c r="G303" s="552"/>
    </row>
    <row r="304" spans="1:7" hidden="1" x14ac:dyDescent="0.15">
      <c r="A304" s="4" t="s">
        <v>2</v>
      </c>
      <c r="B304" s="5" t="s">
        <v>2</v>
      </c>
      <c r="C304" s="34">
        <v>250</v>
      </c>
      <c r="D304" s="34">
        <v>2000</v>
      </c>
      <c r="E304" s="308">
        <v>5000</v>
      </c>
      <c r="F304" s="34">
        <v>10000</v>
      </c>
      <c r="G304" s="34">
        <v>20000</v>
      </c>
    </row>
    <row r="305" spans="1:14" ht="14" hidden="1" x14ac:dyDescent="0.15">
      <c r="A305" s="4">
        <v>18</v>
      </c>
      <c r="B305" s="6"/>
      <c r="C305" s="303">
        <v>3854</v>
      </c>
      <c r="D305" s="303">
        <v>3698</v>
      </c>
      <c r="E305" s="303">
        <v>2700</v>
      </c>
      <c r="F305" s="303">
        <v>1922</v>
      </c>
      <c r="G305" s="303">
        <v>1510</v>
      </c>
      <c r="I305" s="3"/>
      <c r="J305" s="3"/>
      <c r="K305" s="3"/>
      <c r="L305" s="3"/>
      <c r="M305" s="3"/>
      <c r="N305" s="3"/>
    </row>
    <row r="306" spans="1:14" ht="14" hidden="1" x14ac:dyDescent="0.15">
      <c r="A306" s="4">
        <v>19</v>
      </c>
      <c r="B306" s="6"/>
      <c r="C306" s="303">
        <v>3854</v>
      </c>
      <c r="D306" s="303">
        <v>3698</v>
      </c>
      <c r="E306" s="303">
        <v>2700</v>
      </c>
      <c r="F306" s="303">
        <v>1922</v>
      </c>
      <c r="G306" s="303">
        <v>1510</v>
      </c>
      <c r="I306" s="3"/>
      <c r="J306" s="3"/>
      <c r="K306" s="3"/>
      <c r="L306" s="3"/>
      <c r="M306" s="3"/>
      <c r="N306" s="3"/>
    </row>
    <row r="307" spans="1:14" ht="14" hidden="1" x14ac:dyDescent="0.15">
      <c r="A307" s="4">
        <v>20</v>
      </c>
      <c r="B307" s="6"/>
      <c r="C307" s="303">
        <v>3854</v>
      </c>
      <c r="D307" s="303">
        <v>3698</v>
      </c>
      <c r="E307" s="303">
        <v>2700</v>
      </c>
      <c r="F307" s="303">
        <v>1922</v>
      </c>
      <c r="G307" s="303">
        <v>1510</v>
      </c>
      <c r="I307" s="3"/>
      <c r="J307" s="3"/>
      <c r="K307" s="3"/>
      <c r="L307" s="3"/>
      <c r="M307" s="3"/>
      <c r="N307" s="3"/>
    </row>
    <row r="308" spans="1:14" ht="14" hidden="1" x14ac:dyDescent="0.15">
      <c r="A308" s="4">
        <v>21</v>
      </c>
      <c r="B308" s="6"/>
      <c r="C308" s="303">
        <v>3854</v>
      </c>
      <c r="D308" s="303">
        <v>3698</v>
      </c>
      <c r="E308" s="303">
        <v>2700</v>
      </c>
      <c r="F308" s="303">
        <v>1922</v>
      </c>
      <c r="G308" s="303">
        <v>1510</v>
      </c>
      <c r="I308" s="3"/>
      <c r="J308" s="3"/>
      <c r="K308" s="3"/>
      <c r="L308" s="3"/>
      <c r="M308" s="3"/>
      <c r="N308" s="3"/>
    </row>
    <row r="309" spans="1:14" ht="14" hidden="1" x14ac:dyDescent="0.15">
      <c r="A309" s="4">
        <v>22</v>
      </c>
      <c r="B309" s="6"/>
      <c r="C309" s="303">
        <v>3854</v>
      </c>
      <c r="D309" s="303">
        <v>3698</v>
      </c>
      <c r="E309" s="303">
        <v>2700</v>
      </c>
      <c r="F309" s="303">
        <v>1922</v>
      </c>
      <c r="G309" s="303">
        <v>1510</v>
      </c>
      <c r="I309" s="3"/>
      <c r="J309" s="3"/>
      <c r="K309" s="3"/>
      <c r="L309" s="3"/>
      <c r="M309" s="3"/>
      <c r="N309" s="3"/>
    </row>
    <row r="310" spans="1:14" ht="14" hidden="1" x14ac:dyDescent="0.15">
      <c r="A310" s="4">
        <v>23</v>
      </c>
      <c r="B310" s="6"/>
      <c r="C310" s="303">
        <v>3854</v>
      </c>
      <c r="D310" s="303">
        <v>3698</v>
      </c>
      <c r="E310" s="303">
        <v>2700</v>
      </c>
      <c r="F310" s="303">
        <v>1922</v>
      </c>
      <c r="G310" s="303">
        <v>1510</v>
      </c>
      <c r="I310" s="3"/>
      <c r="J310" s="3"/>
      <c r="K310" s="3"/>
      <c r="L310" s="3"/>
      <c r="M310" s="3"/>
      <c r="N310" s="3"/>
    </row>
    <row r="311" spans="1:14" ht="14" hidden="1" x14ac:dyDescent="0.15">
      <c r="A311" s="4">
        <v>24</v>
      </c>
      <c r="B311" s="6"/>
      <c r="C311" s="303">
        <v>3854</v>
      </c>
      <c r="D311" s="303">
        <v>3698</v>
      </c>
      <c r="E311" s="303">
        <v>2700</v>
      </c>
      <c r="F311" s="303">
        <v>1922</v>
      </c>
      <c r="G311" s="303">
        <v>1510</v>
      </c>
      <c r="I311" s="3"/>
      <c r="J311" s="3"/>
      <c r="K311" s="3"/>
      <c r="L311" s="3"/>
      <c r="M311" s="3"/>
      <c r="N311" s="3"/>
    </row>
    <row r="312" spans="1:14" ht="14" hidden="1" x14ac:dyDescent="0.15">
      <c r="A312" s="4">
        <v>25</v>
      </c>
      <c r="B312" s="6"/>
      <c r="C312" s="303">
        <v>4158</v>
      </c>
      <c r="D312" s="303">
        <v>3989</v>
      </c>
      <c r="E312" s="303">
        <v>2880</v>
      </c>
      <c r="F312" s="303">
        <v>2051</v>
      </c>
      <c r="G312" s="303">
        <v>1609</v>
      </c>
      <c r="I312" s="3"/>
      <c r="J312" s="3"/>
      <c r="K312" s="3"/>
      <c r="L312" s="3"/>
      <c r="M312" s="3"/>
      <c r="N312" s="3"/>
    </row>
    <row r="313" spans="1:14" ht="14" hidden="1" x14ac:dyDescent="0.15">
      <c r="A313" s="4">
        <v>26</v>
      </c>
      <c r="B313" s="6"/>
      <c r="C313" s="303">
        <v>4158</v>
      </c>
      <c r="D313" s="303">
        <v>3989</v>
      </c>
      <c r="E313" s="303">
        <v>2880</v>
      </c>
      <c r="F313" s="303">
        <v>2051</v>
      </c>
      <c r="G313" s="303">
        <v>1609</v>
      </c>
      <c r="I313" s="3"/>
      <c r="J313" s="3"/>
      <c r="K313" s="3"/>
      <c r="L313" s="3"/>
      <c r="M313" s="3"/>
      <c r="N313" s="3"/>
    </row>
    <row r="314" spans="1:14" ht="14" hidden="1" x14ac:dyDescent="0.15">
      <c r="A314" s="4">
        <v>27</v>
      </c>
      <c r="B314" s="6"/>
      <c r="C314" s="303">
        <v>4158</v>
      </c>
      <c r="D314" s="303">
        <v>3989</v>
      </c>
      <c r="E314" s="303">
        <v>2880</v>
      </c>
      <c r="F314" s="303">
        <v>2051</v>
      </c>
      <c r="G314" s="303">
        <v>1609</v>
      </c>
      <c r="I314" s="3"/>
      <c r="J314" s="3"/>
      <c r="K314" s="3"/>
      <c r="L314" s="3"/>
      <c r="M314" s="3"/>
      <c r="N314" s="3"/>
    </row>
    <row r="315" spans="1:14" ht="14" hidden="1" x14ac:dyDescent="0.15">
      <c r="A315" s="4">
        <v>28</v>
      </c>
      <c r="B315" s="6"/>
      <c r="C315" s="303">
        <v>4158</v>
      </c>
      <c r="D315" s="303">
        <v>3989</v>
      </c>
      <c r="E315" s="303">
        <v>2880</v>
      </c>
      <c r="F315" s="303">
        <v>2051</v>
      </c>
      <c r="G315" s="303">
        <v>1609</v>
      </c>
      <c r="I315" s="3"/>
      <c r="J315" s="3"/>
      <c r="K315" s="3"/>
      <c r="L315" s="3"/>
      <c r="M315" s="3"/>
      <c r="N315" s="3"/>
    </row>
    <row r="316" spans="1:14" ht="14" hidden="1" x14ac:dyDescent="0.15">
      <c r="A316" s="4">
        <v>29</v>
      </c>
      <c r="B316" s="6"/>
      <c r="C316" s="303">
        <v>4158</v>
      </c>
      <c r="D316" s="303">
        <v>3989</v>
      </c>
      <c r="E316" s="303">
        <v>2880</v>
      </c>
      <c r="F316" s="303">
        <v>2051</v>
      </c>
      <c r="G316" s="303">
        <v>1609</v>
      </c>
      <c r="I316" s="3"/>
      <c r="J316" s="3"/>
      <c r="K316" s="3"/>
      <c r="L316" s="3"/>
      <c r="M316" s="3"/>
      <c r="N316" s="3"/>
    </row>
    <row r="317" spans="1:14" ht="14" hidden="1" x14ac:dyDescent="0.15">
      <c r="A317" s="4">
        <v>30</v>
      </c>
      <c r="B317" s="6"/>
      <c r="C317" s="303">
        <v>4691</v>
      </c>
      <c r="D317" s="303">
        <v>4502</v>
      </c>
      <c r="E317" s="303">
        <v>3203</v>
      </c>
      <c r="F317" s="303">
        <v>2281</v>
      </c>
      <c r="G317" s="303">
        <v>1790</v>
      </c>
      <c r="I317" s="3"/>
      <c r="J317" s="3"/>
      <c r="K317" s="3"/>
      <c r="L317" s="3"/>
      <c r="M317" s="3"/>
      <c r="N317" s="3"/>
    </row>
    <row r="318" spans="1:14" ht="14" hidden="1" x14ac:dyDescent="0.15">
      <c r="A318" s="4">
        <v>31</v>
      </c>
      <c r="B318" s="6"/>
      <c r="C318" s="303">
        <v>4691</v>
      </c>
      <c r="D318" s="303">
        <v>4502</v>
      </c>
      <c r="E318" s="303">
        <v>3203</v>
      </c>
      <c r="F318" s="303">
        <v>2281</v>
      </c>
      <c r="G318" s="303">
        <v>1790</v>
      </c>
      <c r="I318" s="3"/>
      <c r="J318" s="3"/>
      <c r="K318" s="3"/>
      <c r="L318" s="3"/>
      <c r="M318" s="3"/>
      <c r="N318" s="3"/>
    </row>
    <row r="319" spans="1:14" ht="14" hidden="1" x14ac:dyDescent="0.15">
      <c r="A319" s="4">
        <v>32</v>
      </c>
      <c r="B319" s="6"/>
      <c r="C319" s="303">
        <v>4691</v>
      </c>
      <c r="D319" s="303">
        <v>4502</v>
      </c>
      <c r="E319" s="303">
        <v>3203</v>
      </c>
      <c r="F319" s="303">
        <v>2281</v>
      </c>
      <c r="G319" s="303">
        <v>1790</v>
      </c>
      <c r="I319" s="3"/>
      <c r="J319" s="3"/>
      <c r="K319" s="3"/>
      <c r="L319" s="3"/>
      <c r="M319" s="3"/>
      <c r="N319" s="3"/>
    </row>
    <row r="320" spans="1:14" ht="14" hidden="1" x14ac:dyDescent="0.15">
      <c r="A320" s="4">
        <v>33</v>
      </c>
      <c r="B320" s="6"/>
      <c r="C320" s="303">
        <v>4691</v>
      </c>
      <c r="D320" s="303">
        <v>4502</v>
      </c>
      <c r="E320" s="303">
        <v>3203</v>
      </c>
      <c r="F320" s="303">
        <v>2281</v>
      </c>
      <c r="G320" s="303">
        <v>1790</v>
      </c>
      <c r="I320" s="3"/>
      <c r="J320" s="3"/>
      <c r="K320" s="3"/>
      <c r="L320" s="3"/>
      <c r="M320" s="3"/>
      <c r="N320" s="3"/>
    </row>
    <row r="321" spans="1:14" ht="14" hidden="1" x14ac:dyDescent="0.15">
      <c r="A321" s="4">
        <v>34</v>
      </c>
      <c r="B321" s="6"/>
      <c r="C321" s="303">
        <v>4691</v>
      </c>
      <c r="D321" s="303">
        <v>4502</v>
      </c>
      <c r="E321" s="303">
        <v>3203</v>
      </c>
      <c r="F321" s="303">
        <v>2281</v>
      </c>
      <c r="G321" s="303">
        <v>1790</v>
      </c>
      <c r="I321" s="3"/>
      <c r="J321" s="3"/>
      <c r="K321" s="3"/>
      <c r="L321" s="3"/>
      <c r="M321" s="3"/>
      <c r="N321" s="3"/>
    </row>
    <row r="322" spans="1:14" ht="14" hidden="1" x14ac:dyDescent="0.15">
      <c r="A322" s="4">
        <v>35</v>
      </c>
      <c r="B322" s="6"/>
      <c r="C322" s="303">
        <v>5310</v>
      </c>
      <c r="D322" s="303">
        <v>5094</v>
      </c>
      <c r="E322" s="303">
        <v>3586</v>
      </c>
      <c r="F322" s="303">
        <v>2554</v>
      </c>
      <c r="G322" s="303">
        <v>2004</v>
      </c>
      <c r="I322" s="3"/>
      <c r="J322" s="3"/>
      <c r="K322" s="3"/>
      <c r="L322" s="3"/>
      <c r="M322" s="3"/>
      <c r="N322" s="3"/>
    </row>
    <row r="323" spans="1:14" ht="14" hidden="1" x14ac:dyDescent="0.15">
      <c r="A323" s="4">
        <v>36</v>
      </c>
      <c r="B323" s="6"/>
      <c r="C323" s="303">
        <v>5310</v>
      </c>
      <c r="D323" s="303">
        <v>5094</v>
      </c>
      <c r="E323" s="303">
        <v>3586</v>
      </c>
      <c r="F323" s="303">
        <v>2554</v>
      </c>
      <c r="G323" s="303">
        <v>2004</v>
      </c>
      <c r="I323" s="3"/>
      <c r="J323" s="3"/>
      <c r="K323" s="3"/>
      <c r="L323" s="3"/>
      <c r="M323" s="3"/>
      <c r="N323" s="3"/>
    </row>
    <row r="324" spans="1:14" ht="14" hidden="1" x14ac:dyDescent="0.15">
      <c r="A324" s="4">
        <v>37</v>
      </c>
      <c r="B324" s="6"/>
      <c r="C324" s="303">
        <v>5310</v>
      </c>
      <c r="D324" s="303">
        <v>5094</v>
      </c>
      <c r="E324" s="303">
        <v>3586</v>
      </c>
      <c r="F324" s="303">
        <v>2554</v>
      </c>
      <c r="G324" s="303">
        <v>2004</v>
      </c>
      <c r="I324" s="3"/>
      <c r="J324" s="3"/>
      <c r="K324" s="3"/>
      <c r="L324" s="3"/>
      <c r="M324" s="3"/>
      <c r="N324" s="3"/>
    </row>
    <row r="325" spans="1:14" ht="14" hidden="1" x14ac:dyDescent="0.15">
      <c r="A325" s="4">
        <v>38</v>
      </c>
      <c r="B325" s="6"/>
      <c r="C325" s="303">
        <v>5310</v>
      </c>
      <c r="D325" s="303">
        <v>5094</v>
      </c>
      <c r="E325" s="303">
        <v>3586</v>
      </c>
      <c r="F325" s="303">
        <v>2554</v>
      </c>
      <c r="G325" s="303">
        <v>2004</v>
      </c>
      <c r="I325" s="3"/>
      <c r="J325" s="3"/>
      <c r="K325" s="3"/>
      <c r="L325" s="3"/>
      <c r="M325" s="3"/>
      <c r="N325" s="3"/>
    </row>
    <row r="326" spans="1:14" ht="14" hidden="1" x14ac:dyDescent="0.15">
      <c r="A326" s="4">
        <v>39</v>
      </c>
      <c r="B326" s="6"/>
      <c r="C326" s="303">
        <v>5310</v>
      </c>
      <c r="D326" s="303">
        <v>5094</v>
      </c>
      <c r="E326" s="303">
        <v>3586</v>
      </c>
      <c r="F326" s="303">
        <v>2554</v>
      </c>
      <c r="G326" s="303">
        <v>2004</v>
      </c>
      <c r="I326" s="3"/>
      <c r="J326" s="3"/>
      <c r="K326" s="3"/>
      <c r="L326" s="3"/>
      <c r="M326" s="3"/>
      <c r="N326" s="3"/>
    </row>
    <row r="327" spans="1:14" ht="14" hidden="1" x14ac:dyDescent="0.15">
      <c r="A327" s="4">
        <v>40</v>
      </c>
      <c r="B327" s="6"/>
      <c r="C327" s="303">
        <v>6023</v>
      </c>
      <c r="D327" s="303">
        <v>5778</v>
      </c>
      <c r="E327" s="303">
        <v>4036</v>
      </c>
      <c r="F327" s="303">
        <v>2874</v>
      </c>
      <c r="G327" s="303">
        <v>2254</v>
      </c>
      <c r="I327" s="3"/>
      <c r="J327" s="3"/>
      <c r="K327" s="3"/>
      <c r="L327" s="3"/>
      <c r="M327" s="3"/>
      <c r="N327" s="3"/>
    </row>
    <row r="328" spans="1:14" ht="14" hidden="1" x14ac:dyDescent="0.15">
      <c r="A328" s="4">
        <v>41</v>
      </c>
      <c r="B328" s="6"/>
      <c r="C328" s="303">
        <v>6023</v>
      </c>
      <c r="D328" s="303">
        <v>5778</v>
      </c>
      <c r="E328" s="303">
        <v>4036</v>
      </c>
      <c r="F328" s="303">
        <v>2874</v>
      </c>
      <c r="G328" s="303">
        <v>2254</v>
      </c>
      <c r="I328" s="3"/>
      <c r="J328" s="3"/>
      <c r="K328" s="3"/>
      <c r="L328" s="3"/>
      <c r="M328" s="3"/>
      <c r="N328" s="3"/>
    </row>
    <row r="329" spans="1:14" ht="14" hidden="1" x14ac:dyDescent="0.15">
      <c r="A329" s="4">
        <v>42</v>
      </c>
      <c r="B329" s="6"/>
      <c r="C329" s="303">
        <v>6023</v>
      </c>
      <c r="D329" s="303">
        <v>5778</v>
      </c>
      <c r="E329" s="303">
        <v>4036</v>
      </c>
      <c r="F329" s="303">
        <v>2874</v>
      </c>
      <c r="G329" s="303">
        <v>2254</v>
      </c>
      <c r="I329" s="3"/>
      <c r="J329" s="3"/>
      <c r="K329" s="3"/>
      <c r="L329" s="3"/>
      <c r="M329" s="3"/>
      <c r="N329" s="3"/>
    </row>
    <row r="330" spans="1:14" ht="14" hidden="1" x14ac:dyDescent="0.15">
      <c r="A330" s="4">
        <v>43</v>
      </c>
      <c r="B330" s="6"/>
      <c r="C330" s="303">
        <v>6023</v>
      </c>
      <c r="D330" s="303">
        <v>5778</v>
      </c>
      <c r="E330" s="303">
        <v>4036</v>
      </c>
      <c r="F330" s="303">
        <v>2874</v>
      </c>
      <c r="G330" s="303">
        <v>2254</v>
      </c>
      <c r="I330" s="3"/>
      <c r="J330" s="3"/>
      <c r="K330" s="3"/>
      <c r="L330" s="3"/>
      <c r="M330" s="3"/>
      <c r="N330" s="3"/>
    </row>
    <row r="331" spans="1:14" ht="14" hidden="1" x14ac:dyDescent="0.15">
      <c r="A331" s="4">
        <v>44</v>
      </c>
      <c r="B331" s="6"/>
      <c r="C331" s="303">
        <v>6023</v>
      </c>
      <c r="D331" s="303">
        <v>5778</v>
      </c>
      <c r="E331" s="303">
        <v>4036</v>
      </c>
      <c r="F331" s="303">
        <v>2874</v>
      </c>
      <c r="G331" s="303">
        <v>2254</v>
      </c>
      <c r="I331" s="3"/>
      <c r="J331" s="3"/>
      <c r="K331" s="3"/>
      <c r="L331" s="3"/>
      <c r="M331" s="3"/>
      <c r="N331" s="3"/>
    </row>
    <row r="332" spans="1:14" ht="14" hidden="1" x14ac:dyDescent="0.15">
      <c r="A332" s="4">
        <v>45</v>
      </c>
      <c r="B332" s="6"/>
      <c r="C332" s="303">
        <v>6816</v>
      </c>
      <c r="D332" s="303">
        <v>6540</v>
      </c>
      <c r="E332" s="303">
        <v>4544</v>
      </c>
      <c r="F332" s="303">
        <v>3234</v>
      </c>
      <c r="G332" s="303">
        <v>2539</v>
      </c>
      <c r="I332" s="3"/>
      <c r="J332" s="3"/>
      <c r="K332" s="3"/>
      <c r="L332" s="3"/>
      <c r="M332" s="3"/>
      <c r="N332" s="3"/>
    </row>
    <row r="333" spans="1:14" ht="14" hidden="1" x14ac:dyDescent="0.15">
      <c r="A333" s="4">
        <v>46</v>
      </c>
      <c r="B333" s="6"/>
      <c r="C333" s="303">
        <v>6816</v>
      </c>
      <c r="D333" s="303">
        <v>6540</v>
      </c>
      <c r="E333" s="303">
        <v>4544</v>
      </c>
      <c r="F333" s="303">
        <v>3234</v>
      </c>
      <c r="G333" s="303">
        <v>2539</v>
      </c>
      <c r="I333" s="3"/>
      <c r="J333" s="3"/>
      <c r="K333" s="3"/>
      <c r="L333" s="3"/>
      <c r="M333" s="3"/>
      <c r="N333" s="3"/>
    </row>
    <row r="334" spans="1:14" ht="14" hidden="1" x14ac:dyDescent="0.15">
      <c r="A334" s="4">
        <v>47</v>
      </c>
      <c r="B334" s="6"/>
      <c r="C334" s="303">
        <v>6816</v>
      </c>
      <c r="D334" s="303">
        <v>6540</v>
      </c>
      <c r="E334" s="303">
        <v>4544</v>
      </c>
      <c r="F334" s="303">
        <v>3234</v>
      </c>
      <c r="G334" s="303">
        <v>2539</v>
      </c>
      <c r="I334" s="3"/>
      <c r="J334" s="3"/>
      <c r="K334" s="3"/>
      <c r="L334" s="3"/>
      <c r="M334" s="3"/>
      <c r="N334" s="3"/>
    </row>
    <row r="335" spans="1:14" ht="14" hidden="1" x14ac:dyDescent="0.15">
      <c r="A335" s="4">
        <v>48</v>
      </c>
      <c r="B335" s="6"/>
      <c r="C335" s="303">
        <v>6816</v>
      </c>
      <c r="D335" s="303">
        <v>6540</v>
      </c>
      <c r="E335" s="303">
        <v>4544</v>
      </c>
      <c r="F335" s="303">
        <v>3234</v>
      </c>
      <c r="G335" s="303">
        <v>2539</v>
      </c>
      <c r="I335" s="3"/>
      <c r="J335" s="3"/>
      <c r="K335" s="3"/>
      <c r="L335" s="3"/>
      <c r="M335" s="3"/>
      <c r="N335" s="3"/>
    </row>
    <row r="336" spans="1:14" ht="14" hidden="1" x14ac:dyDescent="0.15">
      <c r="A336" s="4">
        <v>49</v>
      </c>
      <c r="B336" s="6"/>
      <c r="C336" s="303">
        <v>6816</v>
      </c>
      <c r="D336" s="303">
        <v>6540</v>
      </c>
      <c r="E336" s="303">
        <v>4544</v>
      </c>
      <c r="F336" s="303">
        <v>3234</v>
      </c>
      <c r="G336" s="303">
        <v>2539</v>
      </c>
      <c r="I336" s="3"/>
      <c r="J336" s="3"/>
      <c r="K336" s="3"/>
      <c r="L336" s="3"/>
      <c r="M336" s="3"/>
      <c r="N336" s="3"/>
    </row>
    <row r="337" spans="1:14" ht="14" hidden="1" x14ac:dyDescent="0.15">
      <c r="A337" s="4">
        <v>50</v>
      </c>
      <c r="B337" s="6"/>
      <c r="C337" s="303">
        <v>7713</v>
      </c>
      <c r="D337" s="303">
        <v>7401</v>
      </c>
      <c r="E337" s="303">
        <v>5120</v>
      </c>
      <c r="F337" s="303">
        <v>3645</v>
      </c>
      <c r="G337" s="303">
        <v>2859</v>
      </c>
      <c r="I337" s="3"/>
      <c r="J337" s="3"/>
      <c r="K337" s="3"/>
      <c r="L337" s="3"/>
      <c r="M337" s="3"/>
      <c r="N337" s="3"/>
    </row>
    <row r="338" spans="1:14" ht="14" hidden="1" x14ac:dyDescent="0.15">
      <c r="A338" s="4">
        <v>51</v>
      </c>
      <c r="B338" s="6"/>
      <c r="C338" s="303">
        <v>7713</v>
      </c>
      <c r="D338" s="303">
        <v>7401</v>
      </c>
      <c r="E338" s="303">
        <v>5120</v>
      </c>
      <c r="F338" s="303">
        <v>3645</v>
      </c>
      <c r="G338" s="303">
        <v>2859</v>
      </c>
      <c r="I338" s="3"/>
      <c r="J338" s="3"/>
      <c r="K338" s="3"/>
      <c r="L338" s="3"/>
      <c r="M338" s="3"/>
      <c r="N338" s="3"/>
    </row>
    <row r="339" spans="1:14" ht="14" hidden="1" x14ac:dyDescent="0.15">
      <c r="A339" s="4">
        <v>52</v>
      </c>
      <c r="B339" s="6"/>
      <c r="C339" s="303">
        <v>7713</v>
      </c>
      <c r="D339" s="303">
        <v>7401</v>
      </c>
      <c r="E339" s="303">
        <v>5120</v>
      </c>
      <c r="F339" s="303">
        <v>3645</v>
      </c>
      <c r="G339" s="303">
        <v>2859</v>
      </c>
      <c r="I339" s="3"/>
      <c r="J339" s="3"/>
      <c r="K339" s="3"/>
      <c r="L339" s="3"/>
      <c r="M339" s="3"/>
      <c r="N339" s="3"/>
    </row>
    <row r="340" spans="1:14" ht="14" hidden="1" x14ac:dyDescent="0.15">
      <c r="A340" s="4">
        <v>53</v>
      </c>
      <c r="B340" s="6"/>
      <c r="C340" s="303">
        <v>7713</v>
      </c>
      <c r="D340" s="303">
        <v>7401</v>
      </c>
      <c r="E340" s="303">
        <v>5120</v>
      </c>
      <c r="F340" s="303">
        <v>3645</v>
      </c>
      <c r="G340" s="303">
        <v>2859</v>
      </c>
      <c r="I340" s="3"/>
      <c r="J340" s="3"/>
      <c r="K340" s="3"/>
      <c r="L340" s="3"/>
      <c r="M340" s="3"/>
      <c r="N340" s="3"/>
    </row>
    <row r="341" spans="1:14" ht="14" hidden="1" x14ac:dyDescent="0.15">
      <c r="A341" s="4">
        <v>54</v>
      </c>
      <c r="B341" s="6"/>
      <c r="C341" s="303">
        <v>7713</v>
      </c>
      <c r="D341" s="303">
        <v>7401</v>
      </c>
      <c r="E341" s="303">
        <v>5120</v>
      </c>
      <c r="F341" s="303">
        <v>3645</v>
      </c>
      <c r="G341" s="303">
        <v>2859</v>
      </c>
      <c r="I341" s="3"/>
      <c r="J341" s="3"/>
      <c r="K341" s="3"/>
      <c r="L341" s="3"/>
      <c r="M341" s="3"/>
      <c r="N341" s="3"/>
    </row>
    <row r="342" spans="1:14" ht="14" hidden="1" x14ac:dyDescent="0.15">
      <c r="A342" s="4">
        <v>55</v>
      </c>
      <c r="B342" s="6"/>
      <c r="C342" s="303">
        <v>8700</v>
      </c>
      <c r="D342" s="303">
        <v>8346</v>
      </c>
      <c r="E342" s="303">
        <v>5761</v>
      </c>
      <c r="F342" s="303">
        <v>4099</v>
      </c>
      <c r="G342" s="303">
        <v>3218</v>
      </c>
      <c r="I342" s="3"/>
      <c r="J342" s="3"/>
      <c r="K342" s="3"/>
      <c r="L342" s="3"/>
      <c r="M342" s="3"/>
      <c r="N342" s="3"/>
    </row>
    <row r="343" spans="1:14" ht="14" hidden="1" x14ac:dyDescent="0.15">
      <c r="A343" s="4">
        <v>56</v>
      </c>
      <c r="B343" s="6"/>
      <c r="C343" s="303">
        <v>8700</v>
      </c>
      <c r="D343" s="303">
        <v>8346</v>
      </c>
      <c r="E343" s="303">
        <v>5761</v>
      </c>
      <c r="F343" s="303">
        <v>4099</v>
      </c>
      <c r="G343" s="303">
        <v>3218</v>
      </c>
      <c r="I343" s="3"/>
      <c r="J343" s="3"/>
      <c r="K343" s="3"/>
      <c r="L343" s="3"/>
      <c r="M343" s="3"/>
      <c r="N343" s="3"/>
    </row>
    <row r="344" spans="1:14" ht="14" hidden="1" x14ac:dyDescent="0.15">
      <c r="A344" s="4">
        <v>57</v>
      </c>
      <c r="B344" s="6"/>
      <c r="C344" s="303">
        <v>8700</v>
      </c>
      <c r="D344" s="303">
        <v>8346</v>
      </c>
      <c r="E344" s="303">
        <v>5761</v>
      </c>
      <c r="F344" s="303">
        <v>4099</v>
      </c>
      <c r="G344" s="303">
        <v>3218</v>
      </c>
      <c r="I344" s="3"/>
      <c r="J344" s="3"/>
      <c r="K344" s="3"/>
      <c r="L344" s="3"/>
      <c r="M344" s="3"/>
      <c r="N344" s="3"/>
    </row>
    <row r="345" spans="1:14" ht="14" hidden="1" x14ac:dyDescent="0.15">
      <c r="A345" s="4">
        <v>58</v>
      </c>
      <c r="B345" s="6"/>
      <c r="C345" s="303">
        <v>8700</v>
      </c>
      <c r="D345" s="303">
        <v>8346</v>
      </c>
      <c r="E345" s="303">
        <v>5761</v>
      </c>
      <c r="F345" s="303">
        <v>4099</v>
      </c>
      <c r="G345" s="303">
        <v>3218</v>
      </c>
      <c r="I345" s="3"/>
      <c r="J345" s="3"/>
      <c r="K345" s="3"/>
      <c r="L345" s="3"/>
      <c r="M345" s="3"/>
      <c r="N345" s="3"/>
    </row>
    <row r="346" spans="1:14" ht="14" hidden="1" x14ac:dyDescent="0.15">
      <c r="A346" s="4">
        <v>59</v>
      </c>
      <c r="B346" s="6"/>
      <c r="C346" s="303">
        <v>8700</v>
      </c>
      <c r="D346" s="303">
        <v>8346</v>
      </c>
      <c r="E346" s="303">
        <v>5761</v>
      </c>
      <c r="F346" s="303">
        <v>4099</v>
      </c>
      <c r="G346" s="303">
        <v>3218</v>
      </c>
      <c r="I346" s="3"/>
      <c r="J346" s="3"/>
      <c r="K346" s="3"/>
      <c r="L346" s="3"/>
      <c r="M346" s="3"/>
      <c r="N346" s="3"/>
    </row>
    <row r="347" spans="1:14" ht="14" hidden="1" x14ac:dyDescent="0.15">
      <c r="A347" s="4">
        <v>60</v>
      </c>
      <c r="B347" s="6"/>
      <c r="C347" s="303">
        <v>9357</v>
      </c>
      <c r="D347" s="303">
        <v>8978</v>
      </c>
      <c r="E347" s="303">
        <v>6190</v>
      </c>
      <c r="F347" s="303">
        <v>4405</v>
      </c>
      <c r="G347" s="303">
        <v>3456</v>
      </c>
      <c r="I347" s="3"/>
      <c r="J347" s="3"/>
      <c r="K347" s="3"/>
      <c r="L347" s="3"/>
      <c r="M347" s="3"/>
      <c r="N347" s="3"/>
    </row>
    <row r="348" spans="1:14" ht="14" hidden="1" x14ac:dyDescent="0.15">
      <c r="A348" s="4">
        <v>61</v>
      </c>
      <c r="B348" s="6"/>
      <c r="C348" s="303">
        <v>10504</v>
      </c>
      <c r="D348" s="303">
        <v>10079</v>
      </c>
      <c r="E348" s="303">
        <v>6943</v>
      </c>
      <c r="F348" s="303">
        <v>4942</v>
      </c>
      <c r="G348" s="303">
        <v>3876</v>
      </c>
      <c r="I348" s="3"/>
      <c r="J348" s="3"/>
      <c r="K348" s="3"/>
      <c r="L348" s="3"/>
      <c r="M348" s="3"/>
      <c r="N348" s="3"/>
    </row>
    <row r="349" spans="1:14" ht="14" hidden="1" x14ac:dyDescent="0.15">
      <c r="A349" s="4">
        <v>62</v>
      </c>
      <c r="B349" s="6"/>
      <c r="C349" s="303">
        <v>11746</v>
      </c>
      <c r="D349" s="303">
        <v>11271</v>
      </c>
      <c r="E349" s="303">
        <v>7760</v>
      </c>
      <c r="F349" s="303">
        <v>5521</v>
      </c>
      <c r="G349" s="303">
        <v>4333</v>
      </c>
      <c r="I349" s="3"/>
      <c r="J349" s="3"/>
      <c r="K349" s="3"/>
      <c r="L349" s="3"/>
      <c r="M349" s="3"/>
      <c r="N349" s="3"/>
    </row>
    <row r="350" spans="1:14" ht="14" hidden="1" x14ac:dyDescent="0.15">
      <c r="A350" s="4">
        <v>63</v>
      </c>
      <c r="B350" s="6"/>
      <c r="C350" s="303">
        <v>13079</v>
      </c>
      <c r="D350" s="303">
        <v>12551</v>
      </c>
      <c r="E350" s="303">
        <v>8644</v>
      </c>
      <c r="F350" s="303">
        <v>6152</v>
      </c>
      <c r="G350" s="303">
        <v>4828</v>
      </c>
      <c r="I350" s="3"/>
      <c r="J350" s="3"/>
      <c r="K350" s="3"/>
      <c r="L350" s="3"/>
      <c r="M350" s="3"/>
      <c r="N350" s="3"/>
    </row>
    <row r="351" spans="1:14" ht="14" hidden="1" x14ac:dyDescent="0.15">
      <c r="A351" s="4">
        <v>64</v>
      </c>
      <c r="B351" s="6"/>
      <c r="C351" s="303">
        <v>14511</v>
      </c>
      <c r="D351" s="303">
        <v>13923</v>
      </c>
      <c r="E351" s="303">
        <v>9593</v>
      </c>
      <c r="F351" s="303">
        <v>6827</v>
      </c>
      <c r="G351" s="303">
        <v>5354</v>
      </c>
      <c r="I351" s="3"/>
      <c r="J351" s="3"/>
      <c r="K351" s="3"/>
      <c r="L351" s="3"/>
      <c r="M351" s="3"/>
      <c r="N351" s="3"/>
    </row>
    <row r="352" spans="1:14" ht="14" hidden="1" x14ac:dyDescent="0.15">
      <c r="A352" s="4">
        <v>65</v>
      </c>
      <c r="B352" s="6"/>
      <c r="C352" s="303">
        <v>16036</v>
      </c>
      <c r="D352" s="303">
        <v>15386</v>
      </c>
      <c r="E352" s="303">
        <v>10608</v>
      </c>
      <c r="F352" s="303">
        <v>7548</v>
      </c>
      <c r="G352" s="303">
        <v>5922</v>
      </c>
      <c r="I352" s="3"/>
      <c r="J352" s="3"/>
      <c r="K352" s="3"/>
      <c r="L352" s="3"/>
      <c r="M352" s="3"/>
      <c r="N352" s="3"/>
    </row>
    <row r="353" spans="1:14" ht="14" hidden="1" x14ac:dyDescent="0.15">
      <c r="A353" s="4">
        <v>66</v>
      </c>
      <c r="B353" s="6"/>
      <c r="C353" s="303">
        <v>17654</v>
      </c>
      <c r="D353" s="303">
        <v>16940</v>
      </c>
      <c r="E353" s="303">
        <v>11690</v>
      </c>
      <c r="F353" s="303">
        <v>8319</v>
      </c>
      <c r="G353" s="303">
        <v>6527</v>
      </c>
      <c r="I353" s="3"/>
      <c r="J353" s="3"/>
      <c r="K353" s="3"/>
      <c r="L353" s="3"/>
      <c r="M353" s="3"/>
      <c r="N353" s="3"/>
    </row>
    <row r="354" spans="1:14" ht="14" hidden="1" x14ac:dyDescent="0.15">
      <c r="A354" s="4">
        <v>67</v>
      </c>
      <c r="B354" s="6"/>
      <c r="C354" s="303">
        <v>19367</v>
      </c>
      <c r="D354" s="303">
        <v>18582</v>
      </c>
      <c r="E354" s="303">
        <v>12836</v>
      </c>
      <c r="F354" s="303">
        <v>9134</v>
      </c>
      <c r="G354" s="303">
        <v>7166</v>
      </c>
      <c r="I354" s="3"/>
      <c r="J354" s="3"/>
      <c r="K354" s="3"/>
      <c r="L354" s="3"/>
      <c r="M354" s="3"/>
      <c r="N354" s="3"/>
    </row>
    <row r="355" spans="1:14" ht="14" hidden="1" x14ac:dyDescent="0.15">
      <c r="A355" s="4">
        <v>68</v>
      </c>
      <c r="B355" s="6"/>
      <c r="C355" s="303">
        <v>21174</v>
      </c>
      <c r="D355" s="303">
        <v>20316</v>
      </c>
      <c r="E355" s="303">
        <v>14049</v>
      </c>
      <c r="F355" s="303">
        <v>9998</v>
      </c>
      <c r="G355" s="303">
        <v>7845</v>
      </c>
      <c r="I355" s="3"/>
      <c r="J355" s="3"/>
      <c r="K355" s="3"/>
      <c r="L355" s="3"/>
      <c r="M355" s="3"/>
      <c r="N355" s="3"/>
    </row>
    <row r="356" spans="1:14" ht="14" hidden="1" x14ac:dyDescent="0.15">
      <c r="A356" s="4">
        <v>69</v>
      </c>
      <c r="B356" s="6"/>
      <c r="C356" s="303">
        <v>23076</v>
      </c>
      <c r="D356" s="303">
        <v>22142</v>
      </c>
      <c r="E356" s="303">
        <v>15328</v>
      </c>
      <c r="F356" s="303">
        <v>10906</v>
      </c>
      <c r="G356" s="303">
        <v>8556</v>
      </c>
      <c r="I356" s="3"/>
      <c r="J356" s="3"/>
      <c r="K356" s="3"/>
      <c r="L356" s="3"/>
      <c r="M356" s="3"/>
      <c r="N356" s="3"/>
    </row>
    <row r="357" spans="1:14" ht="14" hidden="1" x14ac:dyDescent="0.15">
      <c r="A357" s="4">
        <v>70</v>
      </c>
      <c r="B357" s="6"/>
      <c r="C357" s="303">
        <v>25073</v>
      </c>
      <c r="D357" s="303">
        <v>24058</v>
      </c>
      <c r="E357" s="303">
        <v>16671</v>
      </c>
      <c r="F357" s="303">
        <v>11864</v>
      </c>
      <c r="G357" s="303">
        <v>9308</v>
      </c>
      <c r="I357" s="3"/>
      <c r="J357" s="3"/>
      <c r="K357" s="3"/>
      <c r="L357" s="3"/>
      <c r="M357" s="3"/>
      <c r="N357" s="3"/>
    </row>
    <row r="358" spans="1:14" ht="14" hidden="1" x14ac:dyDescent="0.15">
      <c r="A358" s="4">
        <v>71</v>
      </c>
      <c r="B358" s="6"/>
      <c r="C358" s="303">
        <v>27165</v>
      </c>
      <c r="D358" s="303">
        <v>26064</v>
      </c>
      <c r="E358" s="303">
        <v>18082</v>
      </c>
      <c r="F358" s="303">
        <v>12865</v>
      </c>
      <c r="G358" s="303">
        <v>10094</v>
      </c>
      <c r="I358" s="3"/>
      <c r="J358" s="3"/>
      <c r="K358" s="3"/>
      <c r="L358" s="3"/>
      <c r="M358" s="3"/>
      <c r="N358" s="3"/>
    </row>
    <row r="359" spans="1:14" ht="14" hidden="1" x14ac:dyDescent="0.15">
      <c r="A359" s="4">
        <v>72</v>
      </c>
      <c r="B359" s="6"/>
      <c r="C359" s="303">
        <v>29350</v>
      </c>
      <c r="D359" s="303">
        <v>28161</v>
      </c>
      <c r="E359" s="303">
        <v>19559</v>
      </c>
      <c r="F359" s="303">
        <v>13918</v>
      </c>
      <c r="G359" s="303">
        <v>10918</v>
      </c>
      <c r="I359" s="3"/>
      <c r="J359" s="3"/>
      <c r="K359" s="3"/>
      <c r="L359" s="3"/>
      <c r="M359" s="3"/>
      <c r="N359" s="3"/>
    </row>
    <row r="360" spans="1:14" ht="14" hidden="1" x14ac:dyDescent="0.15">
      <c r="A360" s="4">
        <v>73</v>
      </c>
      <c r="B360" s="6"/>
      <c r="C360" s="303">
        <v>31631</v>
      </c>
      <c r="D360" s="303">
        <v>30348</v>
      </c>
      <c r="E360" s="303">
        <v>21100</v>
      </c>
      <c r="F360" s="303">
        <v>15013</v>
      </c>
      <c r="G360" s="303">
        <v>11777</v>
      </c>
      <c r="I360" s="3"/>
      <c r="J360" s="3"/>
      <c r="K360" s="3"/>
      <c r="L360" s="3"/>
      <c r="M360" s="3"/>
      <c r="N360" s="3"/>
    </row>
    <row r="361" spans="1:14" ht="14" hidden="1" x14ac:dyDescent="0.15">
      <c r="A361" s="4">
        <v>74</v>
      </c>
      <c r="B361" s="6"/>
      <c r="C361" s="303">
        <v>34006</v>
      </c>
      <c r="D361" s="303">
        <v>32627</v>
      </c>
      <c r="E361" s="303">
        <v>22708</v>
      </c>
      <c r="F361" s="303">
        <v>16157</v>
      </c>
      <c r="G361" s="303">
        <v>12678</v>
      </c>
      <c r="I361" s="3"/>
      <c r="J361" s="3"/>
      <c r="K361" s="3"/>
      <c r="L361" s="3"/>
      <c r="M361" s="3"/>
      <c r="N361" s="3"/>
    </row>
    <row r="362" spans="1:14" ht="14" hidden="1" x14ac:dyDescent="0.15">
      <c r="A362" s="4">
        <v>75</v>
      </c>
      <c r="B362" s="6"/>
      <c r="C362" s="303">
        <v>36472</v>
      </c>
      <c r="D362" s="303">
        <v>34995</v>
      </c>
      <c r="E362" s="303">
        <v>24382</v>
      </c>
      <c r="F362" s="303">
        <v>17350</v>
      </c>
      <c r="G362" s="303">
        <v>13610</v>
      </c>
      <c r="I362" s="3"/>
      <c r="J362" s="3"/>
      <c r="K362" s="3"/>
      <c r="L362" s="3"/>
      <c r="M362" s="3"/>
      <c r="N362" s="3"/>
    </row>
    <row r="363" spans="1:14" ht="14" hidden="1" x14ac:dyDescent="0.15">
      <c r="A363" s="4">
        <v>76</v>
      </c>
      <c r="B363" s="6"/>
      <c r="C363" s="303">
        <v>36472</v>
      </c>
      <c r="D363" s="303">
        <v>34995</v>
      </c>
      <c r="E363" s="303">
        <v>24382</v>
      </c>
      <c r="F363" s="303">
        <v>17350</v>
      </c>
      <c r="G363" s="303">
        <v>13610</v>
      </c>
      <c r="I363" s="3"/>
      <c r="J363" s="3"/>
      <c r="K363" s="3"/>
      <c r="L363" s="3"/>
      <c r="M363" s="3"/>
      <c r="N363" s="3"/>
    </row>
    <row r="364" spans="1:14" ht="14" hidden="1" x14ac:dyDescent="0.15">
      <c r="A364" s="4">
        <v>77</v>
      </c>
      <c r="B364" s="6"/>
      <c r="C364" s="303">
        <v>36472</v>
      </c>
      <c r="D364" s="303">
        <v>34995</v>
      </c>
      <c r="E364" s="303">
        <v>24382</v>
      </c>
      <c r="F364" s="303">
        <v>17350</v>
      </c>
      <c r="G364" s="303">
        <v>13610</v>
      </c>
      <c r="I364" s="3"/>
      <c r="J364" s="3"/>
      <c r="K364" s="3"/>
      <c r="L364" s="3"/>
      <c r="M364" s="3"/>
      <c r="N364" s="3"/>
    </row>
    <row r="365" spans="1:14" ht="14" hidden="1" x14ac:dyDescent="0.15">
      <c r="A365" s="4">
        <v>78</v>
      </c>
      <c r="B365" s="6"/>
      <c r="C365" s="303">
        <v>36472</v>
      </c>
      <c r="D365" s="303">
        <v>34995</v>
      </c>
      <c r="E365" s="303">
        <v>24382</v>
      </c>
      <c r="F365" s="303">
        <v>17350</v>
      </c>
      <c r="G365" s="303">
        <v>13610</v>
      </c>
      <c r="I365" s="3"/>
      <c r="J365" s="3"/>
      <c r="K365" s="3"/>
      <c r="L365" s="3"/>
      <c r="M365" s="3"/>
      <c r="N365" s="3"/>
    </row>
    <row r="366" spans="1:14" ht="14" hidden="1" x14ac:dyDescent="0.15">
      <c r="A366" s="4">
        <v>79</v>
      </c>
      <c r="B366" s="6"/>
      <c r="C366" s="303">
        <v>36472</v>
      </c>
      <c r="D366" s="303">
        <v>34995</v>
      </c>
      <c r="E366" s="303">
        <v>24382</v>
      </c>
      <c r="F366" s="303">
        <v>17350</v>
      </c>
      <c r="G366" s="303">
        <v>13610</v>
      </c>
      <c r="I366" s="3"/>
      <c r="J366" s="3"/>
      <c r="K366" s="3"/>
      <c r="L366" s="3"/>
      <c r="M366" s="3"/>
      <c r="N366" s="3"/>
    </row>
    <row r="367" spans="1:14" ht="14" hidden="1" x14ac:dyDescent="0.15">
      <c r="A367" s="4">
        <v>80</v>
      </c>
      <c r="B367" s="6"/>
      <c r="C367" s="303">
        <v>36472</v>
      </c>
      <c r="D367" s="303">
        <v>34995</v>
      </c>
      <c r="E367" s="303">
        <v>24382</v>
      </c>
      <c r="F367" s="303">
        <v>17350</v>
      </c>
      <c r="G367" s="303">
        <v>13610</v>
      </c>
      <c r="I367" s="3"/>
      <c r="J367" s="3"/>
      <c r="K367" s="3"/>
      <c r="L367" s="3"/>
      <c r="M367" s="3"/>
      <c r="N367" s="3"/>
    </row>
    <row r="368" spans="1:14" ht="14" hidden="1" x14ac:dyDescent="0.15">
      <c r="A368" s="4">
        <v>81</v>
      </c>
      <c r="B368" s="6"/>
      <c r="C368" s="303">
        <v>36472</v>
      </c>
      <c r="D368" s="303">
        <v>34995</v>
      </c>
      <c r="E368" s="303">
        <v>24382</v>
      </c>
      <c r="F368" s="303">
        <v>17350</v>
      </c>
      <c r="G368" s="303">
        <v>13610</v>
      </c>
      <c r="I368" s="3"/>
      <c r="J368" s="3"/>
      <c r="K368" s="3"/>
      <c r="L368" s="3"/>
      <c r="M368" s="3"/>
      <c r="N368" s="3"/>
    </row>
    <row r="369" spans="1:14" ht="14" hidden="1" x14ac:dyDescent="0.15">
      <c r="A369" s="4">
        <v>82</v>
      </c>
      <c r="B369" s="6"/>
      <c r="C369" s="303">
        <v>36472</v>
      </c>
      <c r="D369" s="303">
        <v>34995</v>
      </c>
      <c r="E369" s="303">
        <v>24382</v>
      </c>
      <c r="F369" s="303">
        <v>17350</v>
      </c>
      <c r="G369" s="303">
        <v>13610</v>
      </c>
      <c r="I369" s="3"/>
      <c r="J369" s="3"/>
      <c r="K369" s="3"/>
      <c r="L369" s="3"/>
      <c r="M369" s="3"/>
      <c r="N369" s="3"/>
    </row>
    <row r="370" spans="1:14" ht="14" hidden="1" x14ac:dyDescent="0.15">
      <c r="A370" s="4">
        <v>83</v>
      </c>
      <c r="B370" s="6"/>
      <c r="C370" s="303">
        <v>36472</v>
      </c>
      <c r="D370" s="303">
        <v>34995</v>
      </c>
      <c r="E370" s="303">
        <v>24382</v>
      </c>
      <c r="F370" s="303">
        <v>17350</v>
      </c>
      <c r="G370" s="303">
        <v>13610</v>
      </c>
      <c r="I370" s="3"/>
      <c r="J370" s="3"/>
      <c r="K370" s="3"/>
      <c r="L370" s="3"/>
      <c r="M370" s="3"/>
      <c r="N370" s="3"/>
    </row>
    <row r="371" spans="1:14" ht="14" hidden="1" x14ac:dyDescent="0.15">
      <c r="A371" s="4">
        <v>84</v>
      </c>
      <c r="B371" s="6" t="s">
        <v>3</v>
      </c>
      <c r="C371" s="303">
        <v>36472</v>
      </c>
      <c r="D371" s="303">
        <v>34995</v>
      </c>
      <c r="E371" s="303">
        <v>24382</v>
      </c>
      <c r="F371" s="303">
        <v>17350</v>
      </c>
      <c r="G371" s="303">
        <v>13610</v>
      </c>
      <c r="I371" s="3"/>
      <c r="J371" s="3"/>
      <c r="K371" s="3"/>
      <c r="L371" s="3"/>
      <c r="M371" s="3"/>
      <c r="N371" s="3"/>
    </row>
    <row r="372" spans="1:14" ht="14" hidden="1" x14ac:dyDescent="0.15">
      <c r="A372" s="4">
        <v>1</v>
      </c>
      <c r="B372" s="6" t="s">
        <v>4</v>
      </c>
      <c r="C372" s="303">
        <v>1799</v>
      </c>
      <c r="D372" s="303">
        <v>1727</v>
      </c>
      <c r="E372" s="303">
        <v>1279</v>
      </c>
      <c r="F372" s="303">
        <v>911</v>
      </c>
      <c r="G372" s="303">
        <v>718</v>
      </c>
      <c r="I372" s="3"/>
      <c r="J372" s="3"/>
      <c r="K372" s="3"/>
      <c r="L372" s="3"/>
      <c r="M372" s="3"/>
      <c r="N372" s="3"/>
    </row>
    <row r="373" spans="1:14" ht="14" hidden="1" x14ac:dyDescent="0.15">
      <c r="A373" s="4">
        <v>2</v>
      </c>
      <c r="B373" s="6" t="s">
        <v>1</v>
      </c>
      <c r="C373" s="303">
        <v>3060</v>
      </c>
      <c r="D373" s="303">
        <v>2934</v>
      </c>
      <c r="E373" s="303">
        <v>2173</v>
      </c>
      <c r="F373" s="303">
        <v>1548</v>
      </c>
      <c r="G373" s="303">
        <v>1213</v>
      </c>
      <c r="I373" s="3"/>
      <c r="J373" s="3"/>
      <c r="K373" s="3"/>
      <c r="L373" s="3"/>
      <c r="M373" s="3"/>
      <c r="N373" s="3"/>
    </row>
    <row r="374" spans="1:14" ht="14" hidden="1" x14ac:dyDescent="0.15">
      <c r="A374" s="4">
        <v>3</v>
      </c>
      <c r="B374" s="6" t="s">
        <v>5</v>
      </c>
      <c r="C374" s="303">
        <v>4320</v>
      </c>
      <c r="D374" s="303">
        <v>4145</v>
      </c>
      <c r="E374" s="303">
        <v>3070</v>
      </c>
      <c r="F374" s="303">
        <v>2185</v>
      </c>
      <c r="G374" s="303">
        <v>1714</v>
      </c>
      <c r="I374" s="3"/>
      <c r="J374" s="3"/>
      <c r="K374" s="3"/>
      <c r="L374" s="3"/>
      <c r="M374" s="3"/>
      <c r="N374" s="3"/>
    </row>
    <row r="375" spans="1:14" hidden="1" x14ac:dyDescent="0.15">
      <c r="A375" s="4"/>
      <c r="B375" s="7"/>
      <c r="C375" s="8"/>
      <c r="D375" s="8"/>
      <c r="E375" s="8"/>
      <c r="F375" s="8"/>
      <c r="G375" s="8"/>
    </row>
    <row r="376" spans="1:14" ht="18" hidden="1" x14ac:dyDescent="0.2">
      <c r="A376" s="555" t="s">
        <v>20</v>
      </c>
      <c r="B376" s="556"/>
      <c r="C376" s="556"/>
      <c r="D376" s="556"/>
      <c r="E376" s="556"/>
      <c r="F376" s="556"/>
      <c r="G376" s="556"/>
    </row>
    <row r="377" spans="1:14" hidden="1" x14ac:dyDescent="0.15">
      <c r="A377" s="551" t="s">
        <v>0</v>
      </c>
      <c r="B377" s="552"/>
      <c r="C377" s="552"/>
      <c r="D377" s="552"/>
      <c r="E377" s="552"/>
      <c r="F377" s="552"/>
      <c r="G377" s="552"/>
    </row>
    <row r="378" spans="1:14" hidden="1" x14ac:dyDescent="0.15">
      <c r="A378" s="4" t="s">
        <v>2</v>
      </c>
      <c r="B378" s="5" t="s">
        <v>2</v>
      </c>
      <c r="C378" s="34">
        <v>2000</v>
      </c>
      <c r="D378" s="34">
        <v>3500</v>
      </c>
      <c r="E378" s="308">
        <v>5000</v>
      </c>
      <c r="F378" s="34">
        <v>10000</v>
      </c>
      <c r="G378" s="34">
        <v>20000</v>
      </c>
    </row>
    <row r="379" spans="1:14" hidden="1" x14ac:dyDescent="0.15">
      <c r="A379" s="4">
        <v>18</v>
      </c>
      <c r="B379" s="6"/>
      <c r="C379" s="10">
        <f t="shared" ref="C379:G394" si="11">+C305*$K$2</f>
        <v>359.70666666666671</v>
      </c>
      <c r="D379" s="10">
        <f t="shared" si="11"/>
        <v>345.1466666666667</v>
      </c>
      <c r="E379" s="10">
        <f t="shared" si="11"/>
        <v>252</v>
      </c>
      <c r="F379" s="10">
        <f t="shared" si="11"/>
        <v>179.38666666666668</v>
      </c>
      <c r="G379" s="10">
        <f t="shared" si="11"/>
        <v>140.93333333333334</v>
      </c>
    </row>
    <row r="380" spans="1:14" hidden="1" x14ac:dyDescent="0.15">
      <c r="A380" s="4">
        <v>19</v>
      </c>
      <c r="B380" s="6"/>
      <c r="C380" s="10">
        <f t="shared" si="11"/>
        <v>359.70666666666671</v>
      </c>
      <c r="D380" s="10">
        <f t="shared" si="11"/>
        <v>345.1466666666667</v>
      </c>
      <c r="E380" s="10">
        <f t="shared" si="11"/>
        <v>252</v>
      </c>
      <c r="F380" s="10">
        <f t="shared" si="11"/>
        <v>179.38666666666668</v>
      </c>
      <c r="G380" s="10">
        <f t="shared" si="11"/>
        <v>140.93333333333334</v>
      </c>
    </row>
    <row r="381" spans="1:14" hidden="1" x14ac:dyDescent="0.15">
      <c r="A381" s="4">
        <v>20</v>
      </c>
      <c r="B381" s="6"/>
      <c r="C381" s="10">
        <f t="shared" si="11"/>
        <v>359.70666666666671</v>
      </c>
      <c r="D381" s="10">
        <f t="shared" si="11"/>
        <v>345.1466666666667</v>
      </c>
      <c r="E381" s="10">
        <f t="shared" si="11"/>
        <v>252</v>
      </c>
      <c r="F381" s="10">
        <f t="shared" si="11"/>
        <v>179.38666666666668</v>
      </c>
      <c r="G381" s="10">
        <f t="shared" si="11"/>
        <v>140.93333333333334</v>
      </c>
    </row>
    <row r="382" spans="1:14" hidden="1" x14ac:dyDescent="0.15">
      <c r="A382" s="4">
        <v>21</v>
      </c>
      <c r="B382" s="6"/>
      <c r="C382" s="10">
        <f t="shared" si="11"/>
        <v>359.70666666666671</v>
      </c>
      <c r="D382" s="10">
        <f t="shared" si="11"/>
        <v>345.1466666666667</v>
      </c>
      <c r="E382" s="10">
        <f t="shared" si="11"/>
        <v>252</v>
      </c>
      <c r="F382" s="10">
        <f t="shared" si="11"/>
        <v>179.38666666666668</v>
      </c>
      <c r="G382" s="10">
        <f t="shared" si="11"/>
        <v>140.93333333333334</v>
      </c>
    </row>
    <row r="383" spans="1:14" hidden="1" x14ac:dyDescent="0.15">
      <c r="A383" s="4">
        <v>22</v>
      </c>
      <c r="B383" s="6"/>
      <c r="C383" s="10">
        <f t="shared" si="11"/>
        <v>359.70666666666671</v>
      </c>
      <c r="D383" s="10">
        <f t="shared" si="11"/>
        <v>345.1466666666667</v>
      </c>
      <c r="E383" s="10">
        <f t="shared" si="11"/>
        <v>252</v>
      </c>
      <c r="F383" s="10">
        <f t="shared" si="11"/>
        <v>179.38666666666668</v>
      </c>
      <c r="G383" s="10">
        <f t="shared" si="11"/>
        <v>140.93333333333334</v>
      </c>
    </row>
    <row r="384" spans="1:14" hidden="1" x14ac:dyDescent="0.15">
      <c r="A384" s="4">
        <v>23</v>
      </c>
      <c r="B384" s="6"/>
      <c r="C384" s="10">
        <f t="shared" si="11"/>
        <v>359.70666666666671</v>
      </c>
      <c r="D384" s="10">
        <f t="shared" si="11"/>
        <v>345.1466666666667</v>
      </c>
      <c r="E384" s="10">
        <f t="shared" si="11"/>
        <v>252</v>
      </c>
      <c r="F384" s="10">
        <f t="shared" si="11"/>
        <v>179.38666666666668</v>
      </c>
      <c r="G384" s="10">
        <f t="shared" si="11"/>
        <v>140.93333333333334</v>
      </c>
    </row>
    <row r="385" spans="1:7" hidden="1" x14ac:dyDescent="0.15">
      <c r="A385" s="4">
        <v>24</v>
      </c>
      <c r="B385" s="6"/>
      <c r="C385" s="10">
        <f t="shared" si="11"/>
        <v>359.70666666666671</v>
      </c>
      <c r="D385" s="10">
        <f t="shared" si="11"/>
        <v>345.1466666666667</v>
      </c>
      <c r="E385" s="10">
        <f t="shared" si="11"/>
        <v>252</v>
      </c>
      <c r="F385" s="10">
        <f t="shared" si="11"/>
        <v>179.38666666666668</v>
      </c>
      <c r="G385" s="10">
        <f t="shared" si="11"/>
        <v>140.93333333333334</v>
      </c>
    </row>
    <row r="386" spans="1:7" hidden="1" x14ac:dyDescent="0.15">
      <c r="A386" s="4">
        <v>25</v>
      </c>
      <c r="B386" s="6"/>
      <c r="C386" s="10">
        <f t="shared" si="11"/>
        <v>388.08000000000004</v>
      </c>
      <c r="D386" s="10">
        <f t="shared" si="11"/>
        <v>372.30666666666667</v>
      </c>
      <c r="E386" s="10">
        <f t="shared" si="11"/>
        <v>268.8</v>
      </c>
      <c r="F386" s="10">
        <f t="shared" si="11"/>
        <v>191.42666666666668</v>
      </c>
      <c r="G386" s="10">
        <f t="shared" si="11"/>
        <v>150.17333333333335</v>
      </c>
    </row>
    <row r="387" spans="1:7" hidden="1" x14ac:dyDescent="0.15">
      <c r="A387" s="4">
        <v>26</v>
      </c>
      <c r="B387" s="6"/>
      <c r="C387" s="10">
        <f t="shared" si="11"/>
        <v>388.08000000000004</v>
      </c>
      <c r="D387" s="10">
        <f t="shared" si="11"/>
        <v>372.30666666666667</v>
      </c>
      <c r="E387" s="10">
        <f t="shared" si="11"/>
        <v>268.8</v>
      </c>
      <c r="F387" s="10">
        <f t="shared" si="11"/>
        <v>191.42666666666668</v>
      </c>
      <c r="G387" s="10">
        <f t="shared" si="11"/>
        <v>150.17333333333335</v>
      </c>
    </row>
    <row r="388" spans="1:7" hidden="1" x14ac:dyDescent="0.15">
      <c r="A388" s="4">
        <v>27</v>
      </c>
      <c r="B388" s="6"/>
      <c r="C388" s="10">
        <f t="shared" si="11"/>
        <v>388.08000000000004</v>
      </c>
      <c r="D388" s="10">
        <f t="shared" si="11"/>
        <v>372.30666666666667</v>
      </c>
      <c r="E388" s="10">
        <f t="shared" si="11"/>
        <v>268.8</v>
      </c>
      <c r="F388" s="10">
        <f t="shared" si="11"/>
        <v>191.42666666666668</v>
      </c>
      <c r="G388" s="10">
        <f t="shared" si="11"/>
        <v>150.17333333333335</v>
      </c>
    </row>
    <row r="389" spans="1:7" hidden="1" x14ac:dyDescent="0.15">
      <c r="A389" s="4">
        <v>28</v>
      </c>
      <c r="B389" s="6"/>
      <c r="C389" s="10">
        <f t="shared" si="11"/>
        <v>388.08000000000004</v>
      </c>
      <c r="D389" s="10">
        <f t="shared" si="11"/>
        <v>372.30666666666667</v>
      </c>
      <c r="E389" s="10">
        <f t="shared" si="11"/>
        <v>268.8</v>
      </c>
      <c r="F389" s="10">
        <f t="shared" si="11"/>
        <v>191.42666666666668</v>
      </c>
      <c r="G389" s="10">
        <f t="shared" si="11"/>
        <v>150.17333333333335</v>
      </c>
    </row>
    <row r="390" spans="1:7" hidden="1" x14ac:dyDescent="0.15">
      <c r="A390" s="4">
        <v>29</v>
      </c>
      <c r="B390" s="6"/>
      <c r="C390" s="10">
        <f t="shared" si="11"/>
        <v>388.08000000000004</v>
      </c>
      <c r="D390" s="10">
        <f t="shared" si="11"/>
        <v>372.30666666666667</v>
      </c>
      <c r="E390" s="10">
        <f t="shared" si="11"/>
        <v>268.8</v>
      </c>
      <c r="F390" s="10">
        <f t="shared" si="11"/>
        <v>191.42666666666668</v>
      </c>
      <c r="G390" s="10">
        <f t="shared" si="11"/>
        <v>150.17333333333335</v>
      </c>
    </row>
    <row r="391" spans="1:7" hidden="1" x14ac:dyDescent="0.15">
      <c r="A391" s="4">
        <v>30</v>
      </c>
      <c r="B391" s="6"/>
      <c r="C391" s="10">
        <f t="shared" si="11"/>
        <v>437.82666666666671</v>
      </c>
      <c r="D391" s="10">
        <f t="shared" si="11"/>
        <v>420.18666666666667</v>
      </c>
      <c r="E391" s="10">
        <f t="shared" si="11"/>
        <v>298.94666666666666</v>
      </c>
      <c r="F391" s="10">
        <f t="shared" si="11"/>
        <v>212.89333333333335</v>
      </c>
      <c r="G391" s="10">
        <f t="shared" si="11"/>
        <v>167.06666666666666</v>
      </c>
    </row>
    <row r="392" spans="1:7" hidden="1" x14ac:dyDescent="0.15">
      <c r="A392" s="4">
        <v>31</v>
      </c>
      <c r="B392" s="6"/>
      <c r="C392" s="10">
        <f t="shared" si="11"/>
        <v>437.82666666666671</v>
      </c>
      <c r="D392" s="10">
        <f t="shared" si="11"/>
        <v>420.18666666666667</v>
      </c>
      <c r="E392" s="10">
        <f t="shared" si="11"/>
        <v>298.94666666666666</v>
      </c>
      <c r="F392" s="10">
        <f t="shared" si="11"/>
        <v>212.89333333333335</v>
      </c>
      <c r="G392" s="10">
        <f t="shared" si="11"/>
        <v>167.06666666666666</v>
      </c>
    </row>
    <row r="393" spans="1:7" hidden="1" x14ac:dyDescent="0.15">
      <c r="A393" s="4">
        <v>32</v>
      </c>
      <c r="B393" s="6"/>
      <c r="C393" s="10">
        <f t="shared" si="11"/>
        <v>437.82666666666671</v>
      </c>
      <c r="D393" s="10">
        <f t="shared" si="11"/>
        <v>420.18666666666667</v>
      </c>
      <c r="E393" s="10">
        <f t="shared" si="11"/>
        <v>298.94666666666666</v>
      </c>
      <c r="F393" s="10">
        <f t="shared" si="11"/>
        <v>212.89333333333335</v>
      </c>
      <c r="G393" s="10">
        <f t="shared" si="11"/>
        <v>167.06666666666666</v>
      </c>
    </row>
    <row r="394" spans="1:7" hidden="1" x14ac:dyDescent="0.15">
      <c r="A394" s="4">
        <v>33</v>
      </c>
      <c r="B394" s="6"/>
      <c r="C394" s="10">
        <f t="shared" si="11"/>
        <v>437.82666666666671</v>
      </c>
      <c r="D394" s="10">
        <f t="shared" si="11"/>
        <v>420.18666666666667</v>
      </c>
      <c r="E394" s="10">
        <f t="shared" si="11"/>
        <v>298.94666666666666</v>
      </c>
      <c r="F394" s="10">
        <f t="shared" si="11"/>
        <v>212.89333333333335</v>
      </c>
      <c r="G394" s="10">
        <f t="shared" si="11"/>
        <v>167.06666666666666</v>
      </c>
    </row>
    <row r="395" spans="1:7" hidden="1" x14ac:dyDescent="0.15">
      <c r="A395" s="4">
        <v>34</v>
      </c>
      <c r="B395" s="6"/>
      <c r="C395" s="10">
        <f t="shared" ref="C395:G410" si="12">+C321*$K$2</f>
        <v>437.82666666666671</v>
      </c>
      <c r="D395" s="10">
        <f t="shared" si="12"/>
        <v>420.18666666666667</v>
      </c>
      <c r="E395" s="10">
        <f t="shared" si="12"/>
        <v>298.94666666666666</v>
      </c>
      <c r="F395" s="10">
        <f t="shared" si="12"/>
        <v>212.89333333333335</v>
      </c>
      <c r="G395" s="10">
        <f t="shared" si="12"/>
        <v>167.06666666666666</v>
      </c>
    </row>
    <row r="396" spans="1:7" hidden="1" x14ac:dyDescent="0.15">
      <c r="A396" s="4">
        <v>35</v>
      </c>
      <c r="B396" s="6"/>
      <c r="C396" s="10">
        <f t="shared" si="12"/>
        <v>495.6</v>
      </c>
      <c r="D396" s="10">
        <f t="shared" si="12"/>
        <v>475.44</v>
      </c>
      <c r="E396" s="10">
        <f t="shared" si="12"/>
        <v>334.69333333333333</v>
      </c>
      <c r="F396" s="10">
        <f t="shared" si="12"/>
        <v>238.37333333333333</v>
      </c>
      <c r="G396" s="10">
        <f t="shared" si="12"/>
        <v>187.04000000000002</v>
      </c>
    </row>
    <row r="397" spans="1:7" hidden="1" x14ac:dyDescent="0.15">
      <c r="A397" s="4">
        <v>36</v>
      </c>
      <c r="B397" s="6"/>
      <c r="C397" s="10">
        <f t="shared" si="12"/>
        <v>495.6</v>
      </c>
      <c r="D397" s="10">
        <f t="shared" si="12"/>
        <v>475.44</v>
      </c>
      <c r="E397" s="10">
        <f t="shared" si="12"/>
        <v>334.69333333333333</v>
      </c>
      <c r="F397" s="10">
        <f t="shared" si="12"/>
        <v>238.37333333333333</v>
      </c>
      <c r="G397" s="10">
        <f t="shared" si="12"/>
        <v>187.04000000000002</v>
      </c>
    </row>
    <row r="398" spans="1:7" hidden="1" x14ac:dyDescent="0.15">
      <c r="A398" s="4">
        <v>37</v>
      </c>
      <c r="B398" s="6"/>
      <c r="C398" s="10">
        <f t="shared" si="12"/>
        <v>495.6</v>
      </c>
      <c r="D398" s="10">
        <f t="shared" si="12"/>
        <v>475.44</v>
      </c>
      <c r="E398" s="10">
        <f t="shared" si="12"/>
        <v>334.69333333333333</v>
      </c>
      <c r="F398" s="10">
        <f t="shared" si="12"/>
        <v>238.37333333333333</v>
      </c>
      <c r="G398" s="10">
        <f t="shared" si="12"/>
        <v>187.04000000000002</v>
      </c>
    </row>
    <row r="399" spans="1:7" hidden="1" x14ac:dyDescent="0.15">
      <c r="A399" s="4">
        <v>38</v>
      </c>
      <c r="B399" s="6"/>
      <c r="C399" s="10">
        <f t="shared" si="12"/>
        <v>495.6</v>
      </c>
      <c r="D399" s="10">
        <f t="shared" si="12"/>
        <v>475.44</v>
      </c>
      <c r="E399" s="10">
        <f t="shared" si="12"/>
        <v>334.69333333333333</v>
      </c>
      <c r="F399" s="10">
        <f t="shared" si="12"/>
        <v>238.37333333333333</v>
      </c>
      <c r="G399" s="10">
        <f t="shared" si="12"/>
        <v>187.04000000000002</v>
      </c>
    </row>
    <row r="400" spans="1:7" hidden="1" x14ac:dyDescent="0.15">
      <c r="A400" s="4">
        <v>39</v>
      </c>
      <c r="B400" s="6"/>
      <c r="C400" s="10">
        <f t="shared" si="12"/>
        <v>495.6</v>
      </c>
      <c r="D400" s="10">
        <f t="shared" si="12"/>
        <v>475.44</v>
      </c>
      <c r="E400" s="10">
        <f t="shared" si="12"/>
        <v>334.69333333333333</v>
      </c>
      <c r="F400" s="10">
        <f t="shared" si="12"/>
        <v>238.37333333333333</v>
      </c>
      <c r="G400" s="10">
        <f t="shared" si="12"/>
        <v>187.04000000000002</v>
      </c>
    </row>
    <row r="401" spans="1:7" hidden="1" x14ac:dyDescent="0.15">
      <c r="A401" s="4">
        <v>40</v>
      </c>
      <c r="B401" s="6"/>
      <c r="C401" s="10">
        <f t="shared" si="12"/>
        <v>562.14666666666665</v>
      </c>
      <c r="D401" s="10">
        <f t="shared" si="12"/>
        <v>539.28</v>
      </c>
      <c r="E401" s="10">
        <f t="shared" si="12"/>
        <v>376.69333333333333</v>
      </c>
      <c r="F401" s="10">
        <f t="shared" si="12"/>
        <v>268.24</v>
      </c>
      <c r="G401" s="10">
        <f t="shared" si="12"/>
        <v>210.37333333333333</v>
      </c>
    </row>
    <row r="402" spans="1:7" hidden="1" x14ac:dyDescent="0.15">
      <c r="A402" s="4">
        <v>41</v>
      </c>
      <c r="B402" s="6"/>
      <c r="C402" s="10">
        <f t="shared" si="12"/>
        <v>562.14666666666665</v>
      </c>
      <c r="D402" s="10">
        <f t="shared" si="12"/>
        <v>539.28</v>
      </c>
      <c r="E402" s="10">
        <f t="shared" si="12"/>
        <v>376.69333333333333</v>
      </c>
      <c r="F402" s="10">
        <f t="shared" si="12"/>
        <v>268.24</v>
      </c>
      <c r="G402" s="10">
        <f t="shared" si="12"/>
        <v>210.37333333333333</v>
      </c>
    </row>
    <row r="403" spans="1:7" hidden="1" x14ac:dyDescent="0.15">
      <c r="A403" s="4">
        <v>42</v>
      </c>
      <c r="B403" s="6"/>
      <c r="C403" s="10">
        <f t="shared" si="12"/>
        <v>562.14666666666665</v>
      </c>
      <c r="D403" s="10">
        <f t="shared" si="12"/>
        <v>539.28</v>
      </c>
      <c r="E403" s="10">
        <f t="shared" si="12"/>
        <v>376.69333333333333</v>
      </c>
      <c r="F403" s="10">
        <f t="shared" si="12"/>
        <v>268.24</v>
      </c>
      <c r="G403" s="10">
        <f t="shared" si="12"/>
        <v>210.37333333333333</v>
      </c>
    </row>
    <row r="404" spans="1:7" hidden="1" x14ac:dyDescent="0.15">
      <c r="A404" s="4">
        <v>43</v>
      </c>
      <c r="B404" s="6"/>
      <c r="C404" s="10">
        <f t="shared" si="12"/>
        <v>562.14666666666665</v>
      </c>
      <c r="D404" s="10">
        <f t="shared" si="12"/>
        <v>539.28</v>
      </c>
      <c r="E404" s="10">
        <f t="shared" si="12"/>
        <v>376.69333333333333</v>
      </c>
      <c r="F404" s="10">
        <f t="shared" si="12"/>
        <v>268.24</v>
      </c>
      <c r="G404" s="10">
        <f t="shared" si="12"/>
        <v>210.37333333333333</v>
      </c>
    </row>
    <row r="405" spans="1:7" hidden="1" x14ac:dyDescent="0.15">
      <c r="A405" s="4">
        <v>44</v>
      </c>
      <c r="B405" s="6"/>
      <c r="C405" s="10">
        <f t="shared" si="12"/>
        <v>562.14666666666665</v>
      </c>
      <c r="D405" s="10">
        <f t="shared" si="12"/>
        <v>539.28</v>
      </c>
      <c r="E405" s="10">
        <f t="shared" si="12"/>
        <v>376.69333333333333</v>
      </c>
      <c r="F405" s="10">
        <f t="shared" si="12"/>
        <v>268.24</v>
      </c>
      <c r="G405" s="10">
        <f t="shared" si="12"/>
        <v>210.37333333333333</v>
      </c>
    </row>
    <row r="406" spans="1:7" hidden="1" x14ac:dyDescent="0.15">
      <c r="A406" s="4">
        <v>45</v>
      </c>
      <c r="B406" s="6"/>
      <c r="C406" s="10">
        <f t="shared" si="12"/>
        <v>636.16000000000008</v>
      </c>
      <c r="D406" s="10">
        <f t="shared" si="12"/>
        <v>610.4</v>
      </c>
      <c r="E406" s="10">
        <f t="shared" si="12"/>
        <v>424.10666666666668</v>
      </c>
      <c r="F406" s="10">
        <f t="shared" si="12"/>
        <v>301.84000000000003</v>
      </c>
      <c r="G406" s="10">
        <f t="shared" si="12"/>
        <v>236.97333333333336</v>
      </c>
    </row>
    <row r="407" spans="1:7" hidden="1" x14ac:dyDescent="0.15">
      <c r="A407" s="4">
        <v>46</v>
      </c>
      <c r="B407" s="6"/>
      <c r="C407" s="10">
        <f t="shared" si="12"/>
        <v>636.16000000000008</v>
      </c>
      <c r="D407" s="10">
        <f t="shared" si="12"/>
        <v>610.4</v>
      </c>
      <c r="E407" s="10">
        <f t="shared" si="12"/>
        <v>424.10666666666668</v>
      </c>
      <c r="F407" s="10">
        <f t="shared" si="12"/>
        <v>301.84000000000003</v>
      </c>
      <c r="G407" s="10">
        <f t="shared" si="12"/>
        <v>236.97333333333336</v>
      </c>
    </row>
    <row r="408" spans="1:7" hidden="1" x14ac:dyDescent="0.15">
      <c r="A408" s="4">
        <v>47</v>
      </c>
      <c r="B408" s="6"/>
      <c r="C408" s="10">
        <f t="shared" si="12"/>
        <v>636.16000000000008</v>
      </c>
      <c r="D408" s="10">
        <f t="shared" si="12"/>
        <v>610.4</v>
      </c>
      <c r="E408" s="10">
        <f t="shared" si="12"/>
        <v>424.10666666666668</v>
      </c>
      <c r="F408" s="10">
        <f t="shared" si="12"/>
        <v>301.84000000000003</v>
      </c>
      <c r="G408" s="10">
        <f t="shared" si="12"/>
        <v>236.97333333333336</v>
      </c>
    </row>
    <row r="409" spans="1:7" hidden="1" x14ac:dyDescent="0.15">
      <c r="A409" s="4">
        <v>48</v>
      </c>
      <c r="B409" s="6"/>
      <c r="C409" s="10">
        <f t="shared" si="12"/>
        <v>636.16000000000008</v>
      </c>
      <c r="D409" s="10">
        <f t="shared" si="12"/>
        <v>610.4</v>
      </c>
      <c r="E409" s="10">
        <f t="shared" si="12"/>
        <v>424.10666666666668</v>
      </c>
      <c r="F409" s="10">
        <f t="shared" si="12"/>
        <v>301.84000000000003</v>
      </c>
      <c r="G409" s="10">
        <f t="shared" si="12"/>
        <v>236.97333333333336</v>
      </c>
    </row>
    <row r="410" spans="1:7" hidden="1" x14ac:dyDescent="0.15">
      <c r="A410" s="4">
        <v>49</v>
      </c>
      <c r="B410" s="6"/>
      <c r="C410" s="10">
        <f t="shared" si="12"/>
        <v>636.16000000000008</v>
      </c>
      <c r="D410" s="10">
        <f t="shared" si="12"/>
        <v>610.4</v>
      </c>
      <c r="E410" s="10">
        <f t="shared" si="12"/>
        <v>424.10666666666668</v>
      </c>
      <c r="F410" s="10">
        <f t="shared" si="12"/>
        <v>301.84000000000003</v>
      </c>
      <c r="G410" s="10">
        <f t="shared" si="12"/>
        <v>236.97333333333336</v>
      </c>
    </row>
    <row r="411" spans="1:7" hidden="1" x14ac:dyDescent="0.15">
      <c r="A411" s="4">
        <v>50</v>
      </c>
      <c r="B411" s="6"/>
      <c r="C411" s="10">
        <f t="shared" ref="C411:G426" si="13">+C337*$K$2</f>
        <v>719.88</v>
      </c>
      <c r="D411" s="10">
        <f t="shared" si="13"/>
        <v>690.76</v>
      </c>
      <c r="E411" s="10">
        <f t="shared" si="13"/>
        <v>477.86666666666667</v>
      </c>
      <c r="F411" s="10">
        <f t="shared" si="13"/>
        <v>340.2</v>
      </c>
      <c r="G411" s="10">
        <f t="shared" si="13"/>
        <v>266.84000000000003</v>
      </c>
    </row>
    <row r="412" spans="1:7" hidden="1" x14ac:dyDescent="0.15">
      <c r="A412" s="4">
        <v>51</v>
      </c>
      <c r="B412" s="6"/>
      <c r="C412" s="10">
        <f t="shared" si="13"/>
        <v>719.88</v>
      </c>
      <c r="D412" s="10">
        <f t="shared" si="13"/>
        <v>690.76</v>
      </c>
      <c r="E412" s="10">
        <f t="shared" si="13"/>
        <v>477.86666666666667</v>
      </c>
      <c r="F412" s="10">
        <f t="shared" si="13"/>
        <v>340.2</v>
      </c>
      <c r="G412" s="10">
        <f t="shared" si="13"/>
        <v>266.84000000000003</v>
      </c>
    </row>
    <row r="413" spans="1:7" hidden="1" x14ac:dyDescent="0.15">
      <c r="A413" s="4">
        <v>52</v>
      </c>
      <c r="B413" s="6"/>
      <c r="C413" s="10">
        <f t="shared" si="13"/>
        <v>719.88</v>
      </c>
      <c r="D413" s="10">
        <f t="shared" si="13"/>
        <v>690.76</v>
      </c>
      <c r="E413" s="10">
        <f t="shared" si="13"/>
        <v>477.86666666666667</v>
      </c>
      <c r="F413" s="10">
        <f t="shared" si="13"/>
        <v>340.2</v>
      </c>
      <c r="G413" s="10">
        <f t="shared" si="13"/>
        <v>266.84000000000003</v>
      </c>
    </row>
    <row r="414" spans="1:7" hidden="1" x14ac:dyDescent="0.15">
      <c r="A414" s="4">
        <v>53</v>
      </c>
      <c r="B414" s="6"/>
      <c r="C414" s="10">
        <f t="shared" si="13"/>
        <v>719.88</v>
      </c>
      <c r="D414" s="10">
        <f t="shared" si="13"/>
        <v>690.76</v>
      </c>
      <c r="E414" s="10">
        <f t="shared" si="13"/>
        <v>477.86666666666667</v>
      </c>
      <c r="F414" s="10">
        <f t="shared" si="13"/>
        <v>340.2</v>
      </c>
      <c r="G414" s="10">
        <f t="shared" si="13"/>
        <v>266.84000000000003</v>
      </c>
    </row>
    <row r="415" spans="1:7" hidden="1" x14ac:dyDescent="0.15">
      <c r="A415" s="4">
        <v>54</v>
      </c>
      <c r="B415" s="6"/>
      <c r="C415" s="10">
        <f t="shared" si="13"/>
        <v>719.88</v>
      </c>
      <c r="D415" s="10">
        <f t="shared" si="13"/>
        <v>690.76</v>
      </c>
      <c r="E415" s="10">
        <f t="shared" si="13"/>
        <v>477.86666666666667</v>
      </c>
      <c r="F415" s="10">
        <f t="shared" si="13"/>
        <v>340.2</v>
      </c>
      <c r="G415" s="10">
        <f t="shared" si="13"/>
        <v>266.84000000000003</v>
      </c>
    </row>
    <row r="416" spans="1:7" hidden="1" x14ac:dyDescent="0.15">
      <c r="A416" s="4">
        <v>55</v>
      </c>
      <c r="B416" s="6"/>
      <c r="C416" s="10">
        <f t="shared" si="13"/>
        <v>812</v>
      </c>
      <c r="D416" s="10">
        <f t="shared" si="13"/>
        <v>778.96</v>
      </c>
      <c r="E416" s="10">
        <f t="shared" si="13"/>
        <v>537.69333333333338</v>
      </c>
      <c r="F416" s="10">
        <f t="shared" si="13"/>
        <v>382.57333333333332</v>
      </c>
      <c r="G416" s="10">
        <f t="shared" si="13"/>
        <v>300.34666666666669</v>
      </c>
    </row>
    <row r="417" spans="1:7" hidden="1" x14ac:dyDescent="0.15">
      <c r="A417" s="4">
        <v>56</v>
      </c>
      <c r="B417" s="6"/>
      <c r="C417" s="10">
        <f t="shared" si="13"/>
        <v>812</v>
      </c>
      <c r="D417" s="10">
        <f t="shared" si="13"/>
        <v>778.96</v>
      </c>
      <c r="E417" s="10">
        <f t="shared" si="13"/>
        <v>537.69333333333338</v>
      </c>
      <c r="F417" s="10">
        <f t="shared" si="13"/>
        <v>382.57333333333332</v>
      </c>
      <c r="G417" s="10">
        <f t="shared" si="13"/>
        <v>300.34666666666669</v>
      </c>
    </row>
    <row r="418" spans="1:7" hidden="1" x14ac:dyDescent="0.15">
      <c r="A418" s="4">
        <v>57</v>
      </c>
      <c r="B418" s="6"/>
      <c r="C418" s="10">
        <f t="shared" si="13"/>
        <v>812</v>
      </c>
      <c r="D418" s="10">
        <f t="shared" si="13"/>
        <v>778.96</v>
      </c>
      <c r="E418" s="10">
        <f t="shared" si="13"/>
        <v>537.69333333333338</v>
      </c>
      <c r="F418" s="10">
        <f t="shared" si="13"/>
        <v>382.57333333333332</v>
      </c>
      <c r="G418" s="10">
        <f t="shared" si="13"/>
        <v>300.34666666666669</v>
      </c>
    </row>
    <row r="419" spans="1:7" hidden="1" x14ac:dyDescent="0.15">
      <c r="A419" s="4">
        <v>58</v>
      </c>
      <c r="B419" s="6"/>
      <c r="C419" s="10">
        <f t="shared" si="13"/>
        <v>812</v>
      </c>
      <c r="D419" s="10">
        <f t="shared" si="13"/>
        <v>778.96</v>
      </c>
      <c r="E419" s="10">
        <f t="shared" si="13"/>
        <v>537.69333333333338</v>
      </c>
      <c r="F419" s="10">
        <f t="shared" si="13"/>
        <v>382.57333333333332</v>
      </c>
      <c r="G419" s="10">
        <f t="shared" si="13"/>
        <v>300.34666666666669</v>
      </c>
    </row>
    <row r="420" spans="1:7" hidden="1" x14ac:dyDescent="0.15">
      <c r="A420" s="4">
        <v>59</v>
      </c>
      <c r="B420" s="6"/>
      <c r="C420" s="10">
        <f t="shared" si="13"/>
        <v>812</v>
      </c>
      <c r="D420" s="10">
        <f t="shared" si="13"/>
        <v>778.96</v>
      </c>
      <c r="E420" s="10">
        <f t="shared" si="13"/>
        <v>537.69333333333338</v>
      </c>
      <c r="F420" s="10">
        <f t="shared" si="13"/>
        <v>382.57333333333332</v>
      </c>
      <c r="G420" s="10">
        <f t="shared" si="13"/>
        <v>300.34666666666669</v>
      </c>
    </row>
    <row r="421" spans="1:7" hidden="1" x14ac:dyDescent="0.15">
      <c r="A421" s="4">
        <v>60</v>
      </c>
      <c r="B421" s="6"/>
      <c r="C421" s="10">
        <f t="shared" si="13"/>
        <v>873.32</v>
      </c>
      <c r="D421" s="10">
        <f t="shared" si="13"/>
        <v>837.94666666666672</v>
      </c>
      <c r="E421" s="10">
        <f t="shared" si="13"/>
        <v>577.73333333333335</v>
      </c>
      <c r="F421" s="10">
        <f t="shared" si="13"/>
        <v>411.13333333333333</v>
      </c>
      <c r="G421" s="10">
        <f t="shared" si="13"/>
        <v>322.56</v>
      </c>
    </row>
    <row r="422" spans="1:7" hidden="1" x14ac:dyDescent="0.15">
      <c r="A422" s="4">
        <v>61</v>
      </c>
      <c r="B422" s="6"/>
      <c r="C422" s="10">
        <f t="shared" si="13"/>
        <v>980.37333333333333</v>
      </c>
      <c r="D422" s="10">
        <f t="shared" si="13"/>
        <v>940.70666666666671</v>
      </c>
      <c r="E422" s="10">
        <f t="shared" si="13"/>
        <v>648.01333333333332</v>
      </c>
      <c r="F422" s="10">
        <f t="shared" si="13"/>
        <v>461.25333333333333</v>
      </c>
      <c r="G422" s="10">
        <f t="shared" si="13"/>
        <v>361.76</v>
      </c>
    </row>
    <row r="423" spans="1:7" hidden="1" x14ac:dyDescent="0.15">
      <c r="A423" s="4">
        <v>62</v>
      </c>
      <c r="B423" s="6"/>
      <c r="C423" s="10">
        <f t="shared" si="13"/>
        <v>1096.2933333333333</v>
      </c>
      <c r="D423" s="10">
        <f t="shared" si="13"/>
        <v>1051.96</v>
      </c>
      <c r="E423" s="10">
        <f t="shared" si="13"/>
        <v>724.26666666666665</v>
      </c>
      <c r="F423" s="10">
        <f t="shared" si="13"/>
        <v>515.29333333333341</v>
      </c>
      <c r="G423" s="10">
        <f t="shared" si="13"/>
        <v>404.41333333333336</v>
      </c>
    </row>
    <row r="424" spans="1:7" hidden="1" x14ac:dyDescent="0.15">
      <c r="A424" s="4">
        <v>63</v>
      </c>
      <c r="B424" s="6"/>
      <c r="C424" s="10">
        <f t="shared" si="13"/>
        <v>1220.7066666666667</v>
      </c>
      <c r="D424" s="10">
        <f t="shared" si="13"/>
        <v>1171.4266666666667</v>
      </c>
      <c r="E424" s="10">
        <f t="shared" si="13"/>
        <v>806.77333333333343</v>
      </c>
      <c r="F424" s="10">
        <f t="shared" si="13"/>
        <v>574.18666666666672</v>
      </c>
      <c r="G424" s="10">
        <f t="shared" si="13"/>
        <v>450.61333333333334</v>
      </c>
    </row>
    <row r="425" spans="1:7" hidden="1" x14ac:dyDescent="0.15">
      <c r="A425" s="4">
        <v>64</v>
      </c>
      <c r="B425" s="6"/>
      <c r="C425" s="10">
        <f t="shared" si="13"/>
        <v>1354.3600000000001</v>
      </c>
      <c r="D425" s="10">
        <f t="shared" si="13"/>
        <v>1299.48</v>
      </c>
      <c r="E425" s="10">
        <f t="shared" si="13"/>
        <v>895.34666666666669</v>
      </c>
      <c r="F425" s="10">
        <f t="shared" si="13"/>
        <v>637.18666666666672</v>
      </c>
      <c r="G425" s="10">
        <f t="shared" si="13"/>
        <v>499.70666666666671</v>
      </c>
    </row>
    <row r="426" spans="1:7" hidden="1" x14ac:dyDescent="0.15">
      <c r="A426" s="4">
        <v>65</v>
      </c>
      <c r="B426" s="6"/>
      <c r="C426" s="10">
        <f t="shared" si="13"/>
        <v>1496.6933333333334</v>
      </c>
      <c r="D426" s="10">
        <f t="shared" si="13"/>
        <v>1436.0266666666666</v>
      </c>
      <c r="E426" s="10">
        <f t="shared" si="13"/>
        <v>990.08</v>
      </c>
      <c r="F426" s="10">
        <f t="shared" si="13"/>
        <v>704.48</v>
      </c>
      <c r="G426" s="10">
        <f t="shared" si="13"/>
        <v>552.72</v>
      </c>
    </row>
    <row r="427" spans="1:7" hidden="1" x14ac:dyDescent="0.15">
      <c r="A427" s="4">
        <v>66</v>
      </c>
      <c r="B427" s="6"/>
      <c r="C427" s="10">
        <f t="shared" ref="C427:G442" si="14">+C353*$K$2</f>
        <v>1647.7066666666667</v>
      </c>
      <c r="D427" s="10">
        <f t="shared" si="14"/>
        <v>1581.0666666666668</v>
      </c>
      <c r="E427" s="10">
        <f t="shared" si="14"/>
        <v>1091.0666666666666</v>
      </c>
      <c r="F427" s="10">
        <f t="shared" si="14"/>
        <v>776.44</v>
      </c>
      <c r="G427" s="10">
        <f t="shared" si="14"/>
        <v>609.18666666666672</v>
      </c>
    </row>
    <row r="428" spans="1:7" hidden="1" x14ac:dyDescent="0.15">
      <c r="A428" s="4">
        <v>67</v>
      </c>
      <c r="B428" s="6"/>
      <c r="C428" s="10">
        <f t="shared" si="14"/>
        <v>1807.5866666666668</v>
      </c>
      <c r="D428" s="10">
        <f t="shared" si="14"/>
        <v>1734.3200000000002</v>
      </c>
      <c r="E428" s="10">
        <f t="shared" si="14"/>
        <v>1198.0266666666666</v>
      </c>
      <c r="F428" s="10">
        <f t="shared" si="14"/>
        <v>852.50666666666666</v>
      </c>
      <c r="G428" s="10">
        <f t="shared" si="14"/>
        <v>668.82666666666671</v>
      </c>
    </row>
    <row r="429" spans="1:7" hidden="1" x14ac:dyDescent="0.15">
      <c r="A429" s="4">
        <v>68</v>
      </c>
      <c r="B429" s="6"/>
      <c r="C429" s="10">
        <f t="shared" si="14"/>
        <v>1976.24</v>
      </c>
      <c r="D429" s="10">
        <f t="shared" si="14"/>
        <v>1896.16</v>
      </c>
      <c r="E429" s="10">
        <f t="shared" si="14"/>
        <v>1311.24</v>
      </c>
      <c r="F429" s="10">
        <f t="shared" si="14"/>
        <v>933.14666666666676</v>
      </c>
      <c r="G429" s="10">
        <f t="shared" si="14"/>
        <v>732.2</v>
      </c>
    </row>
    <row r="430" spans="1:7" hidden="1" x14ac:dyDescent="0.15">
      <c r="A430" s="4">
        <v>69</v>
      </c>
      <c r="B430" s="6"/>
      <c r="C430" s="10">
        <f t="shared" si="14"/>
        <v>2153.7600000000002</v>
      </c>
      <c r="D430" s="10">
        <f t="shared" si="14"/>
        <v>2066.5866666666666</v>
      </c>
      <c r="E430" s="10">
        <f t="shared" si="14"/>
        <v>1430.6133333333335</v>
      </c>
      <c r="F430" s="10">
        <f t="shared" si="14"/>
        <v>1017.8933333333334</v>
      </c>
      <c r="G430" s="10">
        <f t="shared" si="14"/>
        <v>798.56000000000006</v>
      </c>
    </row>
    <row r="431" spans="1:7" hidden="1" x14ac:dyDescent="0.15">
      <c r="A431" s="4">
        <v>70</v>
      </c>
      <c r="B431" s="6"/>
      <c r="C431" s="10">
        <f t="shared" si="14"/>
        <v>2340.146666666667</v>
      </c>
      <c r="D431" s="10">
        <f t="shared" si="14"/>
        <v>2245.4133333333334</v>
      </c>
      <c r="E431" s="10">
        <f t="shared" si="14"/>
        <v>1555.96</v>
      </c>
      <c r="F431" s="10">
        <f t="shared" si="14"/>
        <v>1107.3066666666666</v>
      </c>
      <c r="G431" s="10">
        <f t="shared" si="14"/>
        <v>868.74666666666667</v>
      </c>
    </row>
    <row r="432" spans="1:7" hidden="1" x14ac:dyDescent="0.15">
      <c r="A432" s="4">
        <v>71</v>
      </c>
      <c r="B432" s="6"/>
      <c r="C432" s="10">
        <f t="shared" si="14"/>
        <v>2535.4</v>
      </c>
      <c r="D432" s="10">
        <f t="shared" si="14"/>
        <v>2432.6400000000003</v>
      </c>
      <c r="E432" s="10">
        <f t="shared" si="14"/>
        <v>1687.6533333333334</v>
      </c>
      <c r="F432" s="10">
        <f t="shared" si="14"/>
        <v>1200.7333333333333</v>
      </c>
      <c r="G432" s="10">
        <f t="shared" si="14"/>
        <v>942.10666666666668</v>
      </c>
    </row>
    <row r="433" spans="1:7" hidden="1" x14ac:dyDescent="0.15">
      <c r="A433" s="4">
        <v>72</v>
      </c>
      <c r="B433" s="6"/>
      <c r="C433" s="10">
        <f t="shared" si="14"/>
        <v>2739.3333333333335</v>
      </c>
      <c r="D433" s="10">
        <f t="shared" si="14"/>
        <v>2628.36</v>
      </c>
      <c r="E433" s="10">
        <f t="shared" si="14"/>
        <v>1825.5066666666667</v>
      </c>
      <c r="F433" s="10">
        <f t="shared" si="14"/>
        <v>1299.0133333333333</v>
      </c>
      <c r="G433" s="10">
        <f t="shared" si="14"/>
        <v>1019.0133333333334</v>
      </c>
    </row>
    <row r="434" spans="1:7" hidden="1" x14ac:dyDescent="0.15">
      <c r="A434" s="4">
        <v>73</v>
      </c>
      <c r="B434" s="6"/>
      <c r="C434" s="10">
        <f t="shared" si="14"/>
        <v>2952.2266666666669</v>
      </c>
      <c r="D434" s="10">
        <f t="shared" si="14"/>
        <v>2832.48</v>
      </c>
      <c r="E434" s="10">
        <f t="shared" si="14"/>
        <v>1969.3333333333335</v>
      </c>
      <c r="F434" s="10">
        <f t="shared" si="14"/>
        <v>1401.2133333333334</v>
      </c>
      <c r="G434" s="10">
        <f t="shared" si="14"/>
        <v>1099.1866666666667</v>
      </c>
    </row>
    <row r="435" spans="1:7" hidden="1" x14ac:dyDescent="0.15">
      <c r="A435" s="4">
        <v>74</v>
      </c>
      <c r="B435" s="6"/>
      <c r="C435" s="10">
        <f t="shared" si="14"/>
        <v>3173.8933333333334</v>
      </c>
      <c r="D435" s="10">
        <f t="shared" si="14"/>
        <v>3045.186666666667</v>
      </c>
      <c r="E435" s="10">
        <f t="shared" si="14"/>
        <v>2119.4133333333334</v>
      </c>
      <c r="F435" s="10">
        <f t="shared" si="14"/>
        <v>1507.9866666666667</v>
      </c>
      <c r="G435" s="10">
        <f t="shared" si="14"/>
        <v>1183.28</v>
      </c>
    </row>
    <row r="436" spans="1:7" hidden="1" x14ac:dyDescent="0.15">
      <c r="A436" s="4">
        <v>75</v>
      </c>
      <c r="B436" s="6"/>
      <c r="C436" s="10">
        <f t="shared" si="14"/>
        <v>3404.0533333333333</v>
      </c>
      <c r="D436" s="10">
        <f t="shared" si="14"/>
        <v>3266.2000000000003</v>
      </c>
      <c r="E436" s="10">
        <f t="shared" si="14"/>
        <v>2275.6533333333336</v>
      </c>
      <c r="F436" s="10">
        <f t="shared" si="14"/>
        <v>1619.3333333333335</v>
      </c>
      <c r="G436" s="10">
        <f t="shared" si="14"/>
        <v>1270.2666666666667</v>
      </c>
    </row>
    <row r="437" spans="1:7" hidden="1" x14ac:dyDescent="0.15">
      <c r="A437" s="4">
        <v>76</v>
      </c>
      <c r="B437" s="6"/>
      <c r="C437" s="10">
        <f t="shared" si="14"/>
        <v>3404.0533333333333</v>
      </c>
      <c r="D437" s="10">
        <f t="shared" si="14"/>
        <v>3266.2000000000003</v>
      </c>
      <c r="E437" s="10">
        <f t="shared" si="14"/>
        <v>2275.6533333333336</v>
      </c>
      <c r="F437" s="10">
        <f t="shared" si="14"/>
        <v>1619.3333333333335</v>
      </c>
      <c r="G437" s="10">
        <f t="shared" si="14"/>
        <v>1270.2666666666667</v>
      </c>
    </row>
    <row r="438" spans="1:7" hidden="1" x14ac:dyDescent="0.15">
      <c r="A438" s="4">
        <v>77</v>
      </c>
      <c r="B438" s="6"/>
      <c r="C438" s="10">
        <f t="shared" si="14"/>
        <v>3404.0533333333333</v>
      </c>
      <c r="D438" s="10">
        <f t="shared" si="14"/>
        <v>3266.2000000000003</v>
      </c>
      <c r="E438" s="10">
        <f t="shared" si="14"/>
        <v>2275.6533333333336</v>
      </c>
      <c r="F438" s="10">
        <f t="shared" si="14"/>
        <v>1619.3333333333335</v>
      </c>
      <c r="G438" s="10">
        <f t="shared" si="14"/>
        <v>1270.2666666666667</v>
      </c>
    </row>
    <row r="439" spans="1:7" hidden="1" x14ac:dyDescent="0.15">
      <c r="A439" s="4">
        <v>78</v>
      </c>
      <c r="B439" s="6"/>
      <c r="C439" s="10">
        <f t="shared" si="14"/>
        <v>3404.0533333333333</v>
      </c>
      <c r="D439" s="10">
        <f t="shared" si="14"/>
        <v>3266.2000000000003</v>
      </c>
      <c r="E439" s="10">
        <f t="shared" si="14"/>
        <v>2275.6533333333336</v>
      </c>
      <c r="F439" s="10">
        <f t="shared" si="14"/>
        <v>1619.3333333333335</v>
      </c>
      <c r="G439" s="10">
        <f t="shared" si="14"/>
        <v>1270.2666666666667</v>
      </c>
    </row>
    <row r="440" spans="1:7" hidden="1" x14ac:dyDescent="0.15">
      <c r="A440" s="4">
        <v>79</v>
      </c>
      <c r="B440" s="6"/>
      <c r="C440" s="10">
        <f t="shared" si="14"/>
        <v>3404.0533333333333</v>
      </c>
      <c r="D440" s="10">
        <f t="shared" si="14"/>
        <v>3266.2000000000003</v>
      </c>
      <c r="E440" s="10">
        <f t="shared" si="14"/>
        <v>2275.6533333333336</v>
      </c>
      <c r="F440" s="10">
        <f t="shared" si="14"/>
        <v>1619.3333333333335</v>
      </c>
      <c r="G440" s="10">
        <f t="shared" si="14"/>
        <v>1270.2666666666667</v>
      </c>
    </row>
    <row r="441" spans="1:7" hidden="1" x14ac:dyDescent="0.15">
      <c r="A441" s="4">
        <v>80</v>
      </c>
      <c r="B441" s="6"/>
      <c r="C441" s="10">
        <f t="shared" si="14"/>
        <v>3404.0533333333333</v>
      </c>
      <c r="D441" s="10">
        <f t="shared" si="14"/>
        <v>3266.2000000000003</v>
      </c>
      <c r="E441" s="10">
        <f t="shared" si="14"/>
        <v>2275.6533333333336</v>
      </c>
      <c r="F441" s="10">
        <f t="shared" si="14"/>
        <v>1619.3333333333335</v>
      </c>
      <c r="G441" s="10">
        <f t="shared" si="14"/>
        <v>1270.2666666666667</v>
      </c>
    </row>
    <row r="442" spans="1:7" hidden="1" x14ac:dyDescent="0.15">
      <c r="A442" s="4">
        <v>81</v>
      </c>
      <c r="B442" s="6"/>
      <c r="C442" s="10">
        <f t="shared" si="14"/>
        <v>3404.0533333333333</v>
      </c>
      <c r="D442" s="10">
        <f t="shared" si="14"/>
        <v>3266.2000000000003</v>
      </c>
      <c r="E442" s="10">
        <f t="shared" si="14"/>
        <v>2275.6533333333336</v>
      </c>
      <c r="F442" s="10">
        <f t="shared" si="14"/>
        <v>1619.3333333333335</v>
      </c>
      <c r="G442" s="10">
        <f t="shared" si="14"/>
        <v>1270.2666666666667</v>
      </c>
    </row>
    <row r="443" spans="1:7" hidden="1" x14ac:dyDescent="0.15">
      <c r="A443" s="4">
        <v>82</v>
      </c>
      <c r="B443" s="6"/>
      <c r="C443" s="10">
        <f t="shared" ref="C443:G448" si="15">+C369*$K$2</f>
        <v>3404.0533333333333</v>
      </c>
      <c r="D443" s="10">
        <f t="shared" si="15"/>
        <v>3266.2000000000003</v>
      </c>
      <c r="E443" s="10">
        <f t="shared" si="15"/>
        <v>2275.6533333333336</v>
      </c>
      <c r="F443" s="10">
        <f t="shared" si="15"/>
        <v>1619.3333333333335</v>
      </c>
      <c r="G443" s="10">
        <f t="shared" si="15"/>
        <v>1270.2666666666667</v>
      </c>
    </row>
    <row r="444" spans="1:7" hidden="1" x14ac:dyDescent="0.15">
      <c r="A444" s="4">
        <v>83</v>
      </c>
      <c r="B444" s="6"/>
      <c r="C444" s="10">
        <f t="shared" si="15"/>
        <v>3404.0533333333333</v>
      </c>
      <c r="D444" s="10">
        <f t="shared" si="15"/>
        <v>3266.2000000000003</v>
      </c>
      <c r="E444" s="10">
        <f t="shared" si="15"/>
        <v>2275.6533333333336</v>
      </c>
      <c r="F444" s="10">
        <f t="shared" si="15"/>
        <v>1619.3333333333335</v>
      </c>
      <c r="G444" s="10">
        <f t="shared" si="15"/>
        <v>1270.2666666666667</v>
      </c>
    </row>
    <row r="445" spans="1:7" hidden="1" x14ac:dyDescent="0.15">
      <c r="A445" s="4">
        <v>84</v>
      </c>
      <c r="B445" s="6" t="s">
        <v>3</v>
      </c>
      <c r="C445" s="10">
        <f t="shared" si="15"/>
        <v>3404.0533333333333</v>
      </c>
      <c r="D445" s="10">
        <f t="shared" si="15"/>
        <v>3266.2000000000003</v>
      </c>
      <c r="E445" s="10">
        <f t="shared" si="15"/>
        <v>2275.6533333333336</v>
      </c>
      <c r="F445" s="10">
        <f t="shared" si="15"/>
        <v>1619.3333333333335</v>
      </c>
      <c r="G445" s="10">
        <f t="shared" si="15"/>
        <v>1270.2666666666667</v>
      </c>
    </row>
    <row r="446" spans="1:7" hidden="1" x14ac:dyDescent="0.15">
      <c r="A446" s="4">
        <v>1</v>
      </c>
      <c r="B446" s="6" t="s">
        <v>4</v>
      </c>
      <c r="C446" s="10">
        <f t="shared" si="15"/>
        <v>167.90666666666667</v>
      </c>
      <c r="D446" s="10">
        <f t="shared" si="15"/>
        <v>161.18666666666667</v>
      </c>
      <c r="E446" s="10">
        <f t="shared" si="15"/>
        <v>119.37333333333333</v>
      </c>
      <c r="F446" s="10">
        <f t="shared" si="15"/>
        <v>85.026666666666671</v>
      </c>
      <c r="G446" s="10">
        <f t="shared" si="15"/>
        <v>67.013333333333335</v>
      </c>
    </row>
    <row r="447" spans="1:7" hidden="1" x14ac:dyDescent="0.15">
      <c r="A447" s="4">
        <v>2</v>
      </c>
      <c r="B447" s="6" t="s">
        <v>1</v>
      </c>
      <c r="C447" s="10">
        <f t="shared" si="15"/>
        <v>285.60000000000002</v>
      </c>
      <c r="D447" s="10">
        <f t="shared" si="15"/>
        <v>273.84000000000003</v>
      </c>
      <c r="E447" s="10">
        <f t="shared" si="15"/>
        <v>202.81333333333333</v>
      </c>
      <c r="F447" s="10">
        <f t="shared" si="15"/>
        <v>144.48000000000002</v>
      </c>
      <c r="G447" s="10">
        <f t="shared" si="15"/>
        <v>113.21333333333334</v>
      </c>
    </row>
    <row r="448" spans="1:7" hidden="1" x14ac:dyDescent="0.15">
      <c r="A448" s="4">
        <v>3</v>
      </c>
      <c r="B448" s="6" t="s">
        <v>5</v>
      </c>
      <c r="C448" s="10">
        <f t="shared" si="15"/>
        <v>403.20000000000005</v>
      </c>
      <c r="D448" s="10">
        <f t="shared" si="15"/>
        <v>386.86666666666667</v>
      </c>
      <c r="E448" s="10">
        <f t="shared" si="15"/>
        <v>286.53333333333336</v>
      </c>
      <c r="F448" s="10">
        <f t="shared" si="15"/>
        <v>203.93333333333334</v>
      </c>
      <c r="G448" s="10">
        <f t="shared" si="15"/>
        <v>159.97333333333333</v>
      </c>
    </row>
    <row r="450" spans="1:7" ht="14" hidden="1" thickBot="1" x14ac:dyDescent="0.2"/>
    <row r="451" spans="1:7" ht="18" hidden="1" x14ac:dyDescent="0.2">
      <c r="A451" s="562" t="s">
        <v>15</v>
      </c>
      <c r="B451" s="563"/>
      <c r="C451" s="563"/>
      <c r="D451" s="563"/>
      <c r="E451" s="563"/>
      <c r="F451" s="563"/>
      <c r="G451" s="564"/>
    </row>
    <row r="452" spans="1:7" ht="18" hidden="1" x14ac:dyDescent="0.2">
      <c r="A452" s="559" t="s">
        <v>11</v>
      </c>
      <c r="B452" s="560"/>
      <c r="C452" s="560"/>
      <c r="D452" s="560"/>
      <c r="E452" s="560"/>
      <c r="F452" s="560"/>
      <c r="G452" s="561"/>
    </row>
    <row r="453" spans="1:7" hidden="1" x14ac:dyDescent="0.15">
      <c r="A453" s="557" t="s">
        <v>0</v>
      </c>
      <c r="B453" s="558"/>
      <c r="C453" s="558"/>
      <c r="D453" s="558"/>
      <c r="E453" s="558"/>
      <c r="F453" s="558"/>
      <c r="G453" s="565"/>
    </row>
    <row r="454" spans="1:7" hidden="1" x14ac:dyDescent="0.15">
      <c r="A454" s="18" t="s">
        <v>2</v>
      </c>
      <c r="B454" s="19" t="s">
        <v>2</v>
      </c>
      <c r="C454" s="36">
        <v>1000</v>
      </c>
      <c r="D454" s="36">
        <v>2000</v>
      </c>
      <c r="E454" s="36">
        <v>3500</v>
      </c>
      <c r="F454" s="306"/>
      <c r="G454" s="307"/>
    </row>
    <row r="455" spans="1:7" ht="14" hidden="1" x14ac:dyDescent="0.15">
      <c r="A455" s="18">
        <v>18</v>
      </c>
      <c r="B455" s="19"/>
      <c r="C455" s="32">
        <f>+C6*$K$4</f>
        <v>5009.5600000000004</v>
      </c>
      <c r="D455" s="32">
        <f t="shared" ref="D455:G456" si="16">+D6*$K$4</f>
        <v>4391.58</v>
      </c>
      <c r="E455" s="32">
        <f t="shared" si="16"/>
        <v>3543.5800000000004</v>
      </c>
      <c r="F455" s="32">
        <f t="shared" si="16"/>
        <v>3074.53</v>
      </c>
      <c r="G455" s="32">
        <f t="shared" si="16"/>
        <v>2284.83</v>
      </c>
    </row>
    <row r="456" spans="1:7" ht="14" hidden="1" x14ac:dyDescent="0.15">
      <c r="A456" s="18">
        <v>19</v>
      </c>
      <c r="B456" s="19"/>
      <c r="C456" s="32">
        <f>+C7*$K$4</f>
        <v>5009.5600000000004</v>
      </c>
      <c r="D456" s="32">
        <f t="shared" si="16"/>
        <v>4391.58</v>
      </c>
      <c r="E456" s="32">
        <f t="shared" si="16"/>
        <v>3543.5800000000004</v>
      </c>
      <c r="F456" s="32">
        <f t="shared" si="16"/>
        <v>3074.53</v>
      </c>
      <c r="G456" s="32">
        <f t="shared" si="16"/>
        <v>2284.83</v>
      </c>
    </row>
    <row r="457" spans="1:7" ht="14" hidden="1" x14ac:dyDescent="0.15">
      <c r="A457" s="18">
        <v>20</v>
      </c>
      <c r="B457" s="19"/>
      <c r="C457" s="32">
        <f t="shared" ref="C457:G472" si="17">+C8*$K$4</f>
        <v>5009.5600000000004</v>
      </c>
      <c r="D457" s="32">
        <f t="shared" si="17"/>
        <v>4391.58</v>
      </c>
      <c r="E457" s="32">
        <f t="shared" si="17"/>
        <v>3543.5800000000004</v>
      </c>
      <c r="F457" s="32">
        <f t="shared" si="17"/>
        <v>3074.53</v>
      </c>
      <c r="G457" s="32">
        <f t="shared" si="17"/>
        <v>2284.83</v>
      </c>
    </row>
    <row r="458" spans="1:7" ht="14" hidden="1" x14ac:dyDescent="0.15">
      <c r="A458" s="18">
        <v>21</v>
      </c>
      <c r="B458" s="19"/>
      <c r="C458" s="32">
        <f t="shared" si="17"/>
        <v>5009.5600000000004</v>
      </c>
      <c r="D458" s="32">
        <f t="shared" si="17"/>
        <v>4391.58</v>
      </c>
      <c r="E458" s="32">
        <f t="shared" si="17"/>
        <v>3543.5800000000004</v>
      </c>
      <c r="F458" s="32">
        <f t="shared" si="17"/>
        <v>3074.53</v>
      </c>
      <c r="G458" s="32">
        <f t="shared" si="17"/>
        <v>2284.83</v>
      </c>
    </row>
    <row r="459" spans="1:7" ht="14" hidden="1" x14ac:dyDescent="0.15">
      <c r="A459" s="18">
        <v>22</v>
      </c>
      <c r="B459" s="19"/>
      <c r="C459" s="32">
        <f t="shared" si="17"/>
        <v>5009.5600000000004</v>
      </c>
      <c r="D459" s="32">
        <f t="shared" si="17"/>
        <v>4391.58</v>
      </c>
      <c r="E459" s="32">
        <f t="shared" si="17"/>
        <v>3543.5800000000004</v>
      </c>
      <c r="F459" s="32">
        <f t="shared" si="17"/>
        <v>3074.53</v>
      </c>
      <c r="G459" s="32">
        <f t="shared" si="17"/>
        <v>2284.83</v>
      </c>
    </row>
    <row r="460" spans="1:7" ht="14" hidden="1" x14ac:dyDescent="0.15">
      <c r="A460" s="18">
        <v>23</v>
      </c>
      <c r="B460" s="19"/>
      <c r="C460" s="32">
        <f t="shared" si="17"/>
        <v>5009.5600000000004</v>
      </c>
      <c r="D460" s="32">
        <f t="shared" si="17"/>
        <v>4391.58</v>
      </c>
      <c r="E460" s="32">
        <f t="shared" si="17"/>
        <v>3543.5800000000004</v>
      </c>
      <c r="F460" s="32">
        <f t="shared" si="17"/>
        <v>3074.53</v>
      </c>
      <c r="G460" s="32">
        <f t="shared" si="17"/>
        <v>2284.83</v>
      </c>
    </row>
    <row r="461" spans="1:7" ht="14" hidden="1" x14ac:dyDescent="0.15">
      <c r="A461" s="18">
        <v>24</v>
      </c>
      <c r="B461" s="19"/>
      <c r="C461" s="32">
        <f t="shared" si="17"/>
        <v>5009.5600000000004</v>
      </c>
      <c r="D461" s="32">
        <f t="shared" si="17"/>
        <v>4391.58</v>
      </c>
      <c r="E461" s="32">
        <f t="shared" si="17"/>
        <v>3543.5800000000004</v>
      </c>
      <c r="F461" s="32">
        <f t="shared" si="17"/>
        <v>3074.53</v>
      </c>
      <c r="G461" s="32">
        <f t="shared" si="17"/>
        <v>2284.83</v>
      </c>
    </row>
    <row r="462" spans="1:7" ht="14" hidden="1" x14ac:dyDescent="0.15">
      <c r="A462" s="18">
        <v>25</v>
      </c>
      <c r="B462" s="19"/>
      <c r="C462" s="32">
        <f t="shared" si="17"/>
        <v>5354.06</v>
      </c>
      <c r="D462" s="32">
        <f t="shared" si="17"/>
        <v>4692.62</v>
      </c>
      <c r="E462" s="32">
        <f t="shared" si="17"/>
        <v>3764.0600000000004</v>
      </c>
      <c r="F462" s="32">
        <f t="shared" si="17"/>
        <v>3264.8</v>
      </c>
      <c r="G462" s="32">
        <f t="shared" si="17"/>
        <v>2425.2800000000002</v>
      </c>
    </row>
    <row r="463" spans="1:7" ht="14" hidden="1" x14ac:dyDescent="0.15">
      <c r="A463" s="18">
        <v>26</v>
      </c>
      <c r="B463" s="19"/>
      <c r="C463" s="32">
        <f t="shared" si="17"/>
        <v>5354.06</v>
      </c>
      <c r="D463" s="32">
        <f t="shared" si="17"/>
        <v>4692.62</v>
      </c>
      <c r="E463" s="32">
        <f t="shared" si="17"/>
        <v>3764.0600000000004</v>
      </c>
      <c r="F463" s="32">
        <f t="shared" si="17"/>
        <v>3264.8</v>
      </c>
      <c r="G463" s="32">
        <f t="shared" si="17"/>
        <v>2425.2800000000002</v>
      </c>
    </row>
    <row r="464" spans="1:7" ht="14" hidden="1" x14ac:dyDescent="0.15">
      <c r="A464" s="18">
        <v>27</v>
      </c>
      <c r="B464" s="19"/>
      <c r="C464" s="32">
        <f t="shared" si="17"/>
        <v>5354.06</v>
      </c>
      <c r="D464" s="32">
        <f t="shared" si="17"/>
        <v>4692.62</v>
      </c>
      <c r="E464" s="32">
        <f t="shared" si="17"/>
        <v>3764.0600000000004</v>
      </c>
      <c r="F464" s="32">
        <f t="shared" si="17"/>
        <v>3264.8</v>
      </c>
      <c r="G464" s="32">
        <f t="shared" si="17"/>
        <v>2425.2800000000002</v>
      </c>
    </row>
    <row r="465" spans="1:7" ht="14" hidden="1" x14ac:dyDescent="0.15">
      <c r="A465" s="18">
        <v>28</v>
      </c>
      <c r="B465" s="19"/>
      <c r="C465" s="32">
        <f t="shared" si="17"/>
        <v>5354.06</v>
      </c>
      <c r="D465" s="32">
        <f t="shared" si="17"/>
        <v>4692.62</v>
      </c>
      <c r="E465" s="32">
        <f t="shared" si="17"/>
        <v>3764.0600000000004</v>
      </c>
      <c r="F465" s="32">
        <f t="shared" si="17"/>
        <v>3264.8</v>
      </c>
      <c r="G465" s="32">
        <f t="shared" si="17"/>
        <v>2425.2800000000002</v>
      </c>
    </row>
    <row r="466" spans="1:7" ht="14" hidden="1" x14ac:dyDescent="0.15">
      <c r="A466" s="18">
        <v>29</v>
      </c>
      <c r="B466" s="19"/>
      <c r="C466" s="32">
        <f t="shared" si="17"/>
        <v>5354.06</v>
      </c>
      <c r="D466" s="32">
        <f t="shared" si="17"/>
        <v>4692.62</v>
      </c>
      <c r="E466" s="32">
        <f t="shared" si="17"/>
        <v>3764.0600000000004</v>
      </c>
      <c r="F466" s="32">
        <f t="shared" si="17"/>
        <v>3264.8</v>
      </c>
      <c r="G466" s="32">
        <f t="shared" si="17"/>
        <v>2425.2800000000002</v>
      </c>
    </row>
    <row r="467" spans="1:7" ht="14" hidden="1" x14ac:dyDescent="0.15">
      <c r="A467" s="18">
        <v>30</v>
      </c>
      <c r="B467" s="19"/>
      <c r="C467" s="32">
        <f t="shared" si="17"/>
        <v>5952.96</v>
      </c>
      <c r="D467" s="32">
        <f t="shared" si="17"/>
        <v>5218.91</v>
      </c>
      <c r="E467" s="32">
        <f t="shared" si="17"/>
        <v>4154.67</v>
      </c>
      <c r="F467" s="32">
        <f t="shared" si="17"/>
        <v>3602.94</v>
      </c>
      <c r="G467" s="32">
        <f t="shared" si="17"/>
        <v>2677.03</v>
      </c>
    </row>
    <row r="468" spans="1:7" ht="14" hidden="1" x14ac:dyDescent="0.15">
      <c r="A468" s="18">
        <v>31</v>
      </c>
      <c r="B468" s="19"/>
      <c r="C468" s="32">
        <f t="shared" si="17"/>
        <v>5952.96</v>
      </c>
      <c r="D468" s="32">
        <f t="shared" si="17"/>
        <v>5218.91</v>
      </c>
      <c r="E468" s="32">
        <f t="shared" si="17"/>
        <v>4154.67</v>
      </c>
      <c r="F468" s="32">
        <f t="shared" si="17"/>
        <v>3602.94</v>
      </c>
      <c r="G468" s="32">
        <f t="shared" si="17"/>
        <v>2677.03</v>
      </c>
    </row>
    <row r="469" spans="1:7" ht="14" hidden="1" x14ac:dyDescent="0.15">
      <c r="A469" s="18">
        <v>32</v>
      </c>
      <c r="B469" s="19"/>
      <c r="C469" s="32">
        <f t="shared" si="17"/>
        <v>5952.96</v>
      </c>
      <c r="D469" s="32">
        <f t="shared" si="17"/>
        <v>5218.91</v>
      </c>
      <c r="E469" s="32">
        <f t="shared" si="17"/>
        <v>4154.67</v>
      </c>
      <c r="F469" s="32">
        <f t="shared" si="17"/>
        <v>3602.94</v>
      </c>
      <c r="G469" s="32">
        <f t="shared" si="17"/>
        <v>2677.03</v>
      </c>
    </row>
    <row r="470" spans="1:7" ht="14" hidden="1" x14ac:dyDescent="0.15">
      <c r="A470" s="18">
        <v>33</v>
      </c>
      <c r="B470" s="19"/>
      <c r="C470" s="32">
        <f t="shared" si="17"/>
        <v>5952.96</v>
      </c>
      <c r="D470" s="32">
        <f t="shared" si="17"/>
        <v>5218.91</v>
      </c>
      <c r="E470" s="32">
        <f t="shared" si="17"/>
        <v>4154.67</v>
      </c>
      <c r="F470" s="32">
        <f t="shared" si="17"/>
        <v>3602.94</v>
      </c>
      <c r="G470" s="32">
        <f t="shared" si="17"/>
        <v>2677.03</v>
      </c>
    </row>
    <row r="471" spans="1:7" ht="14" hidden="1" x14ac:dyDescent="0.15">
      <c r="A471" s="18">
        <v>34</v>
      </c>
      <c r="B471" s="19"/>
      <c r="C471" s="32">
        <f t="shared" si="17"/>
        <v>5952.96</v>
      </c>
      <c r="D471" s="32">
        <f t="shared" si="17"/>
        <v>5218.91</v>
      </c>
      <c r="E471" s="32">
        <f t="shared" si="17"/>
        <v>4154.67</v>
      </c>
      <c r="F471" s="32">
        <f t="shared" si="17"/>
        <v>3602.94</v>
      </c>
      <c r="G471" s="32">
        <f t="shared" si="17"/>
        <v>2677.03</v>
      </c>
    </row>
    <row r="472" spans="1:7" ht="14" hidden="1" x14ac:dyDescent="0.15">
      <c r="A472" s="18">
        <v>35</v>
      </c>
      <c r="B472" s="19"/>
      <c r="C472" s="32">
        <f t="shared" si="17"/>
        <v>6647.79</v>
      </c>
      <c r="D472" s="32">
        <f t="shared" si="17"/>
        <v>5825.76</v>
      </c>
      <c r="E472" s="32">
        <f t="shared" si="17"/>
        <v>4611.5300000000007</v>
      </c>
      <c r="F472" s="32">
        <f t="shared" si="17"/>
        <v>3998.8500000000004</v>
      </c>
      <c r="G472" s="32">
        <f t="shared" si="17"/>
        <v>2972.2400000000002</v>
      </c>
    </row>
    <row r="473" spans="1:7" ht="14" hidden="1" x14ac:dyDescent="0.15">
      <c r="A473" s="18">
        <v>36</v>
      </c>
      <c r="B473" s="19"/>
      <c r="C473" s="32">
        <f t="shared" ref="C473:G488" si="18">+C24*$K$4</f>
        <v>6647.79</v>
      </c>
      <c r="D473" s="32">
        <f t="shared" si="18"/>
        <v>5825.76</v>
      </c>
      <c r="E473" s="32">
        <f t="shared" si="18"/>
        <v>4611.5300000000007</v>
      </c>
      <c r="F473" s="32">
        <f t="shared" si="18"/>
        <v>3998.8500000000004</v>
      </c>
      <c r="G473" s="32">
        <f t="shared" si="18"/>
        <v>2972.2400000000002</v>
      </c>
    </row>
    <row r="474" spans="1:7" ht="14" hidden="1" x14ac:dyDescent="0.15">
      <c r="A474" s="18">
        <v>37</v>
      </c>
      <c r="B474" s="19"/>
      <c r="C474" s="32">
        <f t="shared" si="18"/>
        <v>6647.79</v>
      </c>
      <c r="D474" s="32">
        <f t="shared" si="18"/>
        <v>5825.76</v>
      </c>
      <c r="E474" s="32">
        <f t="shared" si="18"/>
        <v>4611.5300000000007</v>
      </c>
      <c r="F474" s="32">
        <f t="shared" si="18"/>
        <v>3998.8500000000004</v>
      </c>
      <c r="G474" s="32">
        <f t="shared" si="18"/>
        <v>2972.2400000000002</v>
      </c>
    </row>
    <row r="475" spans="1:7" ht="14" hidden="1" x14ac:dyDescent="0.15">
      <c r="A475" s="18">
        <v>38</v>
      </c>
      <c r="B475" s="19"/>
      <c r="C475" s="32">
        <f t="shared" si="18"/>
        <v>6647.79</v>
      </c>
      <c r="D475" s="32">
        <f t="shared" si="18"/>
        <v>5825.76</v>
      </c>
      <c r="E475" s="32">
        <f t="shared" si="18"/>
        <v>4611.5300000000007</v>
      </c>
      <c r="F475" s="32">
        <f t="shared" si="18"/>
        <v>3998.8500000000004</v>
      </c>
      <c r="G475" s="32">
        <f t="shared" si="18"/>
        <v>2972.2400000000002</v>
      </c>
    </row>
    <row r="476" spans="1:7" ht="14" hidden="1" x14ac:dyDescent="0.15">
      <c r="A476" s="18">
        <v>39</v>
      </c>
      <c r="B476" s="19"/>
      <c r="C476" s="32">
        <f t="shared" si="18"/>
        <v>6647.79</v>
      </c>
      <c r="D476" s="32">
        <f t="shared" si="18"/>
        <v>5825.76</v>
      </c>
      <c r="E476" s="32">
        <f t="shared" si="18"/>
        <v>4611.5300000000007</v>
      </c>
      <c r="F476" s="32">
        <f t="shared" si="18"/>
        <v>3998.8500000000004</v>
      </c>
      <c r="G476" s="32">
        <f t="shared" si="18"/>
        <v>2972.2400000000002</v>
      </c>
    </row>
    <row r="477" spans="1:7" ht="14" hidden="1" x14ac:dyDescent="0.15">
      <c r="A477" s="18">
        <v>40</v>
      </c>
      <c r="B477" s="19"/>
      <c r="C477" s="32">
        <f t="shared" si="18"/>
        <v>7445.4400000000005</v>
      </c>
      <c r="D477" s="32">
        <f t="shared" si="18"/>
        <v>6526.9500000000007</v>
      </c>
      <c r="E477" s="32">
        <f t="shared" si="18"/>
        <v>5143.12</v>
      </c>
      <c r="F477" s="32">
        <f t="shared" si="18"/>
        <v>4459.95</v>
      </c>
      <c r="G477" s="32">
        <f t="shared" si="18"/>
        <v>3313.56</v>
      </c>
    </row>
    <row r="478" spans="1:7" ht="14" hidden="1" x14ac:dyDescent="0.15">
      <c r="A478" s="18">
        <v>41</v>
      </c>
      <c r="B478" s="19"/>
      <c r="C478" s="32">
        <f t="shared" si="18"/>
        <v>7445.4400000000005</v>
      </c>
      <c r="D478" s="32">
        <f t="shared" si="18"/>
        <v>6526.9500000000007</v>
      </c>
      <c r="E478" s="32">
        <f t="shared" si="18"/>
        <v>5143.12</v>
      </c>
      <c r="F478" s="32">
        <f t="shared" si="18"/>
        <v>4459.95</v>
      </c>
      <c r="G478" s="32">
        <f t="shared" si="18"/>
        <v>3313.56</v>
      </c>
    </row>
    <row r="479" spans="1:7" ht="14" hidden="1" x14ac:dyDescent="0.15">
      <c r="A479" s="18">
        <v>42</v>
      </c>
      <c r="B479" s="19"/>
      <c r="C479" s="32">
        <f t="shared" si="18"/>
        <v>7445.4400000000005</v>
      </c>
      <c r="D479" s="32">
        <f t="shared" si="18"/>
        <v>6526.9500000000007</v>
      </c>
      <c r="E479" s="32">
        <f t="shared" si="18"/>
        <v>5143.12</v>
      </c>
      <c r="F479" s="32">
        <f t="shared" si="18"/>
        <v>4459.95</v>
      </c>
      <c r="G479" s="32">
        <f t="shared" si="18"/>
        <v>3313.56</v>
      </c>
    </row>
    <row r="480" spans="1:7" ht="14" hidden="1" x14ac:dyDescent="0.15">
      <c r="A480" s="18">
        <v>43</v>
      </c>
      <c r="B480" s="19"/>
      <c r="C480" s="32">
        <f t="shared" si="18"/>
        <v>7445.4400000000005</v>
      </c>
      <c r="D480" s="32">
        <f t="shared" si="18"/>
        <v>6526.9500000000007</v>
      </c>
      <c r="E480" s="32">
        <f t="shared" si="18"/>
        <v>5143.12</v>
      </c>
      <c r="F480" s="32">
        <f t="shared" si="18"/>
        <v>4459.95</v>
      </c>
      <c r="G480" s="32">
        <f t="shared" si="18"/>
        <v>3313.56</v>
      </c>
    </row>
    <row r="481" spans="1:7" ht="14" hidden="1" x14ac:dyDescent="0.15">
      <c r="A481" s="18">
        <v>44</v>
      </c>
      <c r="B481" s="19"/>
      <c r="C481" s="32">
        <f t="shared" si="18"/>
        <v>7445.4400000000005</v>
      </c>
      <c r="D481" s="32">
        <f t="shared" si="18"/>
        <v>6526.9500000000007</v>
      </c>
      <c r="E481" s="32">
        <f t="shared" si="18"/>
        <v>5143.12</v>
      </c>
      <c r="F481" s="32">
        <f t="shared" si="18"/>
        <v>4459.95</v>
      </c>
      <c r="G481" s="32">
        <f t="shared" si="18"/>
        <v>3313.56</v>
      </c>
    </row>
    <row r="482" spans="1:7" ht="14" hidden="1" x14ac:dyDescent="0.15">
      <c r="A482" s="18">
        <v>45</v>
      </c>
      <c r="B482" s="19"/>
      <c r="C482" s="32">
        <f t="shared" si="18"/>
        <v>8332.66</v>
      </c>
      <c r="D482" s="32">
        <f t="shared" si="18"/>
        <v>7304.9900000000007</v>
      </c>
      <c r="E482" s="32">
        <f t="shared" si="18"/>
        <v>5738.31</v>
      </c>
      <c r="F482" s="32">
        <f t="shared" si="18"/>
        <v>4975.6400000000003</v>
      </c>
      <c r="G482" s="32">
        <f t="shared" si="18"/>
        <v>3697.28</v>
      </c>
    </row>
    <row r="483" spans="1:7" ht="14" hidden="1" x14ac:dyDescent="0.15">
      <c r="A483" s="18">
        <v>46</v>
      </c>
      <c r="B483" s="19"/>
      <c r="C483" s="32">
        <f t="shared" si="18"/>
        <v>8332.66</v>
      </c>
      <c r="D483" s="32">
        <f t="shared" si="18"/>
        <v>7304.9900000000007</v>
      </c>
      <c r="E483" s="32">
        <f t="shared" si="18"/>
        <v>5738.31</v>
      </c>
      <c r="F483" s="32">
        <f t="shared" si="18"/>
        <v>4975.6400000000003</v>
      </c>
      <c r="G483" s="32">
        <f t="shared" si="18"/>
        <v>3697.28</v>
      </c>
    </row>
    <row r="484" spans="1:7" ht="14" hidden="1" x14ac:dyDescent="0.15">
      <c r="A484" s="18">
        <v>47</v>
      </c>
      <c r="B484" s="19"/>
      <c r="C484" s="32">
        <f t="shared" si="18"/>
        <v>8332.66</v>
      </c>
      <c r="D484" s="32">
        <f t="shared" si="18"/>
        <v>7304.9900000000007</v>
      </c>
      <c r="E484" s="32">
        <f t="shared" si="18"/>
        <v>5738.31</v>
      </c>
      <c r="F484" s="32">
        <f t="shared" si="18"/>
        <v>4975.6400000000003</v>
      </c>
      <c r="G484" s="32">
        <f t="shared" si="18"/>
        <v>3697.28</v>
      </c>
    </row>
    <row r="485" spans="1:7" ht="14" hidden="1" x14ac:dyDescent="0.15">
      <c r="A485" s="18">
        <v>48</v>
      </c>
      <c r="B485" s="19"/>
      <c r="C485" s="32">
        <f t="shared" si="18"/>
        <v>8332.66</v>
      </c>
      <c r="D485" s="32">
        <f t="shared" si="18"/>
        <v>7304.9900000000007</v>
      </c>
      <c r="E485" s="32">
        <f t="shared" si="18"/>
        <v>5738.31</v>
      </c>
      <c r="F485" s="32">
        <f t="shared" si="18"/>
        <v>4975.6400000000003</v>
      </c>
      <c r="G485" s="32">
        <f t="shared" si="18"/>
        <v>3697.28</v>
      </c>
    </row>
    <row r="486" spans="1:7" ht="14" hidden="1" x14ac:dyDescent="0.15">
      <c r="A486" s="18">
        <v>49</v>
      </c>
      <c r="B486" s="19"/>
      <c r="C486" s="32">
        <f t="shared" si="18"/>
        <v>8332.66</v>
      </c>
      <c r="D486" s="32">
        <f t="shared" si="18"/>
        <v>7304.9900000000007</v>
      </c>
      <c r="E486" s="32">
        <f t="shared" si="18"/>
        <v>5738.31</v>
      </c>
      <c r="F486" s="32">
        <f t="shared" si="18"/>
        <v>4975.6400000000003</v>
      </c>
      <c r="G486" s="32">
        <f t="shared" si="18"/>
        <v>3697.28</v>
      </c>
    </row>
    <row r="487" spans="1:7" ht="14" hidden="1" x14ac:dyDescent="0.15">
      <c r="A487" s="18">
        <v>50</v>
      </c>
      <c r="B487" s="19"/>
      <c r="C487" s="32">
        <f t="shared" si="18"/>
        <v>9332.24</v>
      </c>
      <c r="D487" s="32">
        <f t="shared" si="18"/>
        <v>8181.0800000000008</v>
      </c>
      <c r="E487" s="32">
        <f t="shared" si="18"/>
        <v>6411.9400000000005</v>
      </c>
      <c r="F487" s="32">
        <f t="shared" si="18"/>
        <v>5560.76</v>
      </c>
      <c r="G487" s="32">
        <f t="shared" si="18"/>
        <v>4131.3500000000004</v>
      </c>
    </row>
    <row r="488" spans="1:7" ht="14" hidden="1" x14ac:dyDescent="0.15">
      <c r="A488" s="18">
        <v>51</v>
      </c>
      <c r="B488" s="19"/>
      <c r="C488" s="32">
        <f t="shared" si="18"/>
        <v>9332.24</v>
      </c>
      <c r="D488" s="32">
        <f t="shared" si="18"/>
        <v>8181.0800000000008</v>
      </c>
      <c r="E488" s="32">
        <f t="shared" si="18"/>
        <v>6411.9400000000005</v>
      </c>
      <c r="F488" s="32">
        <f t="shared" si="18"/>
        <v>5560.76</v>
      </c>
      <c r="G488" s="32">
        <f t="shared" si="18"/>
        <v>4131.3500000000004</v>
      </c>
    </row>
    <row r="489" spans="1:7" ht="14" hidden="1" x14ac:dyDescent="0.15">
      <c r="A489" s="18">
        <v>52</v>
      </c>
      <c r="B489" s="19"/>
      <c r="C489" s="32">
        <f t="shared" ref="C489:G504" si="19">+C40*$K$4</f>
        <v>9332.24</v>
      </c>
      <c r="D489" s="32">
        <f t="shared" si="19"/>
        <v>8181.0800000000008</v>
      </c>
      <c r="E489" s="32">
        <f t="shared" si="19"/>
        <v>6411.9400000000005</v>
      </c>
      <c r="F489" s="32">
        <f t="shared" si="19"/>
        <v>5560.76</v>
      </c>
      <c r="G489" s="32">
        <f t="shared" si="19"/>
        <v>4131.3500000000004</v>
      </c>
    </row>
    <row r="490" spans="1:7" ht="14" hidden="1" x14ac:dyDescent="0.15">
      <c r="A490" s="18">
        <v>53</v>
      </c>
      <c r="B490" s="19"/>
      <c r="C490" s="32">
        <f t="shared" si="19"/>
        <v>9332.24</v>
      </c>
      <c r="D490" s="32">
        <f t="shared" si="19"/>
        <v>8181.0800000000008</v>
      </c>
      <c r="E490" s="32">
        <f t="shared" si="19"/>
        <v>6411.9400000000005</v>
      </c>
      <c r="F490" s="32">
        <f t="shared" si="19"/>
        <v>5560.76</v>
      </c>
      <c r="G490" s="32">
        <f t="shared" si="19"/>
        <v>4131.3500000000004</v>
      </c>
    </row>
    <row r="491" spans="1:7" ht="14" hidden="1" x14ac:dyDescent="0.15">
      <c r="A491" s="18">
        <v>54</v>
      </c>
      <c r="B491" s="20"/>
      <c r="C491" s="32">
        <f t="shared" si="19"/>
        <v>9332.24</v>
      </c>
      <c r="D491" s="32">
        <f t="shared" si="19"/>
        <v>8181.0800000000008</v>
      </c>
      <c r="E491" s="32">
        <f t="shared" si="19"/>
        <v>6411.9400000000005</v>
      </c>
      <c r="F491" s="32">
        <f t="shared" si="19"/>
        <v>5560.76</v>
      </c>
      <c r="G491" s="32">
        <f t="shared" si="19"/>
        <v>4131.3500000000004</v>
      </c>
    </row>
    <row r="492" spans="1:7" ht="14" hidden="1" x14ac:dyDescent="0.15">
      <c r="A492" s="18">
        <v>55</v>
      </c>
      <c r="B492" s="20"/>
      <c r="C492" s="32">
        <f t="shared" si="19"/>
        <v>10432.52</v>
      </c>
      <c r="D492" s="32">
        <f t="shared" si="19"/>
        <v>9145.15</v>
      </c>
      <c r="E492" s="32">
        <f t="shared" si="19"/>
        <v>7156.59</v>
      </c>
      <c r="F492" s="32">
        <f t="shared" si="19"/>
        <v>6206.83</v>
      </c>
      <c r="G492" s="32">
        <f t="shared" si="19"/>
        <v>4612.0600000000004</v>
      </c>
    </row>
    <row r="493" spans="1:7" ht="14" hidden="1" x14ac:dyDescent="0.15">
      <c r="A493" s="18">
        <v>56</v>
      </c>
      <c r="B493" s="20"/>
      <c r="C493" s="32">
        <f t="shared" si="19"/>
        <v>10432.52</v>
      </c>
      <c r="D493" s="32">
        <f t="shared" si="19"/>
        <v>9145.15</v>
      </c>
      <c r="E493" s="32">
        <f t="shared" si="19"/>
        <v>7156.59</v>
      </c>
      <c r="F493" s="32">
        <f t="shared" si="19"/>
        <v>6206.83</v>
      </c>
      <c r="G493" s="32">
        <f t="shared" si="19"/>
        <v>4612.0600000000004</v>
      </c>
    </row>
    <row r="494" spans="1:7" ht="14" hidden="1" x14ac:dyDescent="0.15">
      <c r="A494" s="18">
        <v>57</v>
      </c>
      <c r="B494" s="20"/>
      <c r="C494" s="32">
        <f t="shared" si="19"/>
        <v>10432.52</v>
      </c>
      <c r="D494" s="32">
        <f t="shared" si="19"/>
        <v>9145.15</v>
      </c>
      <c r="E494" s="32">
        <f t="shared" si="19"/>
        <v>7156.59</v>
      </c>
      <c r="F494" s="32">
        <f t="shared" si="19"/>
        <v>6206.83</v>
      </c>
      <c r="G494" s="32">
        <f t="shared" si="19"/>
        <v>4612.0600000000004</v>
      </c>
    </row>
    <row r="495" spans="1:7" ht="14" hidden="1" x14ac:dyDescent="0.15">
      <c r="A495" s="18">
        <v>58</v>
      </c>
      <c r="B495" s="20"/>
      <c r="C495" s="32">
        <f t="shared" si="19"/>
        <v>10432.52</v>
      </c>
      <c r="D495" s="32">
        <f t="shared" si="19"/>
        <v>9145.15</v>
      </c>
      <c r="E495" s="32">
        <f t="shared" si="19"/>
        <v>7156.59</v>
      </c>
      <c r="F495" s="32">
        <f t="shared" si="19"/>
        <v>6206.83</v>
      </c>
      <c r="G495" s="32">
        <f t="shared" si="19"/>
        <v>4612.0600000000004</v>
      </c>
    </row>
    <row r="496" spans="1:7" ht="14" hidden="1" x14ac:dyDescent="0.15">
      <c r="A496" s="18">
        <v>59</v>
      </c>
      <c r="B496" s="20"/>
      <c r="C496" s="32">
        <f t="shared" si="19"/>
        <v>10432.52</v>
      </c>
      <c r="D496" s="32">
        <f t="shared" si="19"/>
        <v>9145.15</v>
      </c>
      <c r="E496" s="32">
        <f t="shared" si="19"/>
        <v>7156.59</v>
      </c>
      <c r="F496" s="32">
        <f t="shared" si="19"/>
        <v>6206.83</v>
      </c>
      <c r="G496" s="32">
        <f t="shared" si="19"/>
        <v>4612.0600000000004</v>
      </c>
    </row>
    <row r="497" spans="1:7" ht="14" hidden="1" x14ac:dyDescent="0.15">
      <c r="A497" s="18">
        <v>60</v>
      </c>
      <c r="B497" s="20"/>
      <c r="C497" s="32">
        <f t="shared" si="19"/>
        <v>11166.04</v>
      </c>
      <c r="D497" s="32">
        <f t="shared" si="19"/>
        <v>9787.51</v>
      </c>
      <c r="E497" s="32">
        <f t="shared" si="19"/>
        <v>7655.85</v>
      </c>
      <c r="F497" s="32">
        <f t="shared" si="19"/>
        <v>6637.72</v>
      </c>
      <c r="G497" s="32">
        <f t="shared" si="19"/>
        <v>4932.71</v>
      </c>
    </row>
    <row r="498" spans="1:7" ht="14" hidden="1" x14ac:dyDescent="0.15">
      <c r="A498" s="18">
        <v>61</v>
      </c>
      <c r="B498" s="20"/>
      <c r="C498" s="32">
        <f t="shared" si="19"/>
        <v>12444.400000000001</v>
      </c>
      <c r="D498" s="32">
        <f t="shared" si="19"/>
        <v>10906.34</v>
      </c>
      <c r="E498" s="32">
        <f t="shared" si="19"/>
        <v>8525.0500000000011</v>
      </c>
      <c r="F498" s="32">
        <f t="shared" si="19"/>
        <v>7392.4400000000005</v>
      </c>
      <c r="G498" s="32">
        <f t="shared" si="19"/>
        <v>5492.92</v>
      </c>
    </row>
    <row r="499" spans="1:7" ht="14" hidden="1" x14ac:dyDescent="0.15">
      <c r="A499" s="18">
        <v>62</v>
      </c>
      <c r="B499" s="20"/>
      <c r="C499" s="32">
        <f t="shared" si="19"/>
        <v>13824.52</v>
      </c>
      <c r="D499" s="32">
        <f t="shared" si="19"/>
        <v>12116.86</v>
      </c>
      <c r="E499" s="32">
        <f t="shared" si="19"/>
        <v>9468.4500000000007</v>
      </c>
      <c r="F499" s="32">
        <f t="shared" si="19"/>
        <v>8210.76</v>
      </c>
      <c r="G499" s="32">
        <f t="shared" si="19"/>
        <v>6100.3</v>
      </c>
    </row>
    <row r="500" spans="1:7" ht="14" hidden="1" x14ac:dyDescent="0.15">
      <c r="A500" s="18">
        <v>63</v>
      </c>
      <c r="B500" s="20"/>
      <c r="C500" s="32">
        <f t="shared" si="19"/>
        <v>15309.58</v>
      </c>
      <c r="D500" s="32">
        <f t="shared" si="19"/>
        <v>13419.070000000002</v>
      </c>
      <c r="E500" s="32">
        <f t="shared" si="19"/>
        <v>10486.050000000001</v>
      </c>
      <c r="F500" s="32">
        <f t="shared" si="19"/>
        <v>9093.74</v>
      </c>
      <c r="G500" s="32">
        <f t="shared" si="19"/>
        <v>6756.97</v>
      </c>
    </row>
    <row r="501" spans="1:7" ht="14" hidden="1" x14ac:dyDescent="0.15">
      <c r="A501" s="18">
        <v>64</v>
      </c>
      <c r="B501" s="20"/>
      <c r="C501" s="32">
        <f t="shared" si="19"/>
        <v>16900.11</v>
      </c>
      <c r="D501" s="32">
        <f t="shared" si="19"/>
        <v>14812.44</v>
      </c>
      <c r="E501" s="32">
        <f t="shared" si="19"/>
        <v>11577.85</v>
      </c>
      <c r="F501" s="32">
        <f t="shared" si="19"/>
        <v>10039.790000000001</v>
      </c>
      <c r="G501" s="32">
        <f t="shared" si="19"/>
        <v>7459.75</v>
      </c>
    </row>
    <row r="502" spans="1:7" ht="14" hidden="1" x14ac:dyDescent="0.15">
      <c r="A502" s="18">
        <v>65</v>
      </c>
      <c r="B502" s="20"/>
      <c r="C502" s="32">
        <f t="shared" si="19"/>
        <v>18594.52</v>
      </c>
      <c r="D502" s="32">
        <f t="shared" si="19"/>
        <v>16298.03</v>
      </c>
      <c r="E502" s="32">
        <f t="shared" si="19"/>
        <v>12742.79</v>
      </c>
      <c r="F502" s="32">
        <f t="shared" si="19"/>
        <v>11050.5</v>
      </c>
      <c r="G502" s="32">
        <f t="shared" si="19"/>
        <v>8210.23</v>
      </c>
    </row>
    <row r="503" spans="1:7" ht="14" hidden="1" x14ac:dyDescent="0.15">
      <c r="A503" s="18">
        <v>66</v>
      </c>
      <c r="B503" s="20"/>
      <c r="C503" s="32">
        <f t="shared" si="19"/>
        <v>20391.22</v>
      </c>
      <c r="D503" s="32">
        <f t="shared" si="19"/>
        <v>17874.25</v>
      </c>
      <c r="E503" s="32">
        <f t="shared" si="19"/>
        <v>13981.400000000001</v>
      </c>
      <c r="F503" s="32">
        <f t="shared" si="19"/>
        <v>12124.810000000001</v>
      </c>
      <c r="G503" s="32">
        <f t="shared" si="19"/>
        <v>9006.82</v>
      </c>
    </row>
    <row r="504" spans="1:7" ht="14" hidden="1" x14ac:dyDescent="0.15">
      <c r="A504" s="18">
        <v>67</v>
      </c>
      <c r="B504" s="20"/>
      <c r="C504" s="32">
        <f t="shared" si="19"/>
        <v>22294.45</v>
      </c>
      <c r="D504" s="32">
        <f t="shared" si="19"/>
        <v>19541.63</v>
      </c>
      <c r="E504" s="32">
        <f t="shared" si="19"/>
        <v>15294.210000000001</v>
      </c>
      <c r="F504" s="32">
        <f t="shared" si="19"/>
        <v>13261.130000000001</v>
      </c>
      <c r="G504" s="32">
        <f t="shared" si="19"/>
        <v>9852.7000000000007</v>
      </c>
    </row>
    <row r="505" spans="1:7" ht="14" hidden="1" x14ac:dyDescent="0.15">
      <c r="A505" s="18">
        <v>68</v>
      </c>
      <c r="B505" s="20"/>
      <c r="C505" s="32">
        <f t="shared" ref="C505:G520" si="20">+C56*$K$4</f>
        <v>24299.440000000002</v>
      </c>
      <c r="D505" s="32">
        <f t="shared" si="20"/>
        <v>21301.23</v>
      </c>
      <c r="E505" s="32">
        <f t="shared" si="20"/>
        <v>16680.16</v>
      </c>
      <c r="F505" s="32">
        <f t="shared" si="20"/>
        <v>14464.76</v>
      </c>
      <c r="G505" s="32">
        <f t="shared" si="20"/>
        <v>10747.34</v>
      </c>
    </row>
    <row r="506" spans="1:7" ht="14" hidden="1" x14ac:dyDescent="0.15">
      <c r="A506" s="18">
        <v>69</v>
      </c>
      <c r="B506" s="20"/>
      <c r="C506" s="32">
        <f t="shared" si="20"/>
        <v>26412.550000000003</v>
      </c>
      <c r="D506" s="32">
        <f t="shared" si="20"/>
        <v>23150.93</v>
      </c>
      <c r="E506" s="32">
        <f t="shared" si="20"/>
        <v>18140.84</v>
      </c>
      <c r="F506" s="32">
        <f t="shared" si="20"/>
        <v>15730.93</v>
      </c>
      <c r="G506" s="32">
        <f t="shared" si="20"/>
        <v>11688.09</v>
      </c>
    </row>
    <row r="507" spans="1:7" ht="14" hidden="1" x14ac:dyDescent="0.15">
      <c r="A507" s="18">
        <v>70</v>
      </c>
      <c r="B507" s="20"/>
      <c r="C507" s="32">
        <f t="shared" si="20"/>
        <v>28627.420000000002</v>
      </c>
      <c r="D507" s="32">
        <f t="shared" si="20"/>
        <v>25092.32</v>
      </c>
      <c r="E507" s="32">
        <f t="shared" si="20"/>
        <v>19674.13</v>
      </c>
      <c r="F507" s="32">
        <f t="shared" si="20"/>
        <v>17060.7</v>
      </c>
      <c r="G507" s="32">
        <f t="shared" si="20"/>
        <v>12674.95</v>
      </c>
    </row>
    <row r="508" spans="1:7" ht="14" hidden="1" x14ac:dyDescent="0.15">
      <c r="A508" s="18">
        <v>71</v>
      </c>
      <c r="B508" s="20"/>
      <c r="C508" s="32">
        <f t="shared" si="20"/>
        <v>30946.7</v>
      </c>
      <c r="D508" s="32">
        <f t="shared" si="20"/>
        <v>27125.4</v>
      </c>
      <c r="E508" s="32">
        <f t="shared" si="20"/>
        <v>21283.210000000003</v>
      </c>
      <c r="F508" s="32">
        <f t="shared" si="20"/>
        <v>18454.600000000002</v>
      </c>
      <c r="G508" s="32">
        <f t="shared" si="20"/>
        <v>13711.630000000001</v>
      </c>
    </row>
    <row r="509" spans="1:7" ht="14" hidden="1" x14ac:dyDescent="0.15">
      <c r="A509" s="18">
        <v>72</v>
      </c>
      <c r="B509" s="20"/>
      <c r="C509" s="32">
        <f t="shared" si="20"/>
        <v>33370.39</v>
      </c>
      <c r="D509" s="32">
        <f t="shared" si="20"/>
        <v>29249.11</v>
      </c>
      <c r="E509" s="32">
        <f t="shared" si="20"/>
        <v>22963.31</v>
      </c>
      <c r="F509" s="32">
        <f t="shared" si="20"/>
        <v>19912.63</v>
      </c>
      <c r="G509" s="32">
        <f t="shared" si="20"/>
        <v>14793.36</v>
      </c>
    </row>
    <row r="510" spans="1:7" ht="14" hidden="1" x14ac:dyDescent="0.15">
      <c r="A510" s="18">
        <v>73</v>
      </c>
      <c r="B510" s="20"/>
      <c r="C510" s="32">
        <f t="shared" si="20"/>
        <v>35897.43</v>
      </c>
      <c r="D510" s="32">
        <f t="shared" si="20"/>
        <v>31465.040000000001</v>
      </c>
      <c r="E510" s="32">
        <f t="shared" si="20"/>
        <v>24719.200000000001</v>
      </c>
      <c r="F510" s="32">
        <f t="shared" si="20"/>
        <v>21434.79</v>
      </c>
      <c r="G510" s="32">
        <f t="shared" si="20"/>
        <v>15925.970000000001</v>
      </c>
    </row>
    <row r="511" spans="1:7" ht="14" hidden="1" x14ac:dyDescent="0.15">
      <c r="A511" s="18">
        <v>74</v>
      </c>
      <c r="B511" s="20"/>
      <c r="C511" s="32">
        <f t="shared" si="20"/>
        <v>38529.94</v>
      </c>
      <c r="D511" s="32">
        <f t="shared" si="20"/>
        <v>33771.599999999999</v>
      </c>
      <c r="E511" s="32">
        <f t="shared" si="20"/>
        <v>26548.23</v>
      </c>
      <c r="F511" s="32">
        <f t="shared" si="20"/>
        <v>23020.550000000003</v>
      </c>
      <c r="G511" s="32">
        <f t="shared" si="20"/>
        <v>17104.16</v>
      </c>
    </row>
    <row r="512" spans="1:7" ht="14" hidden="1" x14ac:dyDescent="0.15">
      <c r="A512" s="18">
        <v>75</v>
      </c>
      <c r="B512" s="20"/>
      <c r="C512" s="32">
        <f t="shared" si="20"/>
        <v>41265.800000000003</v>
      </c>
      <c r="D512" s="32">
        <f t="shared" si="20"/>
        <v>36171.97</v>
      </c>
      <c r="E512" s="32">
        <f t="shared" si="20"/>
        <v>28450.400000000001</v>
      </c>
      <c r="F512" s="32">
        <f t="shared" si="20"/>
        <v>24669.91</v>
      </c>
      <c r="G512" s="32">
        <f t="shared" si="20"/>
        <v>18327.93</v>
      </c>
    </row>
    <row r="513" spans="1:7" ht="14" hidden="1" x14ac:dyDescent="0.15">
      <c r="A513" s="18">
        <v>76</v>
      </c>
      <c r="B513" s="20"/>
      <c r="C513" s="32">
        <f t="shared" si="20"/>
        <v>41265.800000000003</v>
      </c>
      <c r="D513" s="32">
        <f t="shared" si="20"/>
        <v>36171.97</v>
      </c>
      <c r="E513" s="32">
        <f t="shared" si="20"/>
        <v>28450.400000000001</v>
      </c>
      <c r="F513" s="32">
        <f t="shared" si="20"/>
        <v>24669.91</v>
      </c>
      <c r="G513" s="32">
        <f t="shared" si="20"/>
        <v>18327.93</v>
      </c>
    </row>
    <row r="514" spans="1:7" ht="14" hidden="1" x14ac:dyDescent="0.15">
      <c r="A514" s="18">
        <v>77</v>
      </c>
      <c r="B514" s="20"/>
      <c r="C514" s="32">
        <f t="shared" si="20"/>
        <v>41265.800000000003</v>
      </c>
      <c r="D514" s="32">
        <f t="shared" si="20"/>
        <v>36171.97</v>
      </c>
      <c r="E514" s="32">
        <f t="shared" si="20"/>
        <v>28450.400000000001</v>
      </c>
      <c r="F514" s="32">
        <f t="shared" si="20"/>
        <v>24669.91</v>
      </c>
      <c r="G514" s="32">
        <f t="shared" si="20"/>
        <v>18327.93</v>
      </c>
    </row>
    <row r="515" spans="1:7" ht="14" hidden="1" x14ac:dyDescent="0.15">
      <c r="A515" s="18">
        <v>78</v>
      </c>
      <c r="B515" s="20"/>
      <c r="C515" s="32">
        <f t="shared" si="20"/>
        <v>41265.800000000003</v>
      </c>
      <c r="D515" s="32">
        <f t="shared" si="20"/>
        <v>36171.97</v>
      </c>
      <c r="E515" s="32">
        <f t="shared" si="20"/>
        <v>28450.400000000001</v>
      </c>
      <c r="F515" s="32">
        <f t="shared" si="20"/>
        <v>24669.91</v>
      </c>
      <c r="G515" s="32">
        <f t="shared" si="20"/>
        <v>18327.93</v>
      </c>
    </row>
    <row r="516" spans="1:7" ht="14" hidden="1" x14ac:dyDescent="0.15">
      <c r="A516" s="18">
        <v>79</v>
      </c>
      <c r="B516" s="20"/>
      <c r="C516" s="32">
        <f t="shared" si="20"/>
        <v>41265.800000000003</v>
      </c>
      <c r="D516" s="32">
        <f t="shared" si="20"/>
        <v>36171.97</v>
      </c>
      <c r="E516" s="32">
        <f t="shared" si="20"/>
        <v>28450.400000000001</v>
      </c>
      <c r="F516" s="32">
        <f t="shared" si="20"/>
        <v>24669.91</v>
      </c>
      <c r="G516" s="32">
        <f t="shared" si="20"/>
        <v>18327.93</v>
      </c>
    </row>
    <row r="517" spans="1:7" ht="14" hidden="1" x14ac:dyDescent="0.15">
      <c r="A517" s="18">
        <v>80</v>
      </c>
      <c r="B517" s="20"/>
      <c r="C517" s="32">
        <f t="shared" si="20"/>
        <v>41265.800000000003</v>
      </c>
      <c r="D517" s="32">
        <f t="shared" si="20"/>
        <v>36171.97</v>
      </c>
      <c r="E517" s="32">
        <f t="shared" si="20"/>
        <v>28450.400000000001</v>
      </c>
      <c r="F517" s="32">
        <f t="shared" si="20"/>
        <v>24669.91</v>
      </c>
      <c r="G517" s="32">
        <f t="shared" si="20"/>
        <v>18327.93</v>
      </c>
    </row>
    <row r="518" spans="1:7" ht="14" hidden="1" x14ac:dyDescent="0.15">
      <c r="A518" s="18">
        <v>81</v>
      </c>
      <c r="B518" s="20"/>
      <c r="C518" s="32">
        <f t="shared" si="20"/>
        <v>41265.800000000003</v>
      </c>
      <c r="D518" s="32">
        <f t="shared" si="20"/>
        <v>36171.97</v>
      </c>
      <c r="E518" s="32">
        <f t="shared" si="20"/>
        <v>28450.400000000001</v>
      </c>
      <c r="F518" s="32">
        <f t="shared" si="20"/>
        <v>24669.91</v>
      </c>
      <c r="G518" s="32">
        <f t="shared" si="20"/>
        <v>18327.93</v>
      </c>
    </row>
    <row r="519" spans="1:7" ht="14" hidden="1" x14ac:dyDescent="0.15">
      <c r="A519" s="18">
        <v>82</v>
      </c>
      <c r="B519" s="20"/>
      <c r="C519" s="32">
        <f t="shared" si="20"/>
        <v>41265.800000000003</v>
      </c>
      <c r="D519" s="32">
        <f t="shared" si="20"/>
        <v>36171.97</v>
      </c>
      <c r="E519" s="32">
        <f t="shared" si="20"/>
        <v>28450.400000000001</v>
      </c>
      <c r="F519" s="32">
        <f t="shared" si="20"/>
        <v>24669.91</v>
      </c>
      <c r="G519" s="32">
        <f t="shared" si="20"/>
        <v>18327.93</v>
      </c>
    </row>
    <row r="520" spans="1:7" ht="14" hidden="1" x14ac:dyDescent="0.15">
      <c r="A520" s="18">
        <v>83</v>
      </c>
      <c r="B520" s="20"/>
      <c r="C520" s="32">
        <f t="shared" si="20"/>
        <v>41265.800000000003</v>
      </c>
      <c r="D520" s="32">
        <f t="shared" si="20"/>
        <v>36171.97</v>
      </c>
      <c r="E520" s="32">
        <f t="shared" si="20"/>
        <v>28450.400000000001</v>
      </c>
      <c r="F520" s="32">
        <f t="shared" si="20"/>
        <v>24669.91</v>
      </c>
      <c r="G520" s="32">
        <f t="shared" si="20"/>
        <v>18327.93</v>
      </c>
    </row>
    <row r="521" spans="1:7" ht="14" hidden="1" x14ac:dyDescent="0.15">
      <c r="A521" s="18">
        <v>84</v>
      </c>
      <c r="B521" s="20" t="s">
        <v>3</v>
      </c>
      <c r="C521" s="32">
        <f t="shared" ref="C521:G524" si="21">+C72*$K$4</f>
        <v>41265.800000000003</v>
      </c>
      <c r="D521" s="32">
        <f t="shared" si="21"/>
        <v>36171.97</v>
      </c>
      <c r="E521" s="32">
        <f t="shared" si="21"/>
        <v>28450.400000000001</v>
      </c>
      <c r="F521" s="32">
        <f t="shared" si="21"/>
        <v>24669.91</v>
      </c>
      <c r="G521" s="32">
        <f t="shared" si="21"/>
        <v>18327.93</v>
      </c>
    </row>
    <row r="522" spans="1:7" ht="14" hidden="1" x14ac:dyDescent="0.15">
      <c r="A522" s="18">
        <v>1</v>
      </c>
      <c r="B522" s="20" t="s">
        <v>4</v>
      </c>
      <c r="C522" s="32">
        <f t="shared" si="21"/>
        <v>2116.29</v>
      </c>
      <c r="D522" s="32">
        <f t="shared" si="21"/>
        <v>1856.5900000000001</v>
      </c>
      <c r="E522" s="32">
        <f t="shared" si="21"/>
        <v>1508.91</v>
      </c>
      <c r="F522" s="32">
        <f t="shared" si="21"/>
        <v>1309.1000000000001</v>
      </c>
      <c r="G522" s="32">
        <f t="shared" si="21"/>
        <v>973.08</v>
      </c>
    </row>
    <row r="523" spans="1:7" ht="14" hidden="1" x14ac:dyDescent="0.15">
      <c r="A523" s="18">
        <v>2</v>
      </c>
      <c r="B523" s="20" t="s">
        <v>1</v>
      </c>
      <c r="C523" s="32">
        <f t="shared" si="21"/>
        <v>3599.23</v>
      </c>
      <c r="D523" s="32">
        <f t="shared" si="21"/>
        <v>3154.56</v>
      </c>
      <c r="E523" s="32">
        <f t="shared" si="21"/>
        <v>2562.5500000000002</v>
      </c>
      <c r="F523" s="32">
        <f t="shared" si="21"/>
        <v>2222.8200000000002</v>
      </c>
      <c r="G523" s="32">
        <f t="shared" si="21"/>
        <v>1652.01</v>
      </c>
    </row>
    <row r="524" spans="1:7" ht="15" hidden="1" thickBot="1" x14ac:dyDescent="0.2">
      <c r="A524" s="18">
        <v>3</v>
      </c>
      <c r="B524" s="20" t="s">
        <v>5</v>
      </c>
      <c r="C524" s="32">
        <f t="shared" si="21"/>
        <v>5079.5200000000004</v>
      </c>
      <c r="D524" s="32">
        <f t="shared" si="21"/>
        <v>4454.12</v>
      </c>
      <c r="E524" s="32">
        <f t="shared" si="21"/>
        <v>3619.3700000000003</v>
      </c>
      <c r="F524" s="32">
        <f t="shared" si="21"/>
        <v>3138.13</v>
      </c>
      <c r="G524" s="32">
        <f t="shared" si="21"/>
        <v>2332</v>
      </c>
    </row>
    <row r="525" spans="1:7" ht="14" hidden="1" thickBot="1" x14ac:dyDescent="0.2">
      <c r="A525" s="23"/>
      <c r="B525" s="23"/>
      <c r="C525" s="23"/>
      <c r="D525" s="23"/>
      <c r="E525" s="23"/>
      <c r="F525" s="23"/>
      <c r="G525" s="23"/>
    </row>
    <row r="526" spans="1:7" ht="18" hidden="1" x14ac:dyDescent="0.2">
      <c r="A526" s="562" t="s">
        <v>17</v>
      </c>
      <c r="B526" s="563"/>
      <c r="C526" s="563"/>
      <c r="D526" s="563"/>
      <c r="E526" s="563"/>
      <c r="F526" s="563"/>
      <c r="G526" s="564"/>
    </row>
    <row r="527" spans="1:7" ht="18" hidden="1" x14ac:dyDescent="0.2">
      <c r="A527" s="559" t="s">
        <v>11</v>
      </c>
      <c r="B527" s="560"/>
      <c r="C527" s="560"/>
      <c r="D527" s="560"/>
      <c r="E527" s="560"/>
      <c r="F527" s="560"/>
      <c r="G527" s="561"/>
    </row>
    <row r="528" spans="1:7" hidden="1" x14ac:dyDescent="0.15">
      <c r="A528" s="557" t="s">
        <v>0</v>
      </c>
      <c r="B528" s="558"/>
      <c r="C528" s="558"/>
      <c r="D528" s="558"/>
      <c r="E528" s="558"/>
      <c r="F528" s="558"/>
      <c r="G528" s="565"/>
    </row>
    <row r="529" spans="1:7" hidden="1" x14ac:dyDescent="0.15">
      <c r="A529" s="18" t="s">
        <v>2</v>
      </c>
      <c r="B529" s="19" t="s">
        <v>2</v>
      </c>
      <c r="C529" s="34">
        <v>2000</v>
      </c>
      <c r="D529" s="34">
        <v>3500</v>
      </c>
      <c r="E529" s="308">
        <v>5000</v>
      </c>
      <c r="F529" s="306"/>
      <c r="G529" s="307"/>
    </row>
    <row r="530" spans="1:7" ht="14" hidden="1" x14ac:dyDescent="0.15">
      <c r="A530" s="18">
        <v>18</v>
      </c>
      <c r="B530" s="20"/>
      <c r="C530" s="32">
        <f>+C155*$K$4</f>
        <v>3264.8</v>
      </c>
      <c r="D530" s="32">
        <f t="shared" ref="D530:G530" si="22">+D155*$K$4</f>
        <v>2962.17</v>
      </c>
      <c r="E530" s="32">
        <f t="shared" si="22"/>
        <v>2156.04</v>
      </c>
      <c r="F530" s="32">
        <f t="shared" si="22"/>
        <v>1538.0600000000002</v>
      </c>
      <c r="G530" s="32">
        <f t="shared" si="22"/>
        <v>1206.28</v>
      </c>
    </row>
    <row r="531" spans="1:7" ht="14" hidden="1" x14ac:dyDescent="0.15">
      <c r="A531" s="18">
        <v>19</v>
      </c>
      <c r="B531" s="20"/>
      <c r="C531" s="32">
        <f t="shared" ref="C531:G546" si="23">+C156*$K$4</f>
        <v>3264.8</v>
      </c>
      <c r="D531" s="32">
        <f t="shared" si="23"/>
        <v>2962.17</v>
      </c>
      <c r="E531" s="32">
        <f t="shared" si="23"/>
        <v>2156.04</v>
      </c>
      <c r="F531" s="32">
        <f t="shared" si="23"/>
        <v>1538.0600000000002</v>
      </c>
      <c r="G531" s="32">
        <f t="shared" si="23"/>
        <v>1206.28</v>
      </c>
    </row>
    <row r="532" spans="1:7" ht="14" hidden="1" x14ac:dyDescent="0.15">
      <c r="A532" s="18">
        <v>20</v>
      </c>
      <c r="B532" s="20"/>
      <c r="C532" s="32">
        <f t="shared" si="23"/>
        <v>3264.8</v>
      </c>
      <c r="D532" s="32">
        <f t="shared" si="23"/>
        <v>2962.17</v>
      </c>
      <c r="E532" s="32">
        <f t="shared" si="23"/>
        <v>2156.04</v>
      </c>
      <c r="F532" s="32">
        <f t="shared" si="23"/>
        <v>1538.0600000000002</v>
      </c>
      <c r="G532" s="32">
        <f t="shared" si="23"/>
        <v>1206.28</v>
      </c>
    </row>
    <row r="533" spans="1:7" ht="14" hidden="1" x14ac:dyDescent="0.15">
      <c r="A533" s="18">
        <v>21</v>
      </c>
      <c r="B533" s="20"/>
      <c r="C533" s="32">
        <f t="shared" si="23"/>
        <v>3264.8</v>
      </c>
      <c r="D533" s="32">
        <f t="shared" si="23"/>
        <v>2962.17</v>
      </c>
      <c r="E533" s="32">
        <f t="shared" si="23"/>
        <v>2156.04</v>
      </c>
      <c r="F533" s="32">
        <f t="shared" si="23"/>
        <v>1538.0600000000002</v>
      </c>
      <c r="G533" s="32">
        <f t="shared" si="23"/>
        <v>1206.28</v>
      </c>
    </row>
    <row r="534" spans="1:7" ht="14" hidden="1" x14ac:dyDescent="0.15">
      <c r="A534" s="18">
        <v>22</v>
      </c>
      <c r="B534" s="20"/>
      <c r="C534" s="32">
        <f t="shared" si="23"/>
        <v>3264.8</v>
      </c>
      <c r="D534" s="32">
        <f t="shared" si="23"/>
        <v>2962.17</v>
      </c>
      <c r="E534" s="32">
        <f t="shared" si="23"/>
        <v>2156.04</v>
      </c>
      <c r="F534" s="32">
        <f t="shared" si="23"/>
        <v>1538.0600000000002</v>
      </c>
      <c r="G534" s="32">
        <f t="shared" si="23"/>
        <v>1206.28</v>
      </c>
    </row>
    <row r="535" spans="1:7" ht="14" hidden="1" x14ac:dyDescent="0.15">
      <c r="A535" s="18">
        <v>23</v>
      </c>
      <c r="B535" s="20"/>
      <c r="C535" s="32">
        <f t="shared" si="23"/>
        <v>3264.8</v>
      </c>
      <c r="D535" s="32">
        <f t="shared" si="23"/>
        <v>2962.17</v>
      </c>
      <c r="E535" s="32">
        <f t="shared" si="23"/>
        <v>2156.04</v>
      </c>
      <c r="F535" s="32">
        <f t="shared" si="23"/>
        <v>1538.0600000000002</v>
      </c>
      <c r="G535" s="32">
        <f t="shared" si="23"/>
        <v>1206.28</v>
      </c>
    </row>
    <row r="536" spans="1:7" ht="14" hidden="1" x14ac:dyDescent="0.15">
      <c r="A536" s="18">
        <v>24</v>
      </c>
      <c r="B536" s="20"/>
      <c r="C536" s="32">
        <f t="shared" si="23"/>
        <v>3264.8</v>
      </c>
      <c r="D536" s="32">
        <f t="shared" si="23"/>
        <v>2962.17</v>
      </c>
      <c r="E536" s="32">
        <f t="shared" si="23"/>
        <v>2156.04</v>
      </c>
      <c r="F536" s="32">
        <f t="shared" si="23"/>
        <v>1538.0600000000002</v>
      </c>
      <c r="G536" s="32">
        <f t="shared" si="23"/>
        <v>1206.28</v>
      </c>
    </row>
    <row r="537" spans="1:7" ht="14" hidden="1" x14ac:dyDescent="0.15">
      <c r="A537" s="18">
        <v>25</v>
      </c>
      <c r="B537" s="20"/>
      <c r="C537" s="32">
        <f t="shared" si="23"/>
        <v>3488.46</v>
      </c>
      <c r="D537" s="32">
        <f t="shared" si="23"/>
        <v>3165.1600000000003</v>
      </c>
      <c r="E537" s="32">
        <f t="shared" si="23"/>
        <v>2279.5300000000002</v>
      </c>
      <c r="F537" s="32">
        <f t="shared" si="23"/>
        <v>1625.51</v>
      </c>
      <c r="G537" s="32">
        <f t="shared" si="23"/>
        <v>1275.18</v>
      </c>
    </row>
    <row r="538" spans="1:7" ht="14" hidden="1" x14ac:dyDescent="0.15">
      <c r="A538" s="18">
        <v>26</v>
      </c>
      <c r="B538" s="20"/>
      <c r="C538" s="32">
        <f t="shared" si="23"/>
        <v>3488.46</v>
      </c>
      <c r="D538" s="32">
        <f t="shared" si="23"/>
        <v>3165.1600000000003</v>
      </c>
      <c r="E538" s="32">
        <f t="shared" si="23"/>
        <v>2279.5300000000002</v>
      </c>
      <c r="F538" s="32">
        <f t="shared" si="23"/>
        <v>1625.51</v>
      </c>
      <c r="G538" s="32">
        <f t="shared" si="23"/>
        <v>1275.18</v>
      </c>
    </row>
    <row r="539" spans="1:7" ht="14" hidden="1" x14ac:dyDescent="0.15">
      <c r="A539" s="18">
        <v>27</v>
      </c>
      <c r="B539" s="20"/>
      <c r="C539" s="32">
        <f t="shared" si="23"/>
        <v>3488.46</v>
      </c>
      <c r="D539" s="32">
        <f t="shared" si="23"/>
        <v>3165.1600000000003</v>
      </c>
      <c r="E539" s="32">
        <f t="shared" si="23"/>
        <v>2279.5300000000002</v>
      </c>
      <c r="F539" s="32">
        <f t="shared" si="23"/>
        <v>1625.51</v>
      </c>
      <c r="G539" s="32">
        <f t="shared" si="23"/>
        <v>1275.18</v>
      </c>
    </row>
    <row r="540" spans="1:7" ht="14" hidden="1" x14ac:dyDescent="0.15">
      <c r="A540" s="18">
        <v>28</v>
      </c>
      <c r="B540" s="20"/>
      <c r="C540" s="32">
        <f t="shared" si="23"/>
        <v>3488.46</v>
      </c>
      <c r="D540" s="32">
        <f t="shared" si="23"/>
        <v>3165.1600000000003</v>
      </c>
      <c r="E540" s="32">
        <f t="shared" si="23"/>
        <v>2279.5300000000002</v>
      </c>
      <c r="F540" s="32">
        <f t="shared" si="23"/>
        <v>1625.51</v>
      </c>
      <c r="G540" s="32">
        <f t="shared" si="23"/>
        <v>1275.18</v>
      </c>
    </row>
    <row r="541" spans="1:7" ht="14" hidden="1" x14ac:dyDescent="0.15">
      <c r="A541" s="18">
        <v>29</v>
      </c>
      <c r="B541" s="20"/>
      <c r="C541" s="32">
        <f t="shared" si="23"/>
        <v>3488.46</v>
      </c>
      <c r="D541" s="32">
        <f t="shared" si="23"/>
        <v>3165.1600000000003</v>
      </c>
      <c r="E541" s="32">
        <f t="shared" si="23"/>
        <v>2279.5300000000002</v>
      </c>
      <c r="F541" s="32">
        <f t="shared" si="23"/>
        <v>1625.51</v>
      </c>
      <c r="G541" s="32">
        <f t="shared" si="23"/>
        <v>1275.18</v>
      </c>
    </row>
    <row r="542" spans="1:7" ht="14" hidden="1" x14ac:dyDescent="0.15">
      <c r="A542" s="18">
        <v>30</v>
      </c>
      <c r="B542" s="20"/>
      <c r="C542" s="32">
        <f t="shared" si="23"/>
        <v>3879.6000000000004</v>
      </c>
      <c r="D542" s="32">
        <f t="shared" si="23"/>
        <v>3520.26</v>
      </c>
      <c r="E542" s="32">
        <f t="shared" si="23"/>
        <v>2502.13</v>
      </c>
      <c r="F542" s="32">
        <f t="shared" si="23"/>
        <v>1783.98</v>
      </c>
      <c r="G542" s="32">
        <f t="shared" si="23"/>
        <v>1399.2</v>
      </c>
    </row>
    <row r="543" spans="1:7" ht="14" hidden="1" x14ac:dyDescent="0.15">
      <c r="A543" s="18">
        <v>31</v>
      </c>
      <c r="B543" s="20"/>
      <c r="C543" s="32">
        <f t="shared" si="23"/>
        <v>3879.6000000000004</v>
      </c>
      <c r="D543" s="32">
        <f t="shared" si="23"/>
        <v>3520.26</v>
      </c>
      <c r="E543" s="32">
        <f t="shared" si="23"/>
        <v>2502.13</v>
      </c>
      <c r="F543" s="32">
        <f t="shared" si="23"/>
        <v>1783.98</v>
      </c>
      <c r="G543" s="32">
        <f t="shared" si="23"/>
        <v>1399.2</v>
      </c>
    </row>
    <row r="544" spans="1:7" ht="14" hidden="1" x14ac:dyDescent="0.15">
      <c r="A544" s="18">
        <v>32</v>
      </c>
      <c r="B544" s="20"/>
      <c r="C544" s="32">
        <f t="shared" si="23"/>
        <v>3879.6000000000004</v>
      </c>
      <c r="D544" s="32">
        <f t="shared" si="23"/>
        <v>3520.26</v>
      </c>
      <c r="E544" s="32">
        <f t="shared" si="23"/>
        <v>2502.13</v>
      </c>
      <c r="F544" s="32">
        <f t="shared" si="23"/>
        <v>1783.98</v>
      </c>
      <c r="G544" s="32">
        <f t="shared" si="23"/>
        <v>1399.2</v>
      </c>
    </row>
    <row r="545" spans="1:7" ht="14" hidden="1" x14ac:dyDescent="0.15">
      <c r="A545" s="18">
        <v>33</v>
      </c>
      <c r="B545" s="20"/>
      <c r="C545" s="32">
        <f t="shared" si="23"/>
        <v>3879.6000000000004</v>
      </c>
      <c r="D545" s="32">
        <f t="shared" si="23"/>
        <v>3520.26</v>
      </c>
      <c r="E545" s="32">
        <f t="shared" si="23"/>
        <v>2502.13</v>
      </c>
      <c r="F545" s="32">
        <f t="shared" si="23"/>
        <v>1783.98</v>
      </c>
      <c r="G545" s="32">
        <f t="shared" si="23"/>
        <v>1399.2</v>
      </c>
    </row>
    <row r="546" spans="1:7" ht="14" hidden="1" x14ac:dyDescent="0.15">
      <c r="A546" s="18">
        <v>34</v>
      </c>
      <c r="B546" s="20"/>
      <c r="C546" s="32">
        <f t="shared" si="23"/>
        <v>3879.6000000000004</v>
      </c>
      <c r="D546" s="32">
        <f t="shared" si="23"/>
        <v>3520.26</v>
      </c>
      <c r="E546" s="32">
        <f t="shared" si="23"/>
        <v>2502.13</v>
      </c>
      <c r="F546" s="32">
        <f t="shared" si="23"/>
        <v>1783.98</v>
      </c>
      <c r="G546" s="32">
        <f t="shared" si="23"/>
        <v>1399.2</v>
      </c>
    </row>
    <row r="547" spans="1:7" ht="14" hidden="1" x14ac:dyDescent="0.15">
      <c r="A547" s="18">
        <v>35</v>
      </c>
      <c r="B547" s="20"/>
      <c r="C547" s="32">
        <f t="shared" ref="C547:G562" si="24">+C172*$K$4</f>
        <v>4330.1000000000004</v>
      </c>
      <c r="D547" s="32">
        <f t="shared" si="24"/>
        <v>3930.48</v>
      </c>
      <c r="E547" s="32">
        <f t="shared" si="24"/>
        <v>2765.01</v>
      </c>
      <c r="F547" s="32">
        <f t="shared" si="24"/>
        <v>1972.13</v>
      </c>
      <c r="G547" s="32">
        <f t="shared" si="24"/>
        <v>1547.0700000000002</v>
      </c>
    </row>
    <row r="548" spans="1:7" ht="14" hidden="1" x14ac:dyDescent="0.15">
      <c r="A548" s="18">
        <v>36</v>
      </c>
      <c r="B548" s="20"/>
      <c r="C548" s="32">
        <f t="shared" si="24"/>
        <v>4330.1000000000004</v>
      </c>
      <c r="D548" s="32">
        <f t="shared" si="24"/>
        <v>3930.48</v>
      </c>
      <c r="E548" s="32">
        <f t="shared" si="24"/>
        <v>2765.01</v>
      </c>
      <c r="F548" s="32">
        <f t="shared" si="24"/>
        <v>1972.13</v>
      </c>
      <c r="G548" s="32">
        <f t="shared" si="24"/>
        <v>1547.0700000000002</v>
      </c>
    </row>
    <row r="549" spans="1:7" ht="14" hidden="1" x14ac:dyDescent="0.15">
      <c r="A549" s="18">
        <v>37</v>
      </c>
      <c r="B549" s="20"/>
      <c r="C549" s="32">
        <f t="shared" si="24"/>
        <v>4330.1000000000004</v>
      </c>
      <c r="D549" s="32">
        <f t="shared" si="24"/>
        <v>3930.48</v>
      </c>
      <c r="E549" s="32">
        <f t="shared" si="24"/>
        <v>2765.01</v>
      </c>
      <c r="F549" s="32">
        <f t="shared" si="24"/>
        <v>1972.13</v>
      </c>
      <c r="G549" s="32">
        <f t="shared" si="24"/>
        <v>1547.0700000000002</v>
      </c>
    </row>
    <row r="550" spans="1:7" ht="14" hidden="1" x14ac:dyDescent="0.15">
      <c r="A550" s="18">
        <v>38</v>
      </c>
      <c r="B550" s="20"/>
      <c r="C550" s="32">
        <f t="shared" si="24"/>
        <v>4330.1000000000004</v>
      </c>
      <c r="D550" s="32">
        <f t="shared" si="24"/>
        <v>3930.48</v>
      </c>
      <c r="E550" s="32">
        <f t="shared" si="24"/>
        <v>2765.01</v>
      </c>
      <c r="F550" s="32">
        <f t="shared" si="24"/>
        <v>1972.13</v>
      </c>
      <c r="G550" s="32">
        <f t="shared" si="24"/>
        <v>1547.0700000000002</v>
      </c>
    </row>
    <row r="551" spans="1:7" ht="14" hidden="1" x14ac:dyDescent="0.15">
      <c r="A551" s="18">
        <v>39</v>
      </c>
      <c r="B551" s="20"/>
      <c r="C551" s="32">
        <f t="shared" si="24"/>
        <v>4330.1000000000004</v>
      </c>
      <c r="D551" s="32">
        <f t="shared" si="24"/>
        <v>3930.48</v>
      </c>
      <c r="E551" s="32">
        <f t="shared" si="24"/>
        <v>2765.01</v>
      </c>
      <c r="F551" s="32">
        <f t="shared" si="24"/>
        <v>1972.13</v>
      </c>
      <c r="G551" s="32">
        <f t="shared" si="24"/>
        <v>1547.0700000000002</v>
      </c>
    </row>
    <row r="552" spans="1:7" ht="14" hidden="1" x14ac:dyDescent="0.15">
      <c r="A552" s="18">
        <v>40</v>
      </c>
      <c r="B552" s="20"/>
      <c r="C552" s="32">
        <f t="shared" si="24"/>
        <v>4851.09</v>
      </c>
      <c r="D552" s="32">
        <f t="shared" si="24"/>
        <v>4401.6500000000005</v>
      </c>
      <c r="E552" s="32">
        <f t="shared" si="24"/>
        <v>3074.53</v>
      </c>
      <c r="F552" s="32">
        <f t="shared" si="24"/>
        <v>2191.5500000000002</v>
      </c>
      <c r="G552" s="32">
        <f t="shared" si="24"/>
        <v>1719.3200000000002</v>
      </c>
    </row>
    <row r="553" spans="1:7" ht="14" hidden="1" x14ac:dyDescent="0.15">
      <c r="A553" s="18">
        <v>41</v>
      </c>
      <c r="B553" s="20"/>
      <c r="C553" s="32">
        <f t="shared" si="24"/>
        <v>4851.09</v>
      </c>
      <c r="D553" s="32">
        <f t="shared" si="24"/>
        <v>4401.6500000000005</v>
      </c>
      <c r="E553" s="32">
        <f t="shared" si="24"/>
        <v>3074.53</v>
      </c>
      <c r="F553" s="32">
        <f t="shared" si="24"/>
        <v>2191.5500000000002</v>
      </c>
      <c r="G553" s="32">
        <f t="shared" si="24"/>
        <v>1719.3200000000002</v>
      </c>
    </row>
    <row r="554" spans="1:7" ht="14" hidden="1" x14ac:dyDescent="0.15">
      <c r="A554" s="18">
        <v>42</v>
      </c>
      <c r="B554" s="20"/>
      <c r="C554" s="32">
        <f t="shared" si="24"/>
        <v>4851.09</v>
      </c>
      <c r="D554" s="32">
        <f t="shared" si="24"/>
        <v>4401.6500000000005</v>
      </c>
      <c r="E554" s="32">
        <f t="shared" si="24"/>
        <v>3074.53</v>
      </c>
      <c r="F554" s="32">
        <f t="shared" si="24"/>
        <v>2191.5500000000002</v>
      </c>
      <c r="G554" s="32">
        <f t="shared" si="24"/>
        <v>1719.3200000000002</v>
      </c>
    </row>
    <row r="555" spans="1:7" ht="14" hidden="1" x14ac:dyDescent="0.15">
      <c r="A555" s="18">
        <v>43</v>
      </c>
      <c r="B555" s="20"/>
      <c r="C555" s="32">
        <f t="shared" si="24"/>
        <v>4851.09</v>
      </c>
      <c r="D555" s="32">
        <f t="shared" si="24"/>
        <v>4401.6500000000005</v>
      </c>
      <c r="E555" s="32">
        <f t="shared" si="24"/>
        <v>3074.53</v>
      </c>
      <c r="F555" s="32">
        <f t="shared" si="24"/>
        <v>2191.5500000000002</v>
      </c>
      <c r="G555" s="32">
        <f t="shared" si="24"/>
        <v>1719.3200000000002</v>
      </c>
    </row>
    <row r="556" spans="1:7" ht="14" hidden="1" x14ac:dyDescent="0.15">
      <c r="A556" s="18">
        <v>44</v>
      </c>
      <c r="B556" s="20"/>
      <c r="C556" s="32">
        <f t="shared" si="24"/>
        <v>4851.09</v>
      </c>
      <c r="D556" s="32">
        <f t="shared" si="24"/>
        <v>4401.6500000000005</v>
      </c>
      <c r="E556" s="32">
        <f t="shared" si="24"/>
        <v>3074.53</v>
      </c>
      <c r="F556" s="32">
        <f t="shared" si="24"/>
        <v>2191.5500000000002</v>
      </c>
      <c r="G556" s="32">
        <f t="shared" si="24"/>
        <v>1719.3200000000002</v>
      </c>
    </row>
    <row r="557" spans="1:7" ht="14" hidden="1" x14ac:dyDescent="0.15">
      <c r="A557" s="18">
        <v>45</v>
      </c>
      <c r="B557" s="20"/>
      <c r="C557" s="32">
        <f t="shared" si="24"/>
        <v>5428.26</v>
      </c>
      <c r="D557" s="32">
        <f t="shared" si="24"/>
        <v>4926.88</v>
      </c>
      <c r="E557" s="32">
        <f t="shared" si="24"/>
        <v>3421.6800000000003</v>
      </c>
      <c r="F557" s="32">
        <f t="shared" si="24"/>
        <v>2439.06</v>
      </c>
      <c r="G557" s="32">
        <f t="shared" si="24"/>
        <v>1913.3000000000002</v>
      </c>
    </row>
    <row r="558" spans="1:7" ht="14" hidden="1" x14ac:dyDescent="0.15">
      <c r="A558" s="18">
        <v>46</v>
      </c>
      <c r="B558" s="20"/>
      <c r="C558" s="32">
        <f t="shared" si="24"/>
        <v>5428.26</v>
      </c>
      <c r="D558" s="32">
        <f t="shared" si="24"/>
        <v>4926.88</v>
      </c>
      <c r="E558" s="32">
        <f t="shared" si="24"/>
        <v>3421.6800000000003</v>
      </c>
      <c r="F558" s="32">
        <f t="shared" si="24"/>
        <v>2439.06</v>
      </c>
      <c r="G558" s="32">
        <f t="shared" si="24"/>
        <v>1913.3000000000002</v>
      </c>
    </row>
    <row r="559" spans="1:7" ht="14" hidden="1" x14ac:dyDescent="0.15">
      <c r="A559" s="18">
        <v>47</v>
      </c>
      <c r="B559" s="20"/>
      <c r="C559" s="32">
        <f t="shared" si="24"/>
        <v>5428.26</v>
      </c>
      <c r="D559" s="32">
        <f t="shared" si="24"/>
        <v>4926.88</v>
      </c>
      <c r="E559" s="32">
        <f t="shared" si="24"/>
        <v>3421.6800000000003</v>
      </c>
      <c r="F559" s="32">
        <f t="shared" si="24"/>
        <v>2439.06</v>
      </c>
      <c r="G559" s="32">
        <f t="shared" si="24"/>
        <v>1913.3000000000002</v>
      </c>
    </row>
    <row r="560" spans="1:7" ht="14" hidden="1" x14ac:dyDescent="0.15">
      <c r="A560" s="18">
        <v>48</v>
      </c>
      <c r="B560" s="20"/>
      <c r="C560" s="32">
        <f t="shared" si="24"/>
        <v>5428.26</v>
      </c>
      <c r="D560" s="32">
        <f t="shared" si="24"/>
        <v>4926.88</v>
      </c>
      <c r="E560" s="32">
        <f t="shared" si="24"/>
        <v>3421.6800000000003</v>
      </c>
      <c r="F560" s="32">
        <f t="shared" si="24"/>
        <v>2439.06</v>
      </c>
      <c r="G560" s="32">
        <f t="shared" si="24"/>
        <v>1913.3000000000002</v>
      </c>
    </row>
    <row r="561" spans="1:7" ht="14" hidden="1" x14ac:dyDescent="0.15">
      <c r="A561" s="18">
        <v>49</v>
      </c>
      <c r="B561" s="20"/>
      <c r="C561" s="32">
        <f t="shared" si="24"/>
        <v>5428.26</v>
      </c>
      <c r="D561" s="32">
        <f t="shared" si="24"/>
        <v>4926.88</v>
      </c>
      <c r="E561" s="32">
        <f t="shared" si="24"/>
        <v>3421.6800000000003</v>
      </c>
      <c r="F561" s="32">
        <f t="shared" si="24"/>
        <v>2439.06</v>
      </c>
      <c r="G561" s="32">
        <f t="shared" si="24"/>
        <v>1913.3000000000002</v>
      </c>
    </row>
    <row r="562" spans="1:7" ht="14" hidden="1" x14ac:dyDescent="0.15">
      <c r="A562" s="18">
        <v>50</v>
      </c>
      <c r="B562" s="20"/>
      <c r="C562" s="32">
        <f t="shared" si="24"/>
        <v>6079.1</v>
      </c>
      <c r="D562" s="32">
        <f t="shared" si="24"/>
        <v>5518.89</v>
      </c>
      <c r="E562" s="32">
        <f t="shared" si="24"/>
        <v>3817.0600000000004</v>
      </c>
      <c r="F562" s="32">
        <f t="shared" si="24"/>
        <v>2721.02</v>
      </c>
      <c r="G562" s="32">
        <f t="shared" si="24"/>
        <v>2134.84</v>
      </c>
    </row>
    <row r="563" spans="1:7" ht="14" hidden="1" x14ac:dyDescent="0.15">
      <c r="A563" s="18">
        <v>51</v>
      </c>
      <c r="B563" s="20"/>
      <c r="C563" s="32">
        <f t="shared" ref="C563:G578" si="25">+C188*$K$4</f>
        <v>6079.1</v>
      </c>
      <c r="D563" s="32">
        <f t="shared" si="25"/>
        <v>5518.89</v>
      </c>
      <c r="E563" s="32">
        <f t="shared" si="25"/>
        <v>3817.0600000000004</v>
      </c>
      <c r="F563" s="32">
        <f t="shared" si="25"/>
        <v>2721.02</v>
      </c>
      <c r="G563" s="32">
        <f t="shared" si="25"/>
        <v>2134.84</v>
      </c>
    </row>
    <row r="564" spans="1:7" ht="14" hidden="1" x14ac:dyDescent="0.15">
      <c r="A564" s="18">
        <v>52</v>
      </c>
      <c r="B564" s="20"/>
      <c r="C564" s="32">
        <f t="shared" si="25"/>
        <v>6079.1</v>
      </c>
      <c r="D564" s="32">
        <f t="shared" si="25"/>
        <v>5518.89</v>
      </c>
      <c r="E564" s="32">
        <f t="shared" si="25"/>
        <v>3817.0600000000004</v>
      </c>
      <c r="F564" s="32">
        <f t="shared" si="25"/>
        <v>2721.02</v>
      </c>
      <c r="G564" s="32">
        <f t="shared" si="25"/>
        <v>2134.84</v>
      </c>
    </row>
    <row r="565" spans="1:7" ht="14" hidden="1" x14ac:dyDescent="0.15">
      <c r="A565" s="18">
        <v>53</v>
      </c>
      <c r="B565" s="20"/>
      <c r="C565" s="32">
        <f t="shared" si="25"/>
        <v>6079.1</v>
      </c>
      <c r="D565" s="32">
        <f t="shared" si="25"/>
        <v>5518.89</v>
      </c>
      <c r="E565" s="32">
        <f t="shared" si="25"/>
        <v>3817.0600000000004</v>
      </c>
      <c r="F565" s="32">
        <f t="shared" si="25"/>
        <v>2721.02</v>
      </c>
      <c r="G565" s="32">
        <f t="shared" si="25"/>
        <v>2134.84</v>
      </c>
    </row>
    <row r="566" spans="1:7" ht="14" hidden="1" x14ac:dyDescent="0.15">
      <c r="A566" s="18">
        <v>54</v>
      </c>
      <c r="B566" s="20"/>
      <c r="C566" s="32">
        <f t="shared" si="25"/>
        <v>6079.1</v>
      </c>
      <c r="D566" s="32">
        <f t="shared" si="25"/>
        <v>5518.89</v>
      </c>
      <c r="E566" s="32">
        <f t="shared" si="25"/>
        <v>3817.0600000000004</v>
      </c>
      <c r="F566" s="32">
        <f t="shared" si="25"/>
        <v>2721.02</v>
      </c>
      <c r="G566" s="32">
        <f t="shared" si="25"/>
        <v>2134.84</v>
      </c>
    </row>
    <row r="567" spans="1:7" ht="14" hidden="1" x14ac:dyDescent="0.15">
      <c r="A567" s="18">
        <v>55</v>
      </c>
      <c r="B567" s="20"/>
      <c r="C567" s="32">
        <f t="shared" si="25"/>
        <v>6798.31</v>
      </c>
      <c r="D567" s="32">
        <f t="shared" si="25"/>
        <v>6167.6100000000006</v>
      </c>
      <c r="E567" s="32">
        <f t="shared" si="25"/>
        <v>4256.43</v>
      </c>
      <c r="F567" s="32">
        <f t="shared" si="25"/>
        <v>3033.19</v>
      </c>
      <c r="G567" s="32">
        <f t="shared" si="25"/>
        <v>2380.23</v>
      </c>
    </row>
    <row r="568" spans="1:7" ht="14" hidden="1" x14ac:dyDescent="0.15">
      <c r="A568" s="18">
        <v>56</v>
      </c>
      <c r="B568" s="20"/>
      <c r="C568" s="32">
        <f t="shared" si="25"/>
        <v>6798.31</v>
      </c>
      <c r="D568" s="32">
        <f t="shared" si="25"/>
        <v>6167.6100000000006</v>
      </c>
      <c r="E568" s="32">
        <f t="shared" si="25"/>
        <v>4256.43</v>
      </c>
      <c r="F568" s="32">
        <f t="shared" si="25"/>
        <v>3033.19</v>
      </c>
      <c r="G568" s="32">
        <f t="shared" si="25"/>
        <v>2380.23</v>
      </c>
    </row>
    <row r="569" spans="1:7" ht="14" hidden="1" x14ac:dyDescent="0.15">
      <c r="A569" s="18">
        <v>57</v>
      </c>
      <c r="B569" s="20"/>
      <c r="C569" s="32">
        <f t="shared" si="25"/>
        <v>6798.31</v>
      </c>
      <c r="D569" s="32">
        <f t="shared" si="25"/>
        <v>6167.6100000000006</v>
      </c>
      <c r="E569" s="32">
        <f t="shared" si="25"/>
        <v>4256.43</v>
      </c>
      <c r="F569" s="32">
        <f t="shared" si="25"/>
        <v>3033.19</v>
      </c>
      <c r="G569" s="32">
        <f t="shared" si="25"/>
        <v>2380.23</v>
      </c>
    </row>
    <row r="570" spans="1:7" ht="14" hidden="1" x14ac:dyDescent="0.15">
      <c r="A570" s="18">
        <v>58</v>
      </c>
      <c r="B570" s="20"/>
      <c r="C570" s="32">
        <f t="shared" si="25"/>
        <v>6798.31</v>
      </c>
      <c r="D570" s="32">
        <f t="shared" si="25"/>
        <v>6167.6100000000006</v>
      </c>
      <c r="E570" s="32">
        <f t="shared" si="25"/>
        <v>4256.43</v>
      </c>
      <c r="F570" s="32">
        <f t="shared" si="25"/>
        <v>3033.19</v>
      </c>
      <c r="G570" s="32">
        <f t="shared" si="25"/>
        <v>2380.23</v>
      </c>
    </row>
    <row r="571" spans="1:7" ht="14" hidden="1" x14ac:dyDescent="0.15">
      <c r="A571" s="18">
        <v>59</v>
      </c>
      <c r="B571" s="20"/>
      <c r="C571" s="32">
        <f t="shared" si="25"/>
        <v>6798.31</v>
      </c>
      <c r="D571" s="32">
        <f t="shared" si="25"/>
        <v>6167.6100000000006</v>
      </c>
      <c r="E571" s="32">
        <f t="shared" si="25"/>
        <v>4256.43</v>
      </c>
      <c r="F571" s="32">
        <f t="shared" si="25"/>
        <v>3033.19</v>
      </c>
      <c r="G571" s="32">
        <f t="shared" si="25"/>
        <v>2380.23</v>
      </c>
    </row>
    <row r="572" spans="1:7" ht="14" hidden="1" x14ac:dyDescent="0.15">
      <c r="A572" s="18">
        <v>60</v>
      </c>
      <c r="B572" s="20"/>
      <c r="C572" s="32">
        <f t="shared" si="25"/>
        <v>7273.72</v>
      </c>
      <c r="D572" s="32">
        <f t="shared" si="25"/>
        <v>6601.68</v>
      </c>
      <c r="E572" s="32">
        <f t="shared" si="25"/>
        <v>4550.05</v>
      </c>
      <c r="F572" s="32">
        <f t="shared" si="25"/>
        <v>3243.6000000000004</v>
      </c>
      <c r="G572" s="32">
        <f t="shared" si="25"/>
        <v>2544.5300000000002</v>
      </c>
    </row>
    <row r="573" spans="1:7" ht="14" hidden="1" x14ac:dyDescent="0.15">
      <c r="A573" s="18">
        <v>61</v>
      </c>
      <c r="B573" s="20"/>
      <c r="C573" s="32">
        <f t="shared" si="25"/>
        <v>8105.29</v>
      </c>
      <c r="D573" s="32">
        <f t="shared" si="25"/>
        <v>7356.93</v>
      </c>
      <c r="E573" s="32">
        <f t="shared" si="25"/>
        <v>5064.1500000000005</v>
      </c>
      <c r="F573" s="32">
        <f t="shared" si="25"/>
        <v>3610.36</v>
      </c>
      <c r="G573" s="32">
        <f t="shared" si="25"/>
        <v>2831.79</v>
      </c>
    </row>
    <row r="574" spans="1:7" ht="14" hidden="1" x14ac:dyDescent="0.15">
      <c r="A574" s="18">
        <v>62</v>
      </c>
      <c r="B574" s="20"/>
      <c r="C574" s="32">
        <f t="shared" si="25"/>
        <v>9005.76</v>
      </c>
      <c r="D574" s="32">
        <f t="shared" si="25"/>
        <v>8173.6600000000008</v>
      </c>
      <c r="E574" s="32">
        <f t="shared" si="25"/>
        <v>5624.3600000000006</v>
      </c>
      <c r="F574" s="32">
        <f t="shared" si="25"/>
        <v>4007.86</v>
      </c>
      <c r="G574" s="32">
        <f t="shared" si="25"/>
        <v>3143.96</v>
      </c>
    </row>
    <row r="575" spans="1:7" ht="14" hidden="1" x14ac:dyDescent="0.15">
      <c r="A575" s="18">
        <v>63</v>
      </c>
      <c r="B575" s="20"/>
      <c r="C575" s="32">
        <f t="shared" si="25"/>
        <v>9973.01</v>
      </c>
      <c r="D575" s="32">
        <f t="shared" si="25"/>
        <v>9051.34</v>
      </c>
      <c r="E575" s="32">
        <f t="shared" si="25"/>
        <v>6229.09</v>
      </c>
      <c r="F575" s="32">
        <f t="shared" si="25"/>
        <v>4438.75</v>
      </c>
      <c r="G575" s="32">
        <f t="shared" si="25"/>
        <v>3482.1000000000004</v>
      </c>
    </row>
    <row r="576" spans="1:7" ht="14" hidden="1" x14ac:dyDescent="0.15">
      <c r="A576" s="18">
        <v>64</v>
      </c>
      <c r="B576" s="20"/>
      <c r="C576" s="32">
        <f t="shared" si="25"/>
        <v>11009.16</v>
      </c>
      <c r="D576" s="32">
        <f t="shared" si="25"/>
        <v>9991.5600000000013</v>
      </c>
      <c r="E576" s="32">
        <f t="shared" si="25"/>
        <v>6877.81</v>
      </c>
      <c r="F576" s="32">
        <f t="shared" si="25"/>
        <v>4900.91</v>
      </c>
      <c r="G576" s="32">
        <f t="shared" si="25"/>
        <v>3845.15</v>
      </c>
    </row>
    <row r="577" spans="1:7" ht="14" hidden="1" x14ac:dyDescent="0.15">
      <c r="A577" s="18">
        <v>65</v>
      </c>
      <c r="B577" s="20"/>
      <c r="C577" s="32">
        <f t="shared" si="25"/>
        <v>12111.560000000001</v>
      </c>
      <c r="D577" s="32">
        <f t="shared" si="25"/>
        <v>10991.67</v>
      </c>
      <c r="E577" s="32">
        <f t="shared" si="25"/>
        <v>7572.64</v>
      </c>
      <c r="F577" s="32">
        <f t="shared" si="25"/>
        <v>5396.46</v>
      </c>
      <c r="G577" s="32">
        <f t="shared" si="25"/>
        <v>4234.7</v>
      </c>
    </row>
    <row r="578" spans="1:7" ht="14" hidden="1" x14ac:dyDescent="0.15">
      <c r="A578" s="18">
        <v>66</v>
      </c>
      <c r="B578" s="20"/>
      <c r="C578" s="32">
        <f t="shared" si="25"/>
        <v>13282.86</v>
      </c>
      <c r="D578" s="32">
        <f t="shared" si="25"/>
        <v>12055.91</v>
      </c>
      <c r="E578" s="32">
        <f t="shared" si="25"/>
        <v>8310.4</v>
      </c>
      <c r="F578" s="32">
        <f t="shared" si="25"/>
        <v>5923.2800000000007</v>
      </c>
      <c r="G578" s="32">
        <f t="shared" si="25"/>
        <v>4647.5700000000006</v>
      </c>
    </row>
    <row r="579" spans="1:7" ht="14" hidden="1" x14ac:dyDescent="0.15">
      <c r="A579" s="18">
        <v>67</v>
      </c>
      <c r="B579" s="20"/>
      <c r="C579" s="32">
        <f t="shared" ref="C579:G594" si="26">+C204*$K$4</f>
        <v>14522.53</v>
      </c>
      <c r="D579" s="32">
        <f t="shared" si="26"/>
        <v>13179.51</v>
      </c>
      <c r="E579" s="32">
        <f t="shared" si="26"/>
        <v>9094.8000000000011</v>
      </c>
      <c r="F579" s="32">
        <f t="shared" si="26"/>
        <v>6481.37</v>
      </c>
      <c r="G579" s="32">
        <f t="shared" si="26"/>
        <v>5084.8200000000006</v>
      </c>
    </row>
    <row r="580" spans="1:7" ht="14" hidden="1" x14ac:dyDescent="0.15">
      <c r="A580" s="18">
        <v>68</v>
      </c>
      <c r="B580" s="20"/>
      <c r="C580" s="32">
        <f t="shared" si="26"/>
        <v>15830.04</v>
      </c>
      <c r="D580" s="32">
        <f t="shared" si="26"/>
        <v>14366.710000000001</v>
      </c>
      <c r="E580" s="32">
        <f t="shared" si="26"/>
        <v>9924.25</v>
      </c>
      <c r="F580" s="32">
        <f t="shared" si="26"/>
        <v>7072.85</v>
      </c>
      <c r="G580" s="32">
        <f t="shared" si="26"/>
        <v>5548.5700000000006</v>
      </c>
    </row>
    <row r="581" spans="1:7" ht="14" hidden="1" x14ac:dyDescent="0.15">
      <c r="A581" s="18">
        <v>69</v>
      </c>
      <c r="B581" s="20"/>
      <c r="C581" s="32">
        <f t="shared" si="26"/>
        <v>17205.920000000002</v>
      </c>
      <c r="D581" s="32">
        <f t="shared" si="26"/>
        <v>15613.800000000001</v>
      </c>
      <c r="E581" s="32">
        <f t="shared" si="26"/>
        <v>10796.630000000001</v>
      </c>
      <c r="F581" s="32">
        <f t="shared" si="26"/>
        <v>7694.01</v>
      </c>
      <c r="G581" s="32">
        <f t="shared" si="26"/>
        <v>6036.17</v>
      </c>
    </row>
    <row r="582" spans="1:7" ht="14" hidden="1" x14ac:dyDescent="0.15">
      <c r="A582" s="18">
        <v>70</v>
      </c>
      <c r="B582" s="20"/>
      <c r="C582" s="32">
        <f t="shared" si="26"/>
        <v>18648.05</v>
      </c>
      <c r="D582" s="32">
        <f t="shared" si="26"/>
        <v>16923.96</v>
      </c>
      <c r="E582" s="32">
        <f t="shared" si="26"/>
        <v>11715.650000000001</v>
      </c>
      <c r="F582" s="32">
        <f t="shared" si="26"/>
        <v>8348.5600000000013</v>
      </c>
      <c r="G582" s="32">
        <f t="shared" si="26"/>
        <v>6549.21</v>
      </c>
    </row>
    <row r="583" spans="1:7" ht="14" hidden="1" x14ac:dyDescent="0.15">
      <c r="A583" s="18">
        <v>71</v>
      </c>
      <c r="B583" s="20"/>
      <c r="C583" s="32">
        <f t="shared" si="26"/>
        <v>20159.080000000002</v>
      </c>
      <c r="D583" s="32">
        <f t="shared" si="26"/>
        <v>18294.54</v>
      </c>
      <c r="E583" s="32">
        <f t="shared" si="26"/>
        <v>12678.66</v>
      </c>
      <c r="F583" s="32">
        <f t="shared" si="26"/>
        <v>9035.44</v>
      </c>
      <c r="G583" s="32">
        <f t="shared" si="26"/>
        <v>7088.75</v>
      </c>
    </row>
    <row r="584" spans="1:7" ht="14" hidden="1" x14ac:dyDescent="0.15">
      <c r="A584" s="18">
        <v>72</v>
      </c>
      <c r="B584" s="20"/>
      <c r="C584" s="32">
        <f t="shared" si="26"/>
        <v>21738.48</v>
      </c>
      <c r="D584" s="32">
        <f t="shared" si="26"/>
        <v>19728.190000000002</v>
      </c>
      <c r="E584" s="32">
        <f t="shared" si="26"/>
        <v>13687.78</v>
      </c>
      <c r="F584" s="32">
        <f t="shared" si="26"/>
        <v>9754.65</v>
      </c>
      <c r="G584" s="32">
        <f t="shared" si="26"/>
        <v>7653.2000000000007</v>
      </c>
    </row>
    <row r="585" spans="1:7" ht="14" hidden="1" x14ac:dyDescent="0.15">
      <c r="A585" s="18">
        <v>73</v>
      </c>
      <c r="B585" s="20"/>
      <c r="C585" s="32">
        <f t="shared" si="26"/>
        <v>23384.66</v>
      </c>
      <c r="D585" s="32">
        <f t="shared" si="26"/>
        <v>21222.79</v>
      </c>
      <c r="E585" s="32">
        <f t="shared" si="26"/>
        <v>14740.890000000001</v>
      </c>
      <c r="F585" s="32">
        <f t="shared" si="26"/>
        <v>10505.130000000001</v>
      </c>
      <c r="G585" s="32">
        <f t="shared" si="26"/>
        <v>8241.5</v>
      </c>
    </row>
    <row r="586" spans="1:7" ht="14" hidden="1" x14ac:dyDescent="0.15">
      <c r="A586" s="18">
        <v>74</v>
      </c>
      <c r="B586" s="20"/>
      <c r="C586" s="32">
        <f t="shared" si="26"/>
        <v>25100.27</v>
      </c>
      <c r="D586" s="32">
        <f t="shared" si="26"/>
        <v>22778.870000000003</v>
      </c>
      <c r="E586" s="32">
        <f t="shared" si="26"/>
        <v>15838.52</v>
      </c>
      <c r="F586" s="32">
        <f t="shared" si="26"/>
        <v>11287.41</v>
      </c>
      <c r="G586" s="32">
        <f t="shared" si="26"/>
        <v>8855.24</v>
      </c>
    </row>
    <row r="587" spans="1:7" ht="14" hidden="1" x14ac:dyDescent="0.15">
      <c r="A587" s="18">
        <v>75</v>
      </c>
      <c r="B587" s="20"/>
      <c r="C587" s="32">
        <f t="shared" si="26"/>
        <v>26881.600000000002</v>
      </c>
      <c r="D587" s="32">
        <f t="shared" si="26"/>
        <v>24394.84</v>
      </c>
      <c r="E587" s="32">
        <f t="shared" si="26"/>
        <v>16981.73</v>
      </c>
      <c r="F587" s="32">
        <f t="shared" si="26"/>
        <v>12102.02</v>
      </c>
      <c r="G587" s="32">
        <f t="shared" si="26"/>
        <v>9493.8900000000012</v>
      </c>
    </row>
    <row r="588" spans="1:7" ht="14" hidden="1" x14ac:dyDescent="0.15">
      <c r="A588" s="18">
        <v>76</v>
      </c>
      <c r="B588" s="20"/>
      <c r="C588" s="32">
        <f t="shared" si="26"/>
        <v>26881.600000000002</v>
      </c>
      <c r="D588" s="32">
        <f t="shared" si="26"/>
        <v>24394.84</v>
      </c>
      <c r="E588" s="32">
        <f t="shared" si="26"/>
        <v>16981.73</v>
      </c>
      <c r="F588" s="32">
        <f t="shared" si="26"/>
        <v>12102.02</v>
      </c>
      <c r="G588" s="32">
        <f t="shared" si="26"/>
        <v>9493.8900000000012</v>
      </c>
    </row>
    <row r="589" spans="1:7" ht="14" hidden="1" x14ac:dyDescent="0.15">
      <c r="A589" s="18">
        <v>77</v>
      </c>
      <c r="B589" s="20"/>
      <c r="C589" s="32">
        <f t="shared" si="26"/>
        <v>26881.600000000002</v>
      </c>
      <c r="D589" s="32">
        <f t="shared" si="26"/>
        <v>24394.84</v>
      </c>
      <c r="E589" s="32">
        <f t="shared" si="26"/>
        <v>16981.73</v>
      </c>
      <c r="F589" s="32">
        <f t="shared" si="26"/>
        <v>12102.02</v>
      </c>
      <c r="G589" s="32">
        <f t="shared" si="26"/>
        <v>9493.8900000000012</v>
      </c>
    </row>
    <row r="590" spans="1:7" ht="14" hidden="1" x14ac:dyDescent="0.15">
      <c r="A590" s="18">
        <v>78</v>
      </c>
      <c r="B590" s="20"/>
      <c r="C590" s="32">
        <f t="shared" si="26"/>
        <v>26881.600000000002</v>
      </c>
      <c r="D590" s="32">
        <f t="shared" si="26"/>
        <v>24394.84</v>
      </c>
      <c r="E590" s="32">
        <f t="shared" si="26"/>
        <v>16981.73</v>
      </c>
      <c r="F590" s="32">
        <f t="shared" si="26"/>
        <v>12102.02</v>
      </c>
      <c r="G590" s="32">
        <f t="shared" si="26"/>
        <v>9493.8900000000012</v>
      </c>
    </row>
    <row r="591" spans="1:7" ht="14" hidden="1" x14ac:dyDescent="0.15">
      <c r="A591" s="18">
        <v>79</v>
      </c>
      <c r="B591" s="20"/>
      <c r="C591" s="32">
        <f t="shared" si="26"/>
        <v>26881.600000000002</v>
      </c>
      <c r="D591" s="32">
        <f t="shared" si="26"/>
        <v>24394.84</v>
      </c>
      <c r="E591" s="32">
        <f t="shared" si="26"/>
        <v>16981.73</v>
      </c>
      <c r="F591" s="32">
        <f t="shared" si="26"/>
        <v>12102.02</v>
      </c>
      <c r="G591" s="32">
        <f t="shared" si="26"/>
        <v>9493.8900000000012</v>
      </c>
    </row>
    <row r="592" spans="1:7" ht="14" hidden="1" x14ac:dyDescent="0.15">
      <c r="A592" s="18">
        <v>80</v>
      </c>
      <c r="B592" s="20"/>
      <c r="C592" s="32">
        <f t="shared" si="26"/>
        <v>26881.600000000002</v>
      </c>
      <c r="D592" s="32">
        <f t="shared" si="26"/>
        <v>24394.84</v>
      </c>
      <c r="E592" s="32">
        <f t="shared" si="26"/>
        <v>16981.73</v>
      </c>
      <c r="F592" s="32">
        <f t="shared" si="26"/>
        <v>12102.02</v>
      </c>
      <c r="G592" s="32">
        <f t="shared" si="26"/>
        <v>9493.8900000000012</v>
      </c>
    </row>
    <row r="593" spans="1:7" ht="14" hidden="1" x14ac:dyDescent="0.15">
      <c r="A593" s="18">
        <v>81</v>
      </c>
      <c r="B593" s="20"/>
      <c r="C593" s="32">
        <f t="shared" si="26"/>
        <v>26881.600000000002</v>
      </c>
      <c r="D593" s="32">
        <f t="shared" si="26"/>
        <v>24394.84</v>
      </c>
      <c r="E593" s="32">
        <f t="shared" si="26"/>
        <v>16981.73</v>
      </c>
      <c r="F593" s="32">
        <f t="shared" si="26"/>
        <v>12102.02</v>
      </c>
      <c r="G593" s="32">
        <f t="shared" si="26"/>
        <v>9493.8900000000012</v>
      </c>
    </row>
    <row r="594" spans="1:7" ht="14" hidden="1" x14ac:dyDescent="0.15">
      <c r="A594" s="18">
        <v>82</v>
      </c>
      <c r="B594" s="20"/>
      <c r="C594" s="32">
        <f t="shared" si="26"/>
        <v>26881.600000000002</v>
      </c>
      <c r="D594" s="32">
        <f t="shared" si="26"/>
        <v>24394.84</v>
      </c>
      <c r="E594" s="32">
        <f t="shared" si="26"/>
        <v>16981.73</v>
      </c>
      <c r="F594" s="32">
        <f t="shared" si="26"/>
        <v>12102.02</v>
      </c>
      <c r="G594" s="32">
        <f t="shared" si="26"/>
        <v>9493.8900000000012</v>
      </c>
    </row>
    <row r="595" spans="1:7" ht="14" hidden="1" x14ac:dyDescent="0.15">
      <c r="A595" s="18">
        <v>83</v>
      </c>
      <c r="B595" s="20"/>
      <c r="C595" s="32">
        <f t="shared" ref="C595:G599" si="27">+C220*$K$4</f>
        <v>26881.600000000002</v>
      </c>
      <c r="D595" s="32">
        <f t="shared" si="27"/>
        <v>24394.84</v>
      </c>
      <c r="E595" s="32">
        <f t="shared" si="27"/>
        <v>16981.73</v>
      </c>
      <c r="F595" s="32">
        <f t="shared" si="27"/>
        <v>12102.02</v>
      </c>
      <c r="G595" s="32">
        <f t="shared" si="27"/>
        <v>9493.8900000000012</v>
      </c>
    </row>
    <row r="596" spans="1:7" ht="14" hidden="1" x14ac:dyDescent="0.15">
      <c r="A596" s="18">
        <v>84</v>
      </c>
      <c r="B596" s="20" t="s">
        <v>3</v>
      </c>
      <c r="C596" s="32">
        <f t="shared" si="27"/>
        <v>26881.600000000002</v>
      </c>
      <c r="D596" s="32">
        <f t="shared" si="27"/>
        <v>24394.84</v>
      </c>
      <c r="E596" s="32">
        <f t="shared" si="27"/>
        <v>16981.73</v>
      </c>
      <c r="F596" s="32">
        <f t="shared" si="27"/>
        <v>12102.02</v>
      </c>
      <c r="G596" s="32">
        <f t="shared" si="27"/>
        <v>9493.8900000000012</v>
      </c>
    </row>
    <row r="597" spans="1:7" ht="14" hidden="1" x14ac:dyDescent="0.15">
      <c r="A597" s="18">
        <v>1</v>
      </c>
      <c r="B597" s="20" t="s">
        <v>4</v>
      </c>
      <c r="C597" s="32">
        <f t="shared" si="27"/>
        <v>1379.5900000000001</v>
      </c>
      <c r="D597" s="32">
        <f t="shared" si="27"/>
        <v>1252.92</v>
      </c>
      <c r="E597" s="32">
        <f t="shared" si="27"/>
        <v>922.2</v>
      </c>
      <c r="F597" s="32">
        <f t="shared" si="27"/>
        <v>658.26</v>
      </c>
      <c r="G597" s="32">
        <f t="shared" si="27"/>
        <v>516.75</v>
      </c>
    </row>
    <row r="598" spans="1:7" ht="14" hidden="1" x14ac:dyDescent="0.15">
      <c r="A598" s="18">
        <v>2</v>
      </c>
      <c r="B598" s="20" t="s">
        <v>1</v>
      </c>
      <c r="C598" s="32">
        <f t="shared" si="27"/>
        <v>2344.7200000000003</v>
      </c>
      <c r="D598" s="32">
        <f t="shared" si="27"/>
        <v>2128.48</v>
      </c>
      <c r="E598" s="32">
        <f t="shared" si="27"/>
        <v>1568.27</v>
      </c>
      <c r="F598" s="32">
        <f t="shared" si="27"/>
        <v>1118.8300000000002</v>
      </c>
      <c r="G598" s="32">
        <f t="shared" si="27"/>
        <v>877.15000000000009</v>
      </c>
    </row>
    <row r="599" spans="1:7" ht="15" hidden="1" thickBot="1" x14ac:dyDescent="0.2">
      <c r="A599" s="21">
        <v>3</v>
      </c>
      <c r="B599" s="22" t="s">
        <v>5</v>
      </c>
      <c r="C599" s="32">
        <f t="shared" si="27"/>
        <v>3309.32</v>
      </c>
      <c r="D599" s="32">
        <f t="shared" si="27"/>
        <v>3004.57</v>
      </c>
      <c r="E599" s="32">
        <f t="shared" si="27"/>
        <v>2212.2200000000003</v>
      </c>
      <c r="F599" s="32">
        <f t="shared" si="27"/>
        <v>1577.28</v>
      </c>
      <c r="G599" s="32">
        <f t="shared" si="27"/>
        <v>1237.55</v>
      </c>
    </row>
    <row r="600" spans="1:7" ht="14" hidden="1" thickBot="1" x14ac:dyDescent="0.2">
      <c r="A600" s="17"/>
      <c r="B600" s="17"/>
      <c r="C600" s="17"/>
      <c r="D600" s="17"/>
      <c r="E600" s="17"/>
      <c r="F600" s="17"/>
      <c r="G600" s="17"/>
    </row>
    <row r="601" spans="1:7" ht="18" hidden="1" x14ac:dyDescent="0.2">
      <c r="A601" s="562" t="s">
        <v>19</v>
      </c>
      <c r="B601" s="563"/>
      <c r="C601" s="563"/>
      <c r="D601" s="563"/>
      <c r="E601" s="563"/>
      <c r="F601" s="563"/>
      <c r="G601" s="564"/>
    </row>
    <row r="602" spans="1:7" ht="18" hidden="1" x14ac:dyDescent="0.2">
      <c r="A602" s="559" t="s">
        <v>11</v>
      </c>
      <c r="B602" s="560"/>
      <c r="C602" s="560"/>
      <c r="D602" s="560"/>
      <c r="E602" s="560"/>
      <c r="F602" s="560"/>
      <c r="G602" s="561"/>
    </row>
    <row r="603" spans="1:7" hidden="1" x14ac:dyDescent="0.15">
      <c r="A603" s="557" t="s">
        <v>0</v>
      </c>
      <c r="B603" s="558"/>
      <c r="C603" s="558"/>
      <c r="D603" s="558"/>
      <c r="E603" s="558"/>
      <c r="F603" s="558"/>
      <c r="G603" s="565"/>
    </row>
    <row r="604" spans="1:7" hidden="1" x14ac:dyDescent="0.15">
      <c r="A604" s="18" t="s">
        <v>2</v>
      </c>
      <c r="B604" s="19" t="s">
        <v>2</v>
      </c>
      <c r="C604" s="34">
        <v>2000</v>
      </c>
      <c r="D604" s="34">
        <v>3500</v>
      </c>
      <c r="E604" s="308">
        <v>5000</v>
      </c>
      <c r="F604" s="306"/>
      <c r="G604" s="307"/>
    </row>
    <row r="605" spans="1:7" ht="14" hidden="1" x14ac:dyDescent="0.15">
      <c r="A605" s="18">
        <v>18</v>
      </c>
      <c r="B605" s="20"/>
      <c r="C605" s="32">
        <f>+C305*$K$4</f>
        <v>2042.6200000000001</v>
      </c>
      <c r="D605" s="32">
        <f t="shared" ref="D605:G605" si="28">+D305*$K$4</f>
        <v>1959.94</v>
      </c>
      <c r="E605" s="32">
        <f t="shared" si="28"/>
        <v>1431</v>
      </c>
      <c r="F605" s="32">
        <f t="shared" si="28"/>
        <v>1018.6600000000001</v>
      </c>
      <c r="G605" s="32">
        <f t="shared" si="28"/>
        <v>800.30000000000007</v>
      </c>
    </row>
    <row r="606" spans="1:7" ht="14" hidden="1" x14ac:dyDescent="0.15">
      <c r="A606" s="18">
        <v>19</v>
      </c>
      <c r="B606" s="20"/>
      <c r="C606" s="32">
        <f t="shared" ref="C606:G621" si="29">+C306*$K$4</f>
        <v>2042.6200000000001</v>
      </c>
      <c r="D606" s="32">
        <f t="shared" si="29"/>
        <v>1959.94</v>
      </c>
      <c r="E606" s="32">
        <f t="shared" si="29"/>
        <v>1431</v>
      </c>
      <c r="F606" s="32">
        <f t="shared" si="29"/>
        <v>1018.6600000000001</v>
      </c>
      <c r="G606" s="32">
        <f t="shared" si="29"/>
        <v>800.30000000000007</v>
      </c>
    </row>
    <row r="607" spans="1:7" ht="14" hidden="1" x14ac:dyDescent="0.15">
      <c r="A607" s="18">
        <v>20</v>
      </c>
      <c r="B607" s="20"/>
      <c r="C607" s="32">
        <f t="shared" si="29"/>
        <v>2042.6200000000001</v>
      </c>
      <c r="D607" s="32">
        <f t="shared" si="29"/>
        <v>1959.94</v>
      </c>
      <c r="E607" s="32">
        <f t="shared" si="29"/>
        <v>1431</v>
      </c>
      <c r="F607" s="32">
        <f t="shared" si="29"/>
        <v>1018.6600000000001</v>
      </c>
      <c r="G607" s="32">
        <f t="shared" si="29"/>
        <v>800.30000000000007</v>
      </c>
    </row>
    <row r="608" spans="1:7" ht="14" hidden="1" x14ac:dyDescent="0.15">
      <c r="A608" s="18">
        <v>21</v>
      </c>
      <c r="B608" s="20"/>
      <c r="C608" s="32">
        <f t="shared" si="29"/>
        <v>2042.6200000000001</v>
      </c>
      <c r="D608" s="32">
        <f t="shared" si="29"/>
        <v>1959.94</v>
      </c>
      <c r="E608" s="32">
        <f t="shared" si="29"/>
        <v>1431</v>
      </c>
      <c r="F608" s="32">
        <f t="shared" si="29"/>
        <v>1018.6600000000001</v>
      </c>
      <c r="G608" s="32">
        <f t="shared" si="29"/>
        <v>800.30000000000007</v>
      </c>
    </row>
    <row r="609" spans="1:7" ht="14" hidden="1" x14ac:dyDescent="0.15">
      <c r="A609" s="18">
        <v>22</v>
      </c>
      <c r="B609" s="20"/>
      <c r="C609" s="32">
        <f t="shared" si="29"/>
        <v>2042.6200000000001</v>
      </c>
      <c r="D609" s="32">
        <f t="shared" si="29"/>
        <v>1959.94</v>
      </c>
      <c r="E609" s="32">
        <f t="shared" si="29"/>
        <v>1431</v>
      </c>
      <c r="F609" s="32">
        <f t="shared" si="29"/>
        <v>1018.6600000000001</v>
      </c>
      <c r="G609" s="32">
        <f t="shared" si="29"/>
        <v>800.30000000000007</v>
      </c>
    </row>
    <row r="610" spans="1:7" ht="14" hidden="1" x14ac:dyDescent="0.15">
      <c r="A610" s="18">
        <v>23</v>
      </c>
      <c r="B610" s="20"/>
      <c r="C610" s="32">
        <f t="shared" si="29"/>
        <v>2042.6200000000001</v>
      </c>
      <c r="D610" s="32">
        <f t="shared" si="29"/>
        <v>1959.94</v>
      </c>
      <c r="E610" s="32">
        <f t="shared" si="29"/>
        <v>1431</v>
      </c>
      <c r="F610" s="32">
        <f t="shared" si="29"/>
        <v>1018.6600000000001</v>
      </c>
      <c r="G610" s="32">
        <f t="shared" si="29"/>
        <v>800.30000000000007</v>
      </c>
    </row>
    <row r="611" spans="1:7" ht="14" hidden="1" x14ac:dyDescent="0.15">
      <c r="A611" s="18">
        <v>24</v>
      </c>
      <c r="B611" s="20"/>
      <c r="C611" s="32">
        <f t="shared" si="29"/>
        <v>2042.6200000000001</v>
      </c>
      <c r="D611" s="32">
        <f t="shared" si="29"/>
        <v>1959.94</v>
      </c>
      <c r="E611" s="32">
        <f t="shared" si="29"/>
        <v>1431</v>
      </c>
      <c r="F611" s="32">
        <f t="shared" si="29"/>
        <v>1018.6600000000001</v>
      </c>
      <c r="G611" s="32">
        <f t="shared" si="29"/>
        <v>800.30000000000007</v>
      </c>
    </row>
    <row r="612" spans="1:7" ht="14" hidden="1" x14ac:dyDescent="0.15">
      <c r="A612" s="18">
        <v>25</v>
      </c>
      <c r="B612" s="20"/>
      <c r="C612" s="32">
        <f t="shared" si="29"/>
        <v>2203.7400000000002</v>
      </c>
      <c r="D612" s="32">
        <f t="shared" si="29"/>
        <v>2114.17</v>
      </c>
      <c r="E612" s="32">
        <f t="shared" si="29"/>
        <v>1526.4</v>
      </c>
      <c r="F612" s="32">
        <f t="shared" si="29"/>
        <v>1087.03</v>
      </c>
      <c r="G612" s="32">
        <f t="shared" si="29"/>
        <v>852.7700000000001</v>
      </c>
    </row>
    <row r="613" spans="1:7" ht="14" hidden="1" x14ac:dyDescent="0.15">
      <c r="A613" s="18">
        <v>26</v>
      </c>
      <c r="B613" s="20"/>
      <c r="C613" s="32">
        <f t="shared" si="29"/>
        <v>2203.7400000000002</v>
      </c>
      <c r="D613" s="32">
        <f t="shared" si="29"/>
        <v>2114.17</v>
      </c>
      <c r="E613" s="32">
        <f t="shared" si="29"/>
        <v>1526.4</v>
      </c>
      <c r="F613" s="32">
        <f t="shared" si="29"/>
        <v>1087.03</v>
      </c>
      <c r="G613" s="32">
        <f t="shared" si="29"/>
        <v>852.7700000000001</v>
      </c>
    </row>
    <row r="614" spans="1:7" ht="14" hidden="1" x14ac:dyDescent="0.15">
      <c r="A614" s="18">
        <v>27</v>
      </c>
      <c r="B614" s="20"/>
      <c r="C614" s="32">
        <f t="shared" si="29"/>
        <v>2203.7400000000002</v>
      </c>
      <c r="D614" s="32">
        <f t="shared" si="29"/>
        <v>2114.17</v>
      </c>
      <c r="E614" s="32">
        <f t="shared" si="29"/>
        <v>1526.4</v>
      </c>
      <c r="F614" s="32">
        <f t="shared" si="29"/>
        <v>1087.03</v>
      </c>
      <c r="G614" s="32">
        <f t="shared" si="29"/>
        <v>852.7700000000001</v>
      </c>
    </row>
    <row r="615" spans="1:7" ht="14" hidden="1" x14ac:dyDescent="0.15">
      <c r="A615" s="18">
        <v>28</v>
      </c>
      <c r="B615" s="20"/>
      <c r="C615" s="32">
        <f t="shared" si="29"/>
        <v>2203.7400000000002</v>
      </c>
      <c r="D615" s="32">
        <f t="shared" si="29"/>
        <v>2114.17</v>
      </c>
      <c r="E615" s="32">
        <f t="shared" si="29"/>
        <v>1526.4</v>
      </c>
      <c r="F615" s="32">
        <f t="shared" si="29"/>
        <v>1087.03</v>
      </c>
      <c r="G615" s="32">
        <f t="shared" si="29"/>
        <v>852.7700000000001</v>
      </c>
    </row>
    <row r="616" spans="1:7" ht="14" hidden="1" x14ac:dyDescent="0.15">
      <c r="A616" s="18">
        <v>29</v>
      </c>
      <c r="B616" s="20"/>
      <c r="C616" s="32">
        <f t="shared" si="29"/>
        <v>2203.7400000000002</v>
      </c>
      <c r="D616" s="32">
        <f t="shared" si="29"/>
        <v>2114.17</v>
      </c>
      <c r="E616" s="32">
        <f t="shared" si="29"/>
        <v>1526.4</v>
      </c>
      <c r="F616" s="32">
        <f t="shared" si="29"/>
        <v>1087.03</v>
      </c>
      <c r="G616" s="32">
        <f t="shared" si="29"/>
        <v>852.7700000000001</v>
      </c>
    </row>
    <row r="617" spans="1:7" ht="14" hidden="1" x14ac:dyDescent="0.15">
      <c r="A617" s="18">
        <v>30</v>
      </c>
      <c r="B617" s="20"/>
      <c r="C617" s="32">
        <f t="shared" si="29"/>
        <v>2486.23</v>
      </c>
      <c r="D617" s="32">
        <f t="shared" si="29"/>
        <v>2386.06</v>
      </c>
      <c r="E617" s="32">
        <f t="shared" si="29"/>
        <v>1697.5900000000001</v>
      </c>
      <c r="F617" s="32">
        <f t="shared" si="29"/>
        <v>1208.93</v>
      </c>
      <c r="G617" s="32">
        <f t="shared" si="29"/>
        <v>948.7</v>
      </c>
    </row>
    <row r="618" spans="1:7" ht="14" hidden="1" x14ac:dyDescent="0.15">
      <c r="A618" s="18">
        <v>31</v>
      </c>
      <c r="B618" s="20"/>
      <c r="C618" s="32">
        <f t="shared" si="29"/>
        <v>2486.23</v>
      </c>
      <c r="D618" s="32">
        <f t="shared" si="29"/>
        <v>2386.06</v>
      </c>
      <c r="E618" s="32">
        <f t="shared" si="29"/>
        <v>1697.5900000000001</v>
      </c>
      <c r="F618" s="32">
        <f t="shared" si="29"/>
        <v>1208.93</v>
      </c>
      <c r="G618" s="32">
        <f t="shared" si="29"/>
        <v>948.7</v>
      </c>
    </row>
    <row r="619" spans="1:7" ht="14" hidden="1" x14ac:dyDescent="0.15">
      <c r="A619" s="18">
        <v>32</v>
      </c>
      <c r="B619" s="20"/>
      <c r="C619" s="32">
        <f t="shared" si="29"/>
        <v>2486.23</v>
      </c>
      <c r="D619" s="32">
        <f t="shared" si="29"/>
        <v>2386.06</v>
      </c>
      <c r="E619" s="32">
        <f t="shared" si="29"/>
        <v>1697.5900000000001</v>
      </c>
      <c r="F619" s="32">
        <f t="shared" si="29"/>
        <v>1208.93</v>
      </c>
      <c r="G619" s="32">
        <f t="shared" si="29"/>
        <v>948.7</v>
      </c>
    </row>
    <row r="620" spans="1:7" ht="14" hidden="1" x14ac:dyDescent="0.15">
      <c r="A620" s="18">
        <v>33</v>
      </c>
      <c r="B620" s="20"/>
      <c r="C620" s="32">
        <f t="shared" si="29"/>
        <v>2486.23</v>
      </c>
      <c r="D620" s="32">
        <f t="shared" si="29"/>
        <v>2386.06</v>
      </c>
      <c r="E620" s="32">
        <f t="shared" si="29"/>
        <v>1697.5900000000001</v>
      </c>
      <c r="F620" s="32">
        <f t="shared" si="29"/>
        <v>1208.93</v>
      </c>
      <c r="G620" s="32">
        <f t="shared" si="29"/>
        <v>948.7</v>
      </c>
    </row>
    <row r="621" spans="1:7" ht="14" hidden="1" x14ac:dyDescent="0.15">
      <c r="A621" s="18">
        <v>34</v>
      </c>
      <c r="B621" s="20"/>
      <c r="C621" s="32">
        <f t="shared" si="29"/>
        <v>2486.23</v>
      </c>
      <c r="D621" s="32">
        <f t="shared" si="29"/>
        <v>2386.06</v>
      </c>
      <c r="E621" s="32">
        <f t="shared" si="29"/>
        <v>1697.5900000000001</v>
      </c>
      <c r="F621" s="32">
        <f t="shared" si="29"/>
        <v>1208.93</v>
      </c>
      <c r="G621" s="32">
        <f t="shared" si="29"/>
        <v>948.7</v>
      </c>
    </row>
    <row r="622" spans="1:7" ht="14" hidden="1" x14ac:dyDescent="0.15">
      <c r="A622" s="18">
        <v>35</v>
      </c>
      <c r="B622" s="20"/>
      <c r="C622" s="32">
        <f t="shared" ref="C622:G637" si="30">+C322*$K$4</f>
        <v>2814.3</v>
      </c>
      <c r="D622" s="32">
        <f t="shared" si="30"/>
        <v>2699.82</v>
      </c>
      <c r="E622" s="32">
        <f t="shared" si="30"/>
        <v>1900.5800000000002</v>
      </c>
      <c r="F622" s="32">
        <f t="shared" si="30"/>
        <v>1353.6200000000001</v>
      </c>
      <c r="G622" s="32">
        <f t="shared" si="30"/>
        <v>1062.1200000000001</v>
      </c>
    </row>
    <row r="623" spans="1:7" ht="14" hidden="1" x14ac:dyDescent="0.15">
      <c r="A623" s="18">
        <v>36</v>
      </c>
      <c r="B623" s="20"/>
      <c r="C623" s="32">
        <f t="shared" si="30"/>
        <v>2814.3</v>
      </c>
      <c r="D623" s="32">
        <f t="shared" si="30"/>
        <v>2699.82</v>
      </c>
      <c r="E623" s="32">
        <f t="shared" si="30"/>
        <v>1900.5800000000002</v>
      </c>
      <c r="F623" s="32">
        <f t="shared" si="30"/>
        <v>1353.6200000000001</v>
      </c>
      <c r="G623" s="32">
        <f t="shared" si="30"/>
        <v>1062.1200000000001</v>
      </c>
    </row>
    <row r="624" spans="1:7" ht="14" hidden="1" x14ac:dyDescent="0.15">
      <c r="A624" s="18">
        <v>37</v>
      </c>
      <c r="B624" s="20"/>
      <c r="C624" s="32">
        <f t="shared" si="30"/>
        <v>2814.3</v>
      </c>
      <c r="D624" s="32">
        <f t="shared" si="30"/>
        <v>2699.82</v>
      </c>
      <c r="E624" s="32">
        <f t="shared" si="30"/>
        <v>1900.5800000000002</v>
      </c>
      <c r="F624" s="32">
        <f t="shared" si="30"/>
        <v>1353.6200000000001</v>
      </c>
      <c r="G624" s="32">
        <f t="shared" si="30"/>
        <v>1062.1200000000001</v>
      </c>
    </row>
    <row r="625" spans="1:7" ht="14" hidden="1" x14ac:dyDescent="0.15">
      <c r="A625" s="18">
        <v>38</v>
      </c>
      <c r="B625" s="20"/>
      <c r="C625" s="32">
        <f t="shared" si="30"/>
        <v>2814.3</v>
      </c>
      <c r="D625" s="32">
        <f t="shared" si="30"/>
        <v>2699.82</v>
      </c>
      <c r="E625" s="32">
        <f t="shared" si="30"/>
        <v>1900.5800000000002</v>
      </c>
      <c r="F625" s="32">
        <f t="shared" si="30"/>
        <v>1353.6200000000001</v>
      </c>
      <c r="G625" s="32">
        <f t="shared" si="30"/>
        <v>1062.1200000000001</v>
      </c>
    </row>
    <row r="626" spans="1:7" ht="14" hidden="1" x14ac:dyDescent="0.15">
      <c r="A626" s="18">
        <v>39</v>
      </c>
      <c r="B626" s="20"/>
      <c r="C626" s="32">
        <f t="shared" si="30"/>
        <v>2814.3</v>
      </c>
      <c r="D626" s="32">
        <f t="shared" si="30"/>
        <v>2699.82</v>
      </c>
      <c r="E626" s="32">
        <f t="shared" si="30"/>
        <v>1900.5800000000002</v>
      </c>
      <c r="F626" s="32">
        <f t="shared" si="30"/>
        <v>1353.6200000000001</v>
      </c>
      <c r="G626" s="32">
        <f t="shared" si="30"/>
        <v>1062.1200000000001</v>
      </c>
    </row>
    <row r="627" spans="1:7" ht="14" hidden="1" x14ac:dyDescent="0.15">
      <c r="A627" s="18">
        <v>40</v>
      </c>
      <c r="B627" s="20"/>
      <c r="C627" s="32">
        <f t="shared" si="30"/>
        <v>3192.19</v>
      </c>
      <c r="D627" s="32">
        <f t="shared" si="30"/>
        <v>3062.34</v>
      </c>
      <c r="E627" s="32">
        <f t="shared" si="30"/>
        <v>2139.08</v>
      </c>
      <c r="F627" s="32">
        <f t="shared" si="30"/>
        <v>1523.22</v>
      </c>
      <c r="G627" s="32">
        <f t="shared" si="30"/>
        <v>1194.6200000000001</v>
      </c>
    </row>
    <row r="628" spans="1:7" ht="14" hidden="1" x14ac:dyDescent="0.15">
      <c r="A628" s="18">
        <v>41</v>
      </c>
      <c r="B628" s="20"/>
      <c r="C628" s="32">
        <f t="shared" si="30"/>
        <v>3192.19</v>
      </c>
      <c r="D628" s="32">
        <f t="shared" si="30"/>
        <v>3062.34</v>
      </c>
      <c r="E628" s="32">
        <f t="shared" si="30"/>
        <v>2139.08</v>
      </c>
      <c r="F628" s="32">
        <f t="shared" si="30"/>
        <v>1523.22</v>
      </c>
      <c r="G628" s="32">
        <f t="shared" si="30"/>
        <v>1194.6200000000001</v>
      </c>
    </row>
    <row r="629" spans="1:7" ht="14" hidden="1" x14ac:dyDescent="0.15">
      <c r="A629" s="18">
        <v>42</v>
      </c>
      <c r="B629" s="20"/>
      <c r="C629" s="32">
        <f t="shared" si="30"/>
        <v>3192.19</v>
      </c>
      <c r="D629" s="32">
        <f t="shared" si="30"/>
        <v>3062.34</v>
      </c>
      <c r="E629" s="32">
        <f t="shared" si="30"/>
        <v>2139.08</v>
      </c>
      <c r="F629" s="32">
        <f t="shared" si="30"/>
        <v>1523.22</v>
      </c>
      <c r="G629" s="32">
        <f t="shared" si="30"/>
        <v>1194.6200000000001</v>
      </c>
    </row>
    <row r="630" spans="1:7" ht="14" hidden="1" x14ac:dyDescent="0.15">
      <c r="A630" s="18">
        <v>43</v>
      </c>
      <c r="B630" s="20"/>
      <c r="C630" s="32">
        <f t="shared" si="30"/>
        <v>3192.19</v>
      </c>
      <c r="D630" s="32">
        <f t="shared" si="30"/>
        <v>3062.34</v>
      </c>
      <c r="E630" s="32">
        <f t="shared" si="30"/>
        <v>2139.08</v>
      </c>
      <c r="F630" s="32">
        <f t="shared" si="30"/>
        <v>1523.22</v>
      </c>
      <c r="G630" s="32">
        <f t="shared" si="30"/>
        <v>1194.6200000000001</v>
      </c>
    </row>
    <row r="631" spans="1:7" ht="14" hidden="1" x14ac:dyDescent="0.15">
      <c r="A631" s="18">
        <v>44</v>
      </c>
      <c r="B631" s="20"/>
      <c r="C631" s="32">
        <f t="shared" si="30"/>
        <v>3192.19</v>
      </c>
      <c r="D631" s="32">
        <f t="shared" si="30"/>
        <v>3062.34</v>
      </c>
      <c r="E631" s="32">
        <f t="shared" si="30"/>
        <v>2139.08</v>
      </c>
      <c r="F631" s="32">
        <f t="shared" si="30"/>
        <v>1523.22</v>
      </c>
      <c r="G631" s="32">
        <f t="shared" si="30"/>
        <v>1194.6200000000001</v>
      </c>
    </row>
    <row r="632" spans="1:7" ht="14" hidden="1" x14ac:dyDescent="0.15">
      <c r="A632" s="18">
        <v>45</v>
      </c>
      <c r="B632" s="20"/>
      <c r="C632" s="32">
        <f t="shared" si="30"/>
        <v>3612.48</v>
      </c>
      <c r="D632" s="32">
        <f t="shared" si="30"/>
        <v>3466.2000000000003</v>
      </c>
      <c r="E632" s="32">
        <f t="shared" si="30"/>
        <v>2408.3200000000002</v>
      </c>
      <c r="F632" s="32">
        <f t="shared" si="30"/>
        <v>1714.02</v>
      </c>
      <c r="G632" s="32">
        <f t="shared" si="30"/>
        <v>1345.67</v>
      </c>
    </row>
    <row r="633" spans="1:7" ht="14" hidden="1" x14ac:dyDescent="0.15">
      <c r="A633" s="18">
        <v>46</v>
      </c>
      <c r="B633" s="20"/>
      <c r="C633" s="32">
        <f t="shared" si="30"/>
        <v>3612.48</v>
      </c>
      <c r="D633" s="32">
        <f t="shared" si="30"/>
        <v>3466.2000000000003</v>
      </c>
      <c r="E633" s="32">
        <f t="shared" si="30"/>
        <v>2408.3200000000002</v>
      </c>
      <c r="F633" s="32">
        <f t="shared" si="30"/>
        <v>1714.02</v>
      </c>
      <c r="G633" s="32">
        <f t="shared" si="30"/>
        <v>1345.67</v>
      </c>
    </row>
    <row r="634" spans="1:7" ht="14" hidden="1" x14ac:dyDescent="0.15">
      <c r="A634" s="18">
        <v>47</v>
      </c>
      <c r="B634" s="20"/>
      <c r="C634" s="32">
        <f t="shared" si="30"/>
        <v>3612.48</v>
      </c>
      <c r="D634" s="32">
        <f t="shared" si="30"/>
        <v>3466.2000000000003</v>
      </c>
      <c r="E634" s="32">
        <f t="shared" si="30"/>
        <v>2408.3200000000002</v>
      </c>
      <c r="F634" s="32">
        <f t="shared" si="30"/>
        <v>1714.02</v>
      </c>
      <c r="G634" s="32">
        <f t="shared" si="30"/>
        <v>1345.67</v>
      </c>
    </row>
    <row r="635" spans="1:7" ht="14" hidden="1" x14ac:dyDescent="0.15">
      <c r="A635" s="18">
        <v>48</v>
      </c>
      <c r="B635" s="20"/>
      <c r="C635" s="32">
        <f t="shared" si="30"/>
        <v>3612.48</v>
      </c>
      <c r="D635" s="32">
        <f t="shared" si="30"/>
        <v>3466.2000000000003</v>
      </c>
      <c r="E635" s="32">
        <f t="shared" si="30"/>
        <v>2408.3200000000002</v>
      </c>
      <c r="F635" s="32">
        <f t="shared" si="30"/>
        <v>1714.02</v>
      </c>
      <c r="G635" s="32">
        <f t="shared" si="30"/>
        <v>1345.67</v>
      </c>
    </row>
    <row r="636" spans="1:7" ht="14" hidden="1" x14ac:dyDescent="0.15">
      <c r="A636" s="18">
        <v>49</v>
      </c>
      <c r="B636" s="20"/>
      <c r="C636" s="32">
        <f t="shared" si="30"/>
        <v>3612.48</v>
      </c>
      <c r="D636" s="32">
        <f t="shared" si="30"/>
        <v>3466.2000000000003</v>
      </c>
      <c r="E636" s="32">
        <f t="shared" si="30"/>
        <v>2408.3200000000002</v>
      </c>
      <c r="F636" s="32">
        <f t="shared" si="30"/>
        <v>1714.02</v>
      </c>
      <c r="G636" s="32">
        <f t="shared" si="30"/>
        <v>1345.67</v>
      </c>
    </row>
    <row r="637" spans="1:7" ht="14" hidden="1" x14ac:dyDescent="0.15">
      <c r="A637" s="18">
        <v>50</v>
      </c>
      <c r="B637" s="20"/>
      <c r="C637" s="32">
        <f t="shared" si="30"/>
        <v>4087.8900000000003</v>
      </c>
      <c r="D637" s="32">
        <f t="shared" si="30"/>
        <v>3922.53</v>
      </c>
      <c r="E637" s="32">
        <f t="shared" si="30"/>
        <v>2713.6000000000004</v>
      </c>
      <c r="F637" s="32">
        <f t="shared" si="30"/>
        <v>1931.8500000000001</v>
      </c>
      <c r="G637" s="32">
        <f t="shared" si="30"/>
        <v>1515.27</v>
      </c>
    </row>
    <row r="638" spans="1:7" ht="14" hidden="1" x14ac:dyDescent="0.15">
      <c r="A638" s="18">
        <v>51</v>
      </c>
      <c r="B638" s="20"/>
      <c r="C638" s="32">
        <f t="shared" ref="C638:G653" si="31">+C338*$K$4</f>
        <v>4087.8900000000003</v>
      </c>
      <c r="D638" s="32">
        <f t="shared" si="31"/>
        <v>3922.53</v>
      </c>
      <c r="E638" s="32">
        <f t="shared" si="31"/>
        <v>2713.6000000000004</v>
      </c>
      <c r="F638" s="32">
        <f t="shared" si="31"/>
        <v>1931.8500000000001</v>
      </c>
      <c r="G638" s="32">
        <f t="shared" si="31"/>
        <v>1515.27</v>
      </c>
    </row>
    <row r="639" spans="1:7" ht="14" hidden="1" x14ac:dyDescent="0.15">
      <c r="A639" s="18">
        <v>52</v>
      </c>
      <c r="B639" s="20"/>
      <c r="C639" s="32">
        <f t="shared" si="31"/>
        <v>4087.8900000000003</v>
      </c>
      <c r="D639" s="32">
        <f t="shared" si="31"/>
        <v>3922.53</v>
      </c>
      <c r="E639" s="32">
        <f t="shared" si="31"/>
        <v>2713.6000000000004</v>
      </c>
      <c r="F639" s="32">
        <f t="shared" si="31"/>
        <v>1931.8500000000001</v>
      </c>
      <c r="G639" s="32">
        <f t="shared" si="31"/>
        <v>1515.27</v>
      </c>
    </row>
    <row r="640" spans="1:7" ht="14" hidden="1" x14ac:dyDescent="0.15">
      <c r="A640" s="18">
        <v>53</v>
      </c>
      <c r="B640" s="20"/>
      <c r="C640" s="32">
        <f t="shared" si="31"/>
        <v>4087.8900000000003</v>
      </c>
      <c r="D640" s="32">
        <f t="shared" si="31"/>
        <v>3922.53</v>
      </c>
      <c r="E640" s="32">
        <f t="shared" si="31"/>
        <v>2713.6000000000004</v>
      </c>
      <c r="F640" s="32">
        <f t="shared" si="31"/>
        <v>1931.8500000000001</v>
      </c>
      <c r="G640" s="32">
        <f t="shared" si="31"/>
        <v>1515.27</v>
      </c>
    </row>
    <row r="641" spans="1:7" ht="14" hidden="1" x14ac:dyDescent="0.15">
      <c r="A641" s="18">
        <v>54</v>
      </c>
      <c r="B641" s="20"/>
      <c r="C641" s="32">
        <f t="shared" si="31"/>
        <v>4087.8900000000003</v>
      </c>
      <c r="D641" s="32">
        <f t="shared" si="31"/>
        <v>3922.53</v>
      </c>
      <c r="E641" s="32">
        <f t="shared" si="31"/>
        <v>2713.6000000000004</v>
      </c>
      <c r="F641" s="32">
        <f t="shared" si="31"/>
        <v>1931.8500000000001</v>
      </c>
      <c r="G641" s="32">
        <f t="shared" si="31"/>
        <v>1515.27</v>
      </c>
    </row>
    <row r="642" spans="1:7" ht="14" hidden="1" x14ac:dyDescent="0.15">
      <c r="A642" s="18">
        <v>55</v>
      </c>
      <c r="B642" s="20"/>
      <c r="C642" s="32">
        <f t="shared" si="31"/>
        <v>4611</v>
      </c>
      <c r="D642" s="32">
        <f t="shared" si="31"/>
        <v>4423.38</v>
      </c>
      <c r="E642" s="32">
        <f t="shared" si="31"/>
        <v>3053.33</v>
      </c>
      <c r="F642" s="32">
        <f t="shared" si="31"/>
        <v>2172.4700000000003</v>
      </c>
      <c r="G642" s="32">
        <f t="shared" si="31"/>
        <v>1705.5400000000002</v>
      </c>
    </row>
    <row r="643" spans="1:7" ht="14" hidden="1" x14ac:dyDescent="0.15">
      <c r="A643" s="18">
        <v>56</v>
      </c>
      <c r="B643" s="20"/>
      <c r="C643" s="32">
        <f t="shared" si="31"/>
        <v>4611</v>
      </c>
      <c r="D643" s="32">
        <f t="shared" si="31"/>
        <v>4423.38</v>
      </c>
      <c r="E643" s="32">
        <f t="shared" si="31"/>
        <v>3053.33</v>
      </c>
      <c r="F643" s="32">
        <f t="shared" si="31"/>
        <v>2172.4700000000003</v>
      </c>
      <c r="G643" s="32">
        <f t="shared" si="31"/>
        <v>1705.5400000000002</v>
      </c>
    </row>
    <row r="644" spans="1:7" ht="14" hidden="1" x14ac:dyDescent="0.15">
      <c r="A644" s="18">
        <v>57</v>
      </c>
      <c r="B644" s="20"/>
      <c r="C644" s="32">
        <f t="shared" si="31"/>
        <v>4611</v>
      </c>
      <c r="D644" s="32">
        <f t="shared" si="31"/>
        <v>4423.38</v>
      </c>
      <c r="E644" s="32">
        <f t="shared" si="31"/>
        <v>3053.33</v>
      </c>
      <c r="F644" s="32">
        <f t="shared" si="31"/>
        <v>2172.4700000000003</v>
      </c>
      <c r="G644" s="32">
        <f t="shared" si="31"/>
        <v>1705.5400000000002</v>
      </c>
    </row>
    <row r="645" spans="1:7" ht="14" hidden="1" x14ac:dyDescent="0.15">
      <c r="A645" s="18">
        <v>58</v>
      </c>
      <c r="B645" s="20"/>
      <c r="C645" s="32">
        <f t="shared" si="31"/>
        <v>4611</v>
      </c>
      <c r="D645" s="32">
        <f t="shared" si="31"/>
        <v>4423.38</v>
      </c>
      <c r="E645" s="32">
        <f t="shared" si="31"/>
        <v>3053.33</v>
      </c>
      <c r="F645" s="32">
        <f t="shared" si="31"/>
        <v>2172.4700000000003</v>
      </c>
      <c r="G645" s="32">
        <f t="shared" si="31"/>
        <v>1705.5400000000002</v>
      </c>
    </row>
    <row r="646" spans="1:7" ht="14" hidden="1" x14ac:dyDescent="0.15">
      <c r="A646" s="18">
        <v>59</v>
      </c>
      <c r="B646" s="20"/>
      <c r="C646" s="32">
        <f t="shared" si="31"/>
        <v>4611</v>
      </c>
      <c r="D646" s="32">
        <f t="shared" si="31"/>
        <v>4423.38</v>
      </c>
      <c r="E646" s="32">
        <f t="shared" si="31"/>
        <v>3053.33</v>
      </c>
      <c r="F646" s="32">
        <f t="shared" si="31"/>
        <v>2172.4700000000003</v>
      </c>
      <c r="G646" s="32">
        <f t="shared" si="31"/>
        <v>1705.5400000000002</v>
      </c>
    </row>
    <row r="647" spans="1:7" ht="14" hidden="1" x14ac:dyDescent="0.15">
      <c r="A647" s="18">
        <v>60</v>
      </c>
      <c r="B647" s="20"/>
      <c r="C647" s="32">
        <f t="shared" si="31"/>
        <v>4959.21</v>
      </c>
      <c r="D647" s="32">
        <f t="shared" si="31"/>
        <v>4758.34</v>
      </c>
      <c r="E647" s="32">
        <f t="shared" si="31"/>
        <v>3280.7000000000003</v>
      </c>
      <c r="F647" s="32">
        <f t="shared" si="31"/>
        <v>2334.65</v>
      </c>
      <c r="G647" s="32">
        <f t="shared" si="31"/>
        <v>1831.68</v>
      </c>
    </row>
    <row r="648" spans="1:7" ht="14" hidden="1" x14ac:dyDescent="0.15">
      <c r="A648" s="18">
        <v>61</v>
      </c>
      <c r="B648" s="20"/>
      <c r="C648" s="32">
        <f t="shared" si="31"/>
        <v>5567.12</v>
      </c>
      <c r="D648" s="32">
        <f t="shared" si="31"/>
        <v>5341.87</v>
      </c>
      <c r="E648" s="32">
        <f t="shared" si="31"/>
        <v>3679.79</v>
      </c>
      <c r="F648" s="32">
        <f t="shared" si="31"/>
        <v>2619.2600000000002</v>
      </c>
      <c r="G648" s="32">
        <f t="shared" si="31"/>
        <v>2054.2800000000002</v>
      </c>
    </row>
    <row r="649" spans="1:7" ht="14" hidden="1" x14ac:dyDescent="0.15">
      <c r="A649" s="18">
        <v>62</v>
      </c>
      <c r="B649" s="20"/>
      <c r="C649" s="32">
        <f t="shared" si="31"/>
        <v>6225.38</v>
      </c>
      <c r="D649" s="32">
        <f t="shared" si="31"/>
        <v>5973.63</v>
      </c>
      <c r="E649" s="32">
        <f t="shared" si="31"/>
        <v>4112.8</v>
      </c>
      <c r="F649" s="32">
        <f t="shared" si="31"/>
        <v>2926.13</v>
      </c>
      <c r="G649" s="32">
        <f t="shared" si="31"/>
        <v>2296.4900000000002</v>
      </c>
    </row>
    <row r="650" spans="1:7" ht="14" hidden="1" x14ac:dyDescent="0.15">
      <c r="A650" s="18">
        <v>63</v>
      </c>
      <c r="B650" s="20"/>
      <c r="C650" s="32">
        <f t="shared" si="31"/>
        <v>6931.8700000000008</v>
      </c>
      <c r="D650" s="32">
        <f t="shared" si="31"/>
        <v>6652.0300000000007</v>
      </c>
      <c r="E650" s="32">
        <f t="shared" si="31"/>
        <v>4581.3200000000006</v>
      </c>
      <c r="F650" s="32">
        <f t="shared" si="31"/>
        <v>3260.56</v>
      </c>
      <c r="G650" s="32">
        <f t="shared" si="31"/>
        <v>2558.84</v>
      </c>
    </row>
    <row r="651" spans="1:7" ht="14" hidden="1" x14ac:dyDescent="0.15">
      <c r="A651" s="18">
        <v>64</v>
      </c>
      <c r="B651" s="20"/>
      <c r="C651" s="32">
        <f t="shared" si="31"/>
        <v>7690.8300000000008</v>
      </c>
      <c r="D651" s="32">
        <f t="shared" si="31"/>
        <v>7379.1900000000005</v>
      </c>
      <c r="E651" s="32">
        <f t="shared" si="31"/>
        <v>5084.29</v>
      </c>
      <c r="F651" s="32">
        <f t="shared" si="31"/>
        <v>3618.3100000000004</v>
      </c>
      <c r="G651" s="32">
        <f t="shared" si="31"/>
        <v>2837.6200000000003</v>
      </c>
    </row>
    <row r="652" spans="1:7" ht="14" hidden="1" x14ac:dyDescent="0.15">
      <c r="A652" s="18">
        <v>65</v>
      </c>
      <c r="B652" s="20"/>
      <c r="C652" s="32">
        <f t="shared" si="31"/>
        <v>8499.08</v>
      </c>
      <c r="D652" s="32">
        <f t="shared" si="31"/>
        <v>8154.5800000000008</v>
      </c>
      <c r="E652" s="32">
        <f t="shared" si="31"/>
        <v>5622.2400000000007</v>
      </c>
      <c r="F652" s="32">
        <f t="shared" si="31"/>
        <v>4000.44</v>
      </c>
      <c r="G652" s="32">
        <f t="shared" si="31"/>
        <v>3138.6600000000003</v>
      </c>
    </row>
    <row r="653" spans="1:7" ht="14" hidden="1" x14ac:dyDescent="0.15">
      <c r="A653" s="18">
        <v>66</v>
      </c>
      <c r="B653" s="20"/>
      <c r="C653" s="32">
        <f t="shared" si="31"/>
        <v>9356.6200000000008</v>
      </c>
      <c r="D653" s="32">
        <f t="shared" si="31"/>
        <v>8978.2000000000007</v>
      </c>
      <c r="E653" s="32">
        <f t="shared" si="31"/>
        <v>6195.7000000000007</v>
      </c>
      <c r="F653" s="32">
        <f t="shared" si="31"/>
        <v>4409.0700000000006</v>
      </c>
      <c r="G653" s="32">
        <f t="shared" si="31"/>
        <v>3459.3100000000004</v>
      </c>
    </row>
    <row r="654" spans="1:7" ht="14" hidden="1" x14ac:dyDescent="0.15">
      <c r="A654" s="18">
        <v>67</v>
      </c>
      <c r="B654" s="20"/>
      <c r="C654" s="32">
        <f t="shared" ref="C654:G669" si="32">+C354*$K$4</f>
        <v>10264.51</v>
      </c>
      <c r="D654" s="32">
        <f t="shared" si="32"/>
        <v>9848.4600000000009</v>
      </c>
      <c r="E654" s="32">
        <f t="shared" si="32"/>
        <v>6803.08</v>
      </c>
      <c r="F654" s="32">
        <f t="shared" si="32"/>
        <v>4841.0200000000004</v>
      </c>
      <c r="G654" s="32">
        <f t="shared" si="32"/>
        <v>3797.98</v>
      </c>
    </row>
    <row r="655" spans="1:7" ht="14" hidden="1" x14ac:dyDescent="0.15">
      <c r="A655" s="18">
        <v>68</v>
      </c>
      <c r="B655" s="20"/>
      <c r="C655" s="32">
        <f t="shared" si="32"/>
        <v>11222.220000000001</v>
      </c>
      <c r="D655" s="32">
        <f t="shared" si="32"/>
        <v>10767.480000000001</v>
      </c>
      <c r="E655" s="32">
        <f t="shared" si="32"/>
        <v>7445.97</v>
      </c>
      <c r="F655" s="32">
        <f t="shared" si="32"/>
        <v>5298.9400000000005</v>
      </c>
      <c r="G655" s="32">
        <f t="shared" si="32"/>
        <v>4157.8500000000004</v>
      </c>
    </row>
    <row r="656" spans="1:7" ht="14" hidden="1" x14ac:dyDescent="0.15">
      <c r="A656" s="18">
        <v>69</v>
      </c>
      <c r="B656" s="20"/>
      <c r="C656" s="32">
        <f t="shared" si="32"/>
        <v>12230.28</v>
      </c>
      <c r="D656" s="32">
        <f t="shared" si="32"/>
        <v>11735.26</v>
      </c>
      <c r="E656" s="32">
        <f t="shared" si="32"/>
        <v>8123.84</v>
      </c>
      <c r="F656" s="32">
        <f t="shared" si="32"/>
        <v>5780.18</v>
      </c>
      <c r="G656" s="32">
        <f t="shared" si="32"/>
        <v>4534.68</v>
      </c>
    </row>
    <row r="657" spans="1:7" ht="14" hidden="1" x14ac:dyDescent="0.15">
      <c r="A657" s="18">
        <v>70</v>
      </c>
      <c r="B657" s="20"/>
      <c r="C657" s="32">
        <f t="shared" si="32"/>
        <v>13288.69</v>
      </c>
      <c r="D657" s="32">
        <f t="shared" si="32"/>
        <v>12750.74</v>
      </c>
      <c r="E657" s="32">
        <f t="shared" si="32"/>
        <v>8835.630000000001</v>
      </c>
      <c r="F657" s="32">
        <f t="shared" si="32"/>
        <v>6287.92</v>
      </c>
      <c r="G657" s="32">
        <f t="shared" si="32"/>
        <v>4933.2400000000007</v>
      </c>
    </row>
    <row r="658" spans="1:7" ht="14" hidden="1" x14ac:dyDescent="0.15">
      <c r="A658" s="18">
        <v>71</v>
      </c>
      <c r="B658" s="20"/>
      <c r="C658" s="32">
        <f t="shared" si="32"/>
        <v>14397.45</v>
      </c>
      <c r="D658" s="32">
        <f t="shared" si="32"/>
        <v>13813.92</v>
      </c>
      <c r="E658" s="32">
        <f t="shared" si="32"/>
        <v>9583.4600000000009</v>
      </c>
      <c r="F658" s="32">
        <f t="shared" si="32"/>
        <v>6818.4500000000007</v>
      </c>
      <c r="G658" s="32">
        <f t="shared" si="32"/>
        <v>5349.8200000000006</v>
      </c>
    </row>
    <row r="659" spans="1:7" ht="14" hidden="1" x14ac:dyDescent="0.15">
      <c r="A659" s="18">
        <v>72</v>
      </c>
      <c r="B659" s="20"/>
      <c r="C659" s="32">
        <f t="shared" si="32"/>
        <v>15555.5</v>
      </c>
      <c r="D659" s="32">
        <f t="shared" si="32"/>
        <v>14925.33</v>
      </c>
      <c r="E659" s="32">
        <f t="shared" si="32"/>
        <v>10366.27</v>
      </c>
      <c r="F659" s="32">
        <f t="shared" si="32"/>
        <v>7376.54</v>
      </c>
      <c r="G659" s="32">
        <f t="shared" si="32"/>
        <v>5786.54</v>
      </c>
    </row>
    <row r="660" spans="1:7" ht="14" hidden="1" x14ac:dyDescent="0.15">
      <c r="A660" s="18">
        <v>73</v>
      </c>
      <c r="B660" s="20"/>
      <c r="C660" s="32">
        <f t="shared" si="32"/>
        <v>16764.43</v>
      </c>
      <c r="D660" s="32">
        <f t="shared" si="32"/>
        <v>16084.44</v>
      </c>
      <c r="E660" s="32">
        <f t="shared" si="32"/>
        <v>11183</v>
      </c>
      <c r="F660" s="32">
        <f t="shared" si="32"/>
        <v>7956.89</v>
      </c>
      <c r="G660" s="32">
        <f t="shared" si="32"/>
        <v>6241.81</v>
      </c>
    </row>
    <row r="661" spans="1:7" ht="14" hidden="1" x14ac:dyDescent="0.15">
      <c r="A661" s="18">
        <v>74</v>
      </c>
      <c r="B661" s="20"/>
      <c r="C661" s="32">
        <f t="shared" si="32"/>
        <v>18023.18</v>
      </c>
      <c r="D661" s="32">
        <f t="shared" si="32"/>
        <v>17292.310000000001</v>
      </c>
      <c r="E661" s="32">
        <f t="shared" si="32"/>
        <v>12035.24</v>
      </c>
      <c r="F661" s="32">
        <f t="shared" si="32"/>
        <v>8563.2100000000009</v>
      </c>
      <c r="G661" s="32">
        <f t="shared" si="32"/>
        <v>6719.34</v>
      </c>
    </row>
    <row r="662" spans="1:7" ht="14" hidden="1" x14ac:dyDescent="0.15">
      <c r="A662" s="18">
        <v>75</v>
      </c>
      <c r="B662" s="20"/>
      <c r="C662" s="32">
        <f t="shared" si="32"/>
        <v>19330.16</v>
      </c>
      <c r="D662" s="32">
        <f t="shared" si="32"/>
        <v>18547.350000000002</v>
      </c>
      <c r="E662" s="32">
        <f t="shared" si="32"/>
        <v>12922.460000000001</v>
      </c>
      <c r="F662" s="32">
        <f t="shared" si="32"/>
        <v>9195.5</v>
      </c>
      <c r="G662" s="32">
        <f t="shared" si="32"/>
        <v>7213.3</v>
      </c>
    </row>
    <row r="663" spans="1:7" ht="14" hidden="1" x14ac:dyDescent="0.15">
      <c r="A663" s="18">
        <v>76</v>
      </c>
      <c r="B663" s="20"/>
      <c r="C663" s="32">
        <f t="shared" si="32"/>
        <v>19330.16</v>
      </c>
      <c r="D663" s="32">
        <f t="shared" si="32"/>
        <v>18547.350000000002</v>
      </c>
      <c r="E663" s="32">
        <f t="shared" si="32"/>
        <v>12922.460000000001</v>
      </c>
      <c r="F663" s="32">
        <f t="shared" si="32"/>
        <v>9195.5</v>
      </c>
      <c r="G663" s="32">
        <f t="shared" si="32"/>
        <v>7213.3</v>
      </c>
    </row>
    <row r="664" spans="1:7" ht="14" hidden="1" x14ac:dyDescent="0.15">
      <c r="A664" s="18">
        <v>77</v>
      </c>
      <c r="B664" s="20"/>
      <c r="C664" s="32">
        <f t="shared" si="32"/>
        <v>19330.16</v>
      </c>
      <c r="D664" s="32">
        <f t="shared" si="32"/>
        <v>18547.350000000002</v>
      </c>
      <c r="E664" s="32">
        <f t="shared" si="32"/>
        <v>12922.460000000001</v>
      </c>
      <c r="F664" s="32">
        <f t="shared" si="32"/>
        <v>9195.5</v>
      </c>
      <c r="G664" s="32">
        <f t="shared" si="32"/>
        <v>7213.3</v>
      </c>
    </row>
    <row r="665" spans="1:7" ht="14" hidden="1" x14ac:dyDescent="0.15">
      <c r="A665" s="18">
        <v>78</v>
      </c>
      <c r="B665" s="20"/>
      <c r="C665" s="32">
        <f t="shared" si="32"/>
        <v>19330.16</v>
      </c>
      <c r="D665" s="32">
        <f t="shared" si="32"/>
        <v>18547.350000000002</v>
      </c>
      <c r="E665" s="32">
        <f t="shared" si="32"/>
        <v>12922.460000000001</v>
      </c>
      <c r="F665" s="32">
        <f t="shared" si="32"/>
        <v>9195.5</v>
      </c>
      <c r="G665" s="32">
        <f t="shared" si="32"/>
        <v>7213.3</v>
      </c>
    </row>
    <row r="666" spans="1:7" ht="14" hidden="1" x14ac:dyDescent="0.15">
      <c r="A666" s="18">
        <v>79</v>
      </c>
      <c r="B666" s="20"/>
      <c r="C666" s="32">
        <f t="shared" si="32"/>
        <v>19330.16</v>
      </c>
      <c r="D666" s="32">
        <f t="shared" si="32"/>
        <v>18547.350000000002</v>
      </c>
      <c r="E666" s="32">
        <f t="shared" si="32"/>
        <v>12922.460000000001</v>
      </c>
      <c r="F666" s="32">
        <f t="shared" si="32"/>
        <v>9195.5</v>
      </c>
      <c r="G666" s="32">
        <f t="shared" si="32"/>
        <v>7213.3</v>
      </c>
    </row>
    <row r="667" spans="1:7" ht="14" hidden="1" x14ac:dyDescent="0.15">
      <c r="A667" s="18">
        <v>80</v>
      </c>
      <c r="B667" s="20"/>
      <c r="C667" s="32">
        <f t="shared" si="32"/>
        <v>19330.16</v>
      </c>
      <c r="D667" s="32">
        <f t="shared" si="32"/>
        <v>18547.350000000002</v>
      </c>
      <c r="E667" s="32">
        <f t="shared" si="32"/>
        <v>12922.460000000001</v>
      </c>
      <c r="F667" s="32">
        <f t="shared" si="32"/>
        <v>9195.5</v>
      </c>
      <c r="G667" s="32">
        <f t="shared" si="32"/>
        <v>7213.3</v>
      </c>
    </row>
    <row r="668" spans="1:7" ht="14" hidden="1" x14ac:dyDescent="0.15">
      <c r="A668" s="18">
        <v>81</v>
      </c>
      <c r="B668" s="20"/>
      <c r="C668" s="32">
        <f t="shared" si="32"/>
        <v>19330.16</v>
      </c>
      <c r="D668" s="32">
        <f t="shared" si="32"/>
        <v>18547.350000000002</v>
      </c>
      <c r="E668" s="32">
        <f t="shared" si="32"/>
        <v>12922.460000000001</v>
      </c>
      <c r="F668" s="32">
        <f t="shared" si="32"/>
        <v>9195.5</v>
      </c>
      <c r="G668" s="32">
        <f t="shared" si="32"/>
        <v>7213.3</v>
      </c>
    </row>
    <row r="669" spans="1:7" ht="14" hidden="1" x14ac:dyDescent="0.15">
      <c r="A669" s="18">
        <v>82</v>
      </c>
      <c r="B669" s="20"/>
      <c r="C669" s="32">
        <f t="shared" si="32"/>
        <v>19330.16</v>
      </c>
      <c r="D669" s="32">
        <f t="shared" si="32"/>
        <v>18547.350000000002</v>
      </c>
      <c r="E669" s="32">
        <f t="shared" si="32"/>
        <v>12922.460000000001</v>
      </c>
      <c r="F669" s="32">
        <f t="shared" si="32"/>
        <v>9195.5</v>
      </c>
      <c r="G669" s="32">
        <f t="shared" si="32"/>
        <v>7213.3</v>
      </c>
    </row>
    <row r="670" spans="1:7" ht="14" hidden="1" x14ac:dyDescent="0.15">
      <c r="A670" s="18">
        <v>83</v>
      </c>
      <c r="B670" s="20"/>
      <c r="C670" s="32">
        <f t="shared" ref="C670:G674" si="33">+C370*$K$4</f>
        <v>19330.16</v>
      </c>
      <c r="D670" s="32">
        <f t="shared" si="33"/>
        <v>18547.350000000002</v>
      </c>
      <c r="E670" s="32">
        <f t="shared" si="33"/>
        <v>12922.460000000001</v>
      </c>
      <c r="F670" s="32">
        <f t="shared" si="33"/>
        <v>9195.5</v>
      </c>
      <c r="G670" s="32">
        <f t="shared" si="33"/>
        <v>7213.3</v>
      </c>
    </row>
    <row r="671" spans="1:7" ht="14" hidden="1" x14ac:dyDescent="0.15">
      <c r="A671" s="18">
        <v>84</v>
      </c>
      <c r="B671" s="20" t="s">
        <v>3</v>
      </c>
      <c r="C671" s="32">
        <f t="shared" si="33"/>
        <v>19330.16</v>
      </c>
      <c r="D671" s="32">
        <f t="shared" si="33"/>
        <v>18547.350000000002</v>
      </c>
      <c r="E671" s="32">
        <f t="shared" si="33"/>
        <v>12922.460000000001</v>
      </c>
      <c r="F671" s="32">
        <f t="shared" si="33"/>
        <v>9195.5</v>
      </c>
      <c r="G671" s="32">
        <f t="shared" si="33"/>
        <v>7213.3</v>
      </c>
    </row>
    <row r="672" spans="1:7" ht="14" hidden="1" x14ac:dyDescent="0.15">
      <c r="A672" s="18">
        <v>1</v>
      </c>
      <c r="B672" s="20" t="s">
        <v>4</v>
      </c>
      <c r="C672" s="32">
        <f t="shared" si="33"/>
        <v>953.47</v>
      </c>
      <c r="D672" s="32">
        <f t="shared" si="33"/>
        <v>915.31000000000006</v>
      </c>
      <c r="E672" s="32">
        <f t="shared" si="33"/>
        <v>677.87</v>
      </c>
      <c r="F672" s="32">
        <f t="shared" si="33"/>
        <v>482.83000000000004</v>
      </c>
      <c r="G672" s="32">
        <f t="shared" si="33"/>
        <v>380.54</v>
      </c>
    </row>
    <row r="673" spans="1:7" ht="14" hidden="1" x14ac:dyDescent="0.15">
      <c r="A673" s="18">
        <v>2</v>
      </c>
      <c r="B673" s="20" t="s">
        <v>1</v>
      </c>
      <c r="C673" s="32">
        <f t="shared" si="33"/>
        <v>1621.8000000000002</v>
      </c>
      <c r="D673" s="32">
        <f t="shared" si="33"/>
        <v>1555.02</v>
      </c>
      <c r="E673" s="32">
        <f t="shared" si="33"/>
        <v>1151.69</v>
      </c>
      <c r="F673" s="32">
        <f t="shared" si="33"/>
        <v>820.44</v>
      </c>
      <c r="G673" s="32">
        <f t="shared" si="33"/>
        <v>642.89</v>
      </c>
    </row>
    <row r="674" spans="1:7" ht="15" hidden="1" thickBot="1" x14ac:dyDescent="0.2">
      <c r="A674" s="21">
        <v>3</v>
      </c>
      <c r="B674" s="22" t="s">
        <v>5</v>
      </c>
      <c r="C674" s="32">
        <f t="shared" si="33"/>
        <v>2289.6</v>
      </c>
      <c r="D674" s="32">
        <f t="shared" si="33"/>
        <v>2196.85</v>
      </c>
      <c r="E674" s="32">
        <f t="shared" si="33"/>
        <v>1627.1000000000001</v>
      </c>
      <c r="F674" s="32">
        <f t="shared" si="33"/>
        <v>1158.05</v>
      </c>
      <c r="G674" s="32">
        <f t="shared" si="33"/>
        <v>908.42000000000007</v>
      </c>
    </row>
    <row r="675" spans="1:7" ht="14" hidden="1" thickBot="1" x14ac:dyDescent="0.2"/>
    <row r="676" spans="1:7" ht="18" hidden="1" x14ac:dyDescent="0.2">
      <c r="A676" s="569" t="s">
        <v>15</v>
      </c>
      <c r="B676" s="570"/>
      <c r="C676" s="570"/>
      <c r="D676" s="570"/>
      <c r="E676" s="570"/>
      <c r="F676" s="570"/>
      <c r="G676" s="571"/>
    </row>
    <row r="677" spans="1:7" ht="18" hidden="1" x14ac:dyDescent="0.2">
      <c r="A677" s="566" t="s">
        <v>12</v>
      </c>
      <c r="B677" s="567"/>
      <c r="C677" s="567"/>
      <c r="D677" s="567"/>
      <c r="E677" s="567"/>
      <c r="F677" s="567"/>
      <c r="G677" s="568"/>
    </row>
    <row r="678" spans="1:7" hidden="1" x14ac:dyDescent="0.15">
      <c r="A678" s="549" t="s">
        <v>0</v>
      </c>
      <c r="B678" s="550"/>
      <c r="C678" s="550"/>
      <c r="D678" s="550"/>
      <c r="E678" s="550"/>
      <c r="F678" s="550"/>
      <c r="G678" s="572"/>
    </row>
    <row r="679" spans="1:7" hidden="1" x14ac:dyDescent="0.15">
      <c r="A679" s="25" t="s">
        <v>2</v>
      </c>
      <c r="B679" s="26" t="s">
        <v>2</v>
      </c>
      <c r="C679" s="35">
        <v>1000</v>
      </c>
      <c r="D679" s="35">
        <v>2000</v>
      </c>
      <c r="E679" s="35">
        <v>3500</v>
      </c>
      <c r="F679" s="304"/>
      <c r="G679" s="305"/>
    </row>
    <row r="680" spans="1:7" ht="14" hidden="1" x14ac:dyDescent="0.15">
      <c r="A680" s="25">
        <v>18</v>
      </c>
      <c r="B680" s="26"/>
      <c r="C680" s="32">
        <f>+C6*$K$3</f>
        <v>2599.3000000000002</v>
      </c>
      <c r="D680" s="32">
        <f t="shared" ref="D680:G680" si="34">+D6*$K$3</f>
        <v>2278.65</v>
      </c>
      <c r="E680" s="32">
        <f t="shared" si="34"/>
        <v>1838.65</v>
      </c>
      <c r="F680" s="32">
        <f t="shared" si="34"/>
        <v>1595.2750000000001</v>
      </c>
      <c r="G680" s="32">
        <f t="shared" si="34"/>
        <v>1185.5250000000001</v>
      </c>
    </row>
    <row r="681" spans="1:7" ht="14" hidden="1" x14ac:dyDescent="0.15">
      <c r="A681" s="25">
        <v>19</v>
      </c>
      <c r="B681" s="26"/>
      <c r="C681" s="32">
        <f t="shared" ref="C681:G696" si="35">+C7*$K$3</f>
        <v>2599.3000000000002</v>
      </c>
      <c r="D681" s="32">
        <f t="shared" si="35"/>
        <v>2278.65</v>
      </c>
      <c r="E681" s="32">
        <f t="shared" si="35"/>
        <v>1838.65</v>
      </c>
      <c r="F681" s="32">
        <f t="shared" si="35"/>
        <v>1595.2750000000001</v>
      </c>
      <c r="G681" s="32">
        <f t="shared" si="35"/>
        <v>1185.5250000000001</v>
      </c>
    </row>
    <row r="682" spans="1:7" ht="14" hidden="1" x14ac:dyDescent="0.15">
      <c r="A682" s="25">
        <v>20</v>
      </c>
      <c r="B682" s="26"/>
      <c r="C682" s="32">
        <f t="shared" si="35"/>
        <v>2599.3000000000002</v>
      </c>
      <c r="D682" s="32">
        <f t="shared" si="35"/>
        <v>2278.65</v>
      </c>
      <c r="E682" s="32">
        <f t="shared" si="35"/>
        <v>1838.65</v>
      </c>
      <c r="F682" s="32">
        <f t="shared" si="35"/>
        <v>1595.2750000000001</v>
      </c>
      <c r="G682" s="32">
        <f t="shared" si="35"/>
        <v>1185.5250000000001</v>
      </c>
    </row>
    <row r="683" spans="1:7" ht="14" hidden="1" x14ac:dyDescent="0.15">
      <c r="A683" s="25">
        <v>21</v>
      </c>
      <c r="B683" s="26"/>
      <c r="C683" s="32">
        <f t="shared" si="35"/>
        <v>2599.3000000000002</v>
      </c>
      <c r="D683" s="32">
        <f t="shared" si="35"/>
        <v>2278.65</v>
      </c>
      <c r="E683" s="32">
        <f t="shared" si="35"/>
        <v>1838.65</v>
      </c>
      <c r="F683" s="32">
        <f t="shared" si="35"/>
        <v>1595.2750000000001</v>
      </c>
      <c r="G683" s="32">
        <f t="shared" si="35"/>
        <v>1185.5250000000001</v>
      </c>
    </row>
    <row r="684" spans="1:7" ht="14" hidden="1" x14ac:dyDescent="0.15">
      <c r="A684" s="25">
        <v>22</v>
      </c>
      <c r="B684" s="26"/>
      <c r="C684" s="32">
        <f t="shared" si="35"/>
        <v>2599.3000000000002</v>
      </c>
      <c r="D684" s="32">
        <f t="shared" si="35"/>
        <v>2278.65</v>
      </c>
      <c r="E684" s="32">
        <f t="shared" si="35"/>
        <v>1838.65</v>
      </c>
      <c r="F684" s="32">
        <f t="shared" si="35"/>
        <v>1595.2750000000001</v>
      </c>
      <c r="G684" s="32">
        <f t="shared" si="35"/>
        <v>1185.5250000000001</v>
      </c>
    </row>
    <row r="685" spans="1:7" ht="14" hidden="1" x14ac:dyDescent="0.15">
      <c r="A685" s="25">
        <v>23</v>
      </c>
      <c r="B685" s="26"/>
      <c r="C685" s="32">
        <f t="shared" si="35"/>
        <v>2599.3000000000002</v>
      </c>
      <c r="D685" s="32">
        <f t="shared" si="35"/>
        <v>2278.65</v>
      </c>
      <c r="E685" s="32">
        <f t="shared" si="35"/>
        <v>1838.65</v>
      </c>
      <c r="F685" s="32">
        <f t="shared" si="35"/>
        <v>1595.2750000000001</v>
      </c>
      <c r="G685" s="32">
        <f t="shared" si="35"/>
        <v>1185.5250000000001</v>
      </c>
    </row>
    <row r="686" spans="1:7" ht="14" hidden="1" x14ac:dyDescent="0.15">
      <c r="A686" s="25">
        <v>24</v>
      </c>
      <c r="B686" s="26"/>
      <c r="C686" s="32">
        <f t="shared" si="35"/>
        <v>2599.3000000000002</v>
      </c>
      <c r="D686" s="32">
        <f t="shared" si="35"/>
        <v>2278.65</v>
      </c>
      <c r="E686" s="32">
        <f t="shared" si="35"/>
        <v>1838.65</v>
      </c>
      <c r="F686" s="32">
        <f t="shared" si="35"/>
        <v>1595.2750000000001</v>
      </c>
      <c r="G686" s="32">
        <f t="shared" si="35"/>
        <v>1185.5250000000001</v>
      </c>
    </row>
    <row r="687" spans="1:7" ht="14" hidden="1" x14ac:dyDescent="0.15">
      <c r="A687" s="25">
        <v>25</v>
      </c>
      <c r="B687" s="26"/>
      <c r="C687" s="32">
        <f t="shared" si="35"/>
        <v>2778.05</v>
      </c>
      <c r="D687" s="32">
        <f t="shared" si="35"/>
        <v>2434.8500000000004</v>
      </c>
      <c r="E687" s="32">
        <f t="shared" si="35"/>
        <v>1953.0500000000002</v>
      </c>
      <c r="F687" s="32">
        <f t="shared" si="35"/>
        <v>1694.0000000000002</v>
      </c>
      <c r="G687" s="32">
        <f t="shared" si="35"/>
        <v>1258.4000000000001</v>
      </c>
    </row>
    <row r="688" spans="1:7" ht="14" hidden="1" x14ac:dyDescent="0.15">
      <c r="A688" s="25">
        <v>26</v>
      </c>
      <c r="B688" s="26"/>
      <c r="C688" s="32">
        <f t="shared" si="35"/>
        <v>2778.05</v>
      </c>
      <c r="D688" s="32">
        <f t="shared" si="35"/>
        <v>2434.8500000000004</v>
      </c>
      <c r="E688" s="32">
        <f t="shared" si="35"/>
        <v>1953.0500000000002</v>
      </c>
      <c r="F688" s="32">
        <f t="shared" si="35"/>
        <v>1694.0000000000002</v>
      </c>
      <c r="G688" s="32">
        <f t="shared" si="35"/>
        <v>1258.4000000000001</v>
      </c>
    </row>
    <row r="689" spans="1:7" ht="14" hidden="1" x14ac:dyDescent="0.15">
      <c r="A689" s="25">
        <v>27</v>
      </c>
      <c r="B689" s="26"/>
      <c r="C689" s="32">
        <f t="shared" si="35"/>
        <v>2778.05</v>
      </c>
      <c r="D689" s="32">
        <f t="shared" si="35"/>
        <v>2434.8500000000004</v>
      </c>
      <c r="E689" s="32">
        <f t="shared" si="35"/>
        <v>1953.0500000000002</v>
      </c>
      <c r="F689" s="32">
        <f t="shared" si="35"/>
        <v>1694.0000000000002</v>
      </c>
      <c r="G689" s="32">
        <f t="shared" si="35"/>
        <v>1258.4000000000001</v>
      </c>
    </row>
    <row r="690" spans="1:7" ht="14" hidden="1" x14ac:dyDescent="0.15">
      <c r="A690" s="25">
        <v>28</v>
      </c>
      <c r="B690" s="26"/>
      <c r="C690" s="32">
        <f t="shared" si="35"/>
        <v>2778.05</v>
      </c>
      <c r="D690" s="32">
        <f t="shared" si="35"/>
        <v>2434.8500000000004</v>
      </c>
      <c r="E690" s="32">
        <f t="shared" si="35"/>
        <v>1953.0500000000002</v>
      </c>
      <c r="F690" s="32">
        <f t="shared" si="35"/>
        <v>1694.0000000000002</v>
      </c>
      <c r="G690" s="32">
        <f t="shared" si="35"/>
        <v>1258.4000000000001</v>
      </c>
    </row>
    <row r="691" spans="1:7" ht="14" hidden="1" x14ac:dyDescent="0.15">
      <c r="A691" s="25">
        <v>29</v>
      </c>
      <c r="B691" s="26"/>
      <c r="C691" s="32">
        <f t="shared" si="35"/>
        <v>2778.05</v>
      </c>
      <c r="D691" s="32">
        <f t="shared" si="35"/>
        <v>2434.8500000000004</v>
      </c>
      <c r="E691" s="32">
        <f t="shared" si="35"/>
        <v>1953.0500000000002</v>
      </c>
      <c r="F691" s="32">
        <f t="shared" si="35"/>
        <v>1694.0000000000002</v>
      </c>
      <c r="G691" s="32">
        <f t="shared" si="35"/>
        <v>1258.4000000000001</v>
      </c>
    </row>
    <row r="692" spans="1:7" ht="14" hidden="1" x14ac:dyDescent="0.15">
      <c r="A692" s="25">
        <v>30</v>
      </c>
      <c r="B692" s="26"/>
      <c r="C692" s="32">
        <f t="shared" si="35"/>
        <v>3088.8</v>
      </c>
      <c r="D692" s="32">
        <f t="shared" si="35"/>
        <v>2707.9250000000002</v>
      </c>
      <c r="E692" s="32">
        <f t="shared" si="35"/>
        <v>2155.7250000000004</v>
      </c>
      <c r="F692" s="32">
        <f t="shared" si="35"/>
        <v>1869.45</v>
      </c>
      <c r="G692" s="32">
        <f t="shared" si="35"/>
        <v>1389.0250000000001</v>
      </c>
    </row>
    <row r="693" spans="1:7" ht="14" hidden="1" x14ac:dyDescent="0.15">
      <c r="A693" s="25">
        <v>31</v>
      </c>
      <c r="B693" s="26"/>
      <c r="C693" s="32">
        <f t="shared" si="35"/>
        <v>3088.8</v>
      </c>
      <c r="D693" s="32">
        <f t="shared" si="35"/>
        <v>2707.9250000000002</v>
      </c>
      <c r="E693" s="32">
        <f t="shared" si="35"/>
        <v>2155.7250000000004</v>
      </c>
      <c r="F693" s="32">
        <f t="shared" si="35"/>
        <v>1869.45</v>
      </c>
      <c r="G693" s="32">
        <f t="shared" si="35"/>
        <v>1389.0250000000001</v>
      </c>
    </row>
    <row r="694" spans="1:7" ht="14" hidden="1" x14ac:dyDescent="0.15">
      <c r="A694" s="25">
        <v>32</v>
      </c>
      <c r="B694" s="26"/>
      <c r="C694" s="32">
        <f t="shared" si="35"/>
        <v>3088.8</v>
      </c>
      <c r="D694" s="32">
        <f t="shared" si="35"/>
        <v>2707.9250000000002</v>
      </c>
      <c r="E694" s="32">
        <f t="shared" si="35"/>
        <v>2155.7250000000004</v>
      </c>
      <c r="F694" s="32">
        <f t="shared" si="35"/>
        <v>1869.45</v>
      </c>
      <c r="G694" s="32">
        <f t="shared" si="35"/>
        <v>1389.0250000000001</v>
      </c>
    </row>
    <row r="695" spans="1:7" ht="14" hidden="1" x14ac:dyDescent="0.15">
      <c r="A695" s="25">
        <v>33</v>
      </c>
      <c r="B695" s="26"/>
      <c r="C695" s="32">
        <f t="shared" si="35"/>
        <v>3088.8</v>
      </c>
      <c r="D695" s="32">
        <f t="shared" si="35"/>
        <v>2707.9250000000002</v>
      </c>
      <c r="E695" s="32">
        <f t="shared" si="35"/>
        <v>2155.7250000000004</v>
      </c>
      <c r="F695" s="32">
        <f t="shared" si="35"/>
        <v>1869.45</v>
      </c>
      <c r="G695" s="32">
        <f t="shared" si="35"/>
        <v>1389.0250000000001</v>
      </c>
    </row>
    <row r="696" spans="1:7" ht="14" hidden="1" x14ac:dyDescent="0.15">
      <c r="A696" s="25">
        <v>34</v>
      </c>
      <c r="B696" s="26"/>
      <c r="C696" s="32">
        <f t="shared" si="35"/>
        <v>3088.8</v>
      </c>
      <c r="D696" s="32">
        <f t="shared" si="35"/>
        <v>2707.9250000000002</v>
      </c>
      <c r="E696" s="32">
        <f t="shared" si="35"/>
        <v>2155.7250000000004</v>
      </c>
      <c r="F696" s="32">
        <f t="shared" si="35"/>
        <v>1869.45</v>
      </c>
      <c r="G696" s="32">
        <f t="shared" si="35"/>
        <v>1389.0250000000001</v>
      </c>
    </row>
    <row r="697" spans="1:7" ht="14" hidden="1" x14ac:dyDescent="0.15">
      <c r="A697" s="25">
        <v>35</v>
      </c>
      <c r="B697" s="26"/>
      <c r="C697" s="32">
        <f t="shared" ref="C697:G712" si="36">+C23*$K$3</f>
        <v>3449.3250000000003</v>
      </c>
      <c r="D697" s="32">
        <f t="shared" si="36"/>
        <v>3022.8</v>
      </c>
      <c r="E697" s="32">
        <f t="shared" si="36"/>
        <v>2392.7750000000001</v>
      </c>
      <c r="F697" s="32">
        <f t="shared" si="36"/>
        <v>2074.875</v>
      </c>
      <c r="G697" s="32">
        <f t="shared" si="36"/>
        <v>1542.2</v>
      </c>
    </row>
    <row r="698" spans="1:7" ht="14" hidden="1" x14ac:dyDescent="0.15">
      <c r="A698" s="25">
        <v>36</v>
      </c>
      <c r="B698" s="26"/>
      <c r="C698" s="32">
        <f t="shared" si="36"/>
        <v>3449.3250000000003</v>
      </c>
      <c r="D698" s="32">
        <f t="shared" si="36"/>
        <v>3022.8</v>
      </c>
      <c r="E698" s="32">
        <f t="shared" si="36"/>
        <v>2392.7750000000001</v>
      </c>
      <c r="F698" s="32">
        <f t="shared" si="36"/>
        <v>2074.875</v>
      </c>
      <c r="G698" s="32">
        <f t="shared" si="36"/>
        <v>1542.2</v>
      </c>
    </row>
    <row r="699" spans="1:7" ht="14" hidden="1" x14ac:dyDescent="0.15">
      <c r="A699" s="25">
        <v>37</v>
      </c>
      <c r="B699" s="26"/>
      <c r="C699" s="32">
        <f t="shared" si="36"/>
        <v>3449.3250000000003</v>
      </c>
      <c r="D699" s="32">
        <f t="shared" si="36"/>
        <v>3022.8</v>
      </c>
      <c r="E699" s="32">
        <f t="shared" si="36"/>
        <v>2392.7750000000001</v>
      </c>
      <c r="F699" s="32">
        <f t="shared" si="36"/>
        <v>2074.875</v>
      </c>
      <c r="G699" s="32">
        <f t="shared" si="36"/>
        <v>1542.2</v>
      </c>
    </row>
    <row r="700" spans="1:7" ht="14" hidden="1" x14ac:dyDescent="0.15">
      <c r="A700" s="25">
        <v>38</v>
      </c>
      <c r="B700" s="26"/>
      <c r="C700" s="32">
        <f t="shared" si="36"/>
        <v>3449.3250000000003</v>
      </c>
      <c r="D700" s="32">
        <f t="shared" si="36"/>
        <v>3022.8</v>
      </c>
      <c r="E700" s="32">
        <f t="shared" si="36"/>
        <v>2392.7750000000001</v>
      </c>
      <c r="F700" s="32">
        <f t="shared" si="36"/>
        <v>2074.875</v>
      </c>
      <c r="G700" s="32">
        <f t="shared" si="36"/>
        <v>1542.2</v>
      </c>
    </row>
    <row r="701" spans="1:7" ht="14" hidden="1" x14ac:dyDescent="0.15">
      <c r="A701" s="25">
        <v>39</v>
      </c>
      <c r="B701" s="26"/>
      <c r="C701" s="32">
        <f t="shared" si="36"/>
        <v>3449.3250000000003</v>
      </c>
      <c r="D701" s="32">
        <f t="shared" si="36"/>
        <v>3022.8</v>
      </c>
      <c r="E701" s="32">
        <f t="shared" si="36"/>
        <v>2392.7750000000001</v>
      </c>
      <c r="F701" s="32">
        <f t="shared" si="36"/>
        <v>2074.875</v>
      </c>
      <c r="G701" s="32">
        <f t="shared" si="36"/>
        <v>1542.2</v>
      </c>
    </row>
    <row r="702" spans="1:7" ht="14" hidden="1" x14ac:dyDescent="0.15">
      <c r="A702" s="25">
        <v>40</v>
      </c>
      <c r="B702" s="26"/>
      <c r="C702" s="32">
        <f t="shared" si="36"/>
        <v>3863.2000000000003</v>
      </c>
      <c r="D702" s="32">
        <f t="shared" si="36"/>
        <v>3386.6250000000005</v>
      </c>
      <c r="E702" s="32">
        <f t="shared" si="36"/>
        <v>2668.6000000000004</v>
      </c>
      <c r="F702" s="32">
        <f t="shared" si="36"/>
        <v>2314.125</v>
      </c>
      <c r="G702" s="32">
        <f t="shared" si="36"/>
        <v>1719.3000000000002</v>
      </c>
    </row>
    <row r="703" spans="1:7" ht="14" hidden="1" x14ac:dyDescent="0.15">
      <c r="A703" s="25">
        <v>41</v>
      </c>
      <c r="B703" s="26"/>
      <c r="C703" s="32">
        <f t="shared" si="36"/>
        <v>3863.2000000000003</v>
      </c>
      <c r="D703" s="32">
        <f t="shared" si="36"/>
        <v>3386.6250000000005</v>
      </c>
      <c r="E703" s="32">
        <f t="shared" si="36"/>
        <v>2668.6000000000004</v>
      </c>
      <c r="F703" s="32">
        <f t="shared" si="36"/>
        <v>2314.125</v>
      </c>
      <c r="G703" s="32">
        <f t="shared" si="36"/>
        <v>1719.3000000000002</v>
      </c>
    </row>
    <row r="704" spans="1:7" ht="14" hidden="1" x14ac:dyDescent="0.15">
      <c r="A704" s="25">
        <v>42</v>
      </c>
      <c r="B704" s="26"/>
      <c r="C704" s="32">
        <f t="shared" si="36"/>
        <v>3863.2000000000003</v>
      </c>
      <c r="D704" s="32">
        <f t="shared" si="36"/>
        <v>3386.6250000000005</v>
      </c>
      <c r="E704" s="32">
        <f t="shared" si="36"/>
        <v>2668.6000000000004</v>
      </c>
      <c r="F704" s="32">
        <f t="shared" si="36"/>
        <v>2314.125</v>
      </c>
      <c r="G704" s="32">
        <f t="shared" si="36"/>
        <v>1719.3000000000002</v>
      </c>
    </row>
    <row r="705" spans="1:7" ht="14" hidden="1" x14ac:dyDescent="0.15">
      <c r="A705" s="25">
        <v>43</v>
      </c>
      <c r="B705" s="26"/>
      <c r="C705" s="32">
        <f t="shared" si="36"/>
        <v>3863.2000000000003</v>
      </c>
      <c r="D705" s="32">
        <f t="shared" si="36"/>
        <v>3386.6250000000005</v>
      </c>
      <c r="E705" s="32">
        <f t="shared" si="36"/>
        <v>2668.6000000000004</v>
      </c>
      <c r="F705" s="32">
        <f t="shared" si="36"/>
        <v>2314.125</v>
      </c>
      <c r="G705" s="32">
        <f t="shared" si="36"/>
        <v>1719.3000000000002</v>
      </c>
    </row>
    <row r="706" spans="1:7" ht="14" hidden="1" x14ac:dyDescent="0.15">
      <c r="A706" s="25">
        <v>44</v>
      </c>
      <c r="B706" s="26"/>
      <c r="C706" s="32">
        <f t="shared" si="36"/>
        <v>3863.2000000000003</v>
      </c>
      <c r="D706" s="32">
        <f t="shared" si="36"/>
        <v>3386.6250000000005</v>
      </c>
      <c r="E706" s="32">
        <f t="shared" si="36"/>
        <v>2668.6000000000004</v>
      </c>
      <c r="F706" s="32">
        <f t="shared" si="36"/>
        <v>2314.125</v>
      </c>
      <c r="G706" s="32">
        <f t="shared" si="36"/>
        <v>1719.3000000000002</v>
      </c>
    </row>
    <row r="707" spans="1:7" ht="14" hidden="1" x14ac:dyDescent="0.15">
      <c r="A707" s="25">
        <v>45</v>
      </c>
      <c r="B707" s="26"/>
      <c r="C707" s="32">
        <f t="shared" si="36"/>
        <v>4323.55</v>
      </c>
      <c r="D707" s="32">
        <f t="shared" si="36"/>
        <v>3790.3250000000003</v>
      </c>
      <c r="E707" s="32">
        <f t="shared" si="36"/>
        <v>2977.4250000000002</v>
      </c>
      <c r="F707" s="32">
        <f t="shared" si="36"/>
        <v>2581.7000000000003</v>
      </c>
      <c r="G707" s="32">
        <f t="shared" si="36"/>
        <v>1918.4</v>
      </c>
    </row>
    <row r="708" spans="1:7" ht="14" hidden="1" x14ac:dyDescent="0.15">
      <c r="A708" s="25">
        <v>46</v>
      </c>
      <c r="B708" s="26"/>
      <c r="C708" s="32">
        <f t="shared" si="36"/>
        <v>4323.55</v>
      </c>
      <c r="D708" s="32">
        <f t="shared" si="36"/>
        <v>3790.3250000000003</v>
      </c>
      <c r="E708" s="32">
        <f t="shared" si="36"/>
        <v>2977.4250000000002</v>
      </c>
      <c r="F708" s="32">
        <f t="shared" si="36"/>
        <v>2581.7000000000003</v>
      </c>
      <c r="G708" s="32">
        <f t="shared" si="36"/>
        <v>1918.4</v>
      </c>
    </row>
    <row r="709" spans="1:7" ht="14" hidden="1" x14ac:dyDescent="0.15">
      <c r="A709" s="25">
        <v>47</v>
      </c>
      <c r="B709" s="26"/>
      <c r="C709" s="32">
        <f t="shared" si="36"/>
        <v>4323.55</v>
      </c>
      <c r="D709" s="32">
        <f t="shared" si="36"/>
        <v>3790.3250000000003</v>
      </c>
      <c r="E709" s="32">
        <f t="shared" si="36"/>
        <v>2977.4250000000002</v>
      </c>
      <c r="F709" s="32">
        <f t="shared" si="36"/>
        <v>2581.7000000000003</v>
      </c>
      <c r="G709" s="32">
        <f t="shared" si="36"/>
        <v>1918.4</v>
      </c>
    </row>
    <row r="710" spans="1:7" ht="14" hidden="1" x14ac:dyDescent="0.15">
      <c r="A710" s="25">
        <v>48</v>
      </c>
      <c r="B710" s="26"/>
      <c r="C710" s="32">
        <f t="shared" si="36"/>
        <v>4323.55</v>
      </c>
      <c r="D710" s="32">
        <f t="shared" si="36"/>
        <v>3790.3250000000003</v>
      </c>
      <c r="E710" s="32">
        <f t="shared" si="36"/>
        <v>2977.4250000000002</v>
      </c>
      <c r="F710" s="32">
        <f t="shared" si="36"/>
        <v>2581.7000000000003</v>
      </c>
      <c r="G710" s="32">
        <f t="shared" si="36"/>
        <v>1918.4</v>
      </c>
    </row>
    <row r="711" spans="1:7" ht="14" hidden="1" x14ac:dyDescent="0.15">
      <c r="A711" s="25">
        <v>49</v>
      </c>
      <c r="B711" s="26"/>
      <c r="C711" s="32">
        <f t="shared" si="36"/>
        <v>4323.55</v>
      </c>
      <c r="D711" s="32">
        <f t="shared" si="36"/>
        <v>3790.3250000000003</v>
      </c>
      <c r="E711" s="32">
        <f t="shared" si="36"/>
        <v>2977.4250000000002</v>
      </c>
      <c r="F711" s="32">
        <f t="shared" si="36"/>
        <v>2581.7000000000003</v>
      </c>
      <c r="G711" s="32">
        <f t="shared" si="36"/>
        <v>1918.4</v>
      </c>
    </row>
    <row r="712" spans="1:7" ht="14" hidden="1" x14ac:dyDescent="0.15">
      <c r="A712" s="25">
        <v>50</v>
      </c>
      <c r="B712" s="26"/>
      <c r="C712" s="32">
        <f t="shared" si="36"/>
        <v>4842.2000000000007</v>
      </c>
      <c r="D712" s="32">
        <f t="shared" si="36"/>
        <v>4244.9000000000005</v>
      </c>
      <c r="E712" s="32">
        <f t="shared" si="36"/>
        <v>3326.9500000000003</v>
      </c>
      <c r="F712" s="32">
        <f t="shared" si="36"/>
        <v>2885.3</v>
      </c>
      <c r="G712" s="32">
        <f t="shared" si="36"/>
        <v>2143.625</v>
      </c>
    </row>
    <row r="713" spans="1:7" ht="14" hidden="1" x14ac:dyDescent="0.15">
      <c r="A713" s="25">
        <v>51</v>
      </c>
      <c r="B713" s="26"/>
      <c r="C713" s="32">
        <f t="shared" ref="C713:G728" si="37">+C39*$K$3</f>
        <v>4842.2000000000007</v>
      </c>
      <c r="D713" s="32">
        <f t="shared" si="37"/>
        <v>4244.9000000000005</v>
      </c>
      <c r="E713" s="32">
        <f t="shared" si="37"/>
        <v>3326.9500000000003</v>
      </c>
      <c r="F713" s="32">
        <f t="shared" si="37"/>
        <v>2885.3</v>
      </c>
      <c r="G713" s="32">
        <f t="shared" si="37"/>
        <v>2143.625</v>
      </c>
    </row>
    <row r="714" spans="1:7" ht="14" hidden="1" x14ac:dyDescent="0.15">
      <c r="A714" s="25">
        <v>52</v>
      </c>
      <c r="B714" s="26"/>
      <c r="C714" s="32">
        <f t="shared" si="37"/>
        <v>4842.2000000000007</v>
      </c>
      <c r="D714" s="32">
        <f t="shared" si="37"/>
        <v>4244.9000000000005</v>
      </c>
      <c r="E714" s="32">
        <f t="shared" si="37"/>
        <v>3326.9500000000003</v>
      </c>
      <c r="F714" s="32">
        <f t="shared" si="37"/>
        <v>2885.3</v>
      </c>
      <c r="G714" s="32">
        <f t="shared" si="37"/>
        <v>2143.625</v>
      </c>
    </row>
    <row r="715" spans="1:7" ht="14" hidden="1" x14ac:dyDescent="0.15">
      <c r="A715" s="25">
        <v>53</v>
      </c>
      <c r="B715" s="26"/>
      <c r="C715" s="32">
        <f t="shared" si="37"/>
        <v>4842.2000000000007</v>
      </c>
      <c r="D715" s="32">
        <f t="shared" si="37"/>
        <v>4244.9000000000005</v>
      </c>
      <c r="E715" s="32">
        <f t="shared" si="37"/>
        <v>3326.9500000000003</v>
      </c>
      <c r="F715" s="32">
        <f t="shared" si="37"/>
        <v>2885.3</v>
      </c>
      <c r="G715" s="32">
        <f t="shared" si="37"/>
        <v>2143.625</v>
      </c>
    </row>
    <row r="716" spans="1:7" ht="14" hidden="1" x14ac:dyDescent="0.15">
      <c r="A716" s="25">
        <v>54</v>
      </c>
      <c r="B716" s="27"/>
      <c r="C716" s="32">
        <f t="shared" si="37"/>
        <v>4842.2000000000007</v>
      </c>
      <c r="D716" s="32">
        <f t="shared" si="37"/>
        <v>4244.9000000000005</v>
      </c>
      <c r="E716" s="32">
        <f t="shared" si="37"/>
        <v>3326.9500000000003</v>
      </c>
      <c r="F716" s="32">
        <f t="shared" si="37"/>
        <v>2885.3</v>
      </c>
      <c r="G716" s="32">
        <f t="shared" si="37"/>
        <v>2143.625</v>
      </c>
    </row>
    <row r="717" spans="1:7" ht="14" hidden="1" x14ac:dyDescent="0.15">
      <c r="A717" s="25">
        <v>55</v>
      </c>
      <c r="B717" s="27"/>
      <c r="C717" s="32">
        <f t="shared" si="37"/>
        <v>5413.1</v>
      </c>
      <c r="D717" s="32">
        <f t="shared" si="37"/>
        <v>4745.125</v>
      </c>
      <c r="E717" s="32">
        <f t="shared" si="37"/>
        <v>3713.3250000000003</v>
      </c>
      <c r="F717" s="32">
        <f t="shared" si="37"/>
        <v>3220.5250000000001</v>
      </c>
      <c r="G717" s="32">
        <f t="shared" si="37"/>
        <v>2393.0500000000002</v>
      </c>
    </row>
    <row r="718" spans="1:7" ht="14" hidden="1" x14ac:dyDescent="0.15">
      <c r="A718" s="25">
        <v>56</v>
      </c>
      <c r="B718" s="27"/>
      <c r="C718" s="32">
        <f t="shared" si="37"/>
        <v>5413.1</v>
      </c>
      <c r="D718" s="32">
        <f t="shared" si="37"/>
        <v>4745.125</v>
      </c>
      <c r="E718" s="32">
        <f t="shared" si="37"/>
        <v>3713.3250000000003</v>
      </c>
      <c r="F718" s="32">
        <f t="shared" si="37"/>
        <v>3220.5250000000001</v>
      </c>
      <c r="G718" s="32">
        <f t="shared" si="37"/>
        <v>2393.0500000000002</v>
      </c>
    </row>
    <row r="719" spans="1:7" ht="14" hidden="1" x14ac:dyDescent="0.15">
      <c r="A719" s="25">
        <v>57</v>
      </c>
      <c r="B719" s="27"/>
      <c r="C719" s="32">
        <f t="shared" si="37"/>
        <v>5413.1</v>
      </c>
      <c r="D719" s="32">
        <f t="shared" si="37"/>
        <v>4745.125</v>
      </c>
      <c r="E719" s="32">
        <f t="shared" si="37"/>
        <v>3713.3250000000003</v>
      </c>
      <c r="F719" s="32">
        <f t="shared" si="37"/>
        <v>3220.5250000000001</v>
      </c>
      <c r="G719" s="32">
        <f t="shared" si="37"/>
        <v>2393.0500000000002</v>
      </c>
    </row>
    <row r="720" spans="1:7" ht="14" hidden="1" x14ac:dyDescent="0.15">
      <c r="A720" s="25">
        <v>58</v>
      </c>
      <c r="B720" s="27"/>
      <c r="C720" s="32">
        <f t="shared" si="37"/>
        <v>5413.1</v>
      </c>
      <c r="D720" s="32">
        <f t="shared" si="37"/>
        <v>4745.125</v>
      </c>
      <c r="E720" s="32">
        <f t="shared" si="37"/>
        <v>3713.3250000000003</v>
      </c>
      <c r="F720" s="32">
        <f t="shared" si="37"/>
        <v>3220.5250000000001</v>
      </c>
      <c r="G720" s="32">
        <f t="shared" si="37"/>
        <v>2393.0500000000002</v>
      </c>
    </row>
    <row r="721" spans="1:7" ht="14" hidden="1" x14ac:dyDescent="0.15">
      <c r="A721" s="25">
        <v>59</v>
      </c>
      <c r="B721" s="27"/>
      <c r="C721" s="32">
        <f t="shared" si="37"/>
        <v>5413.1</v>
      </c>
      <c r="D721" s="32">
        <f t="shared" si="37"/>
        <v>4745.125</v>
      </c>
      <c r="E721" s="32">
        <f t="shared" si="37"/>
        <v>3713.3250000000003</v>
      </c>
      <c r="F721" s="32">
        <f t="shared" si="37"/>
        <v>3220.5250000000001</v>
      </c>
      <c r="G721" s="32">
        <f t="shared" si="37"/>
        <v>2393.0500000000002</v>
      </c>
    </row>
    <row r="722" spans="1:7" ht="14" hidden="1" x14ac:dyDescent="0.15">
      <c r="A722" s="25">
        <v>60</v>
      </c>
      <c r="B722" s="27"/>
      <c r="C722" s="32">
        <f t="shared" si="37"/>
        <v>5793.7000000000007</v>
      </c>
      <c r="D722" s="32">
        <f t="shared" si="37"/>
        <v>5078.4250000000002</v>
      </c>
      <c r="E722" s="32">
        <f t="shared" si="37"/>
        <v>3972.3750000000005</v>
      </c>
      <c r="F722" s="32">
        <f t="shared" si="37"/>
        <v>3444.1000000000004</v>
      </c>
      <c r="G722" s="32">
        <f t="shared" si="37"/>
        <v>2559.4250000000002</v>
      </c>
    </row>
    <row r="723" spans="1:7" ht="14" hidden="1" x14ac:dyDescent="0.15">
      <c r="A723" s="25">
        <v>61</v>
      </c>
      <c r="B723" s="27"/>
      <c r="C723" s="32">
        <f t="shared" si="37"/>
        <v>6457.0000000000009</v>
      </c>
      <c r="D723" s="32">
        <f t="shared" si="37"/>
        <v>5658.9500000000007</v>
      </c>
      <c r="E723" s="32">
        <f t="shared" si="37"/>
        <v>4423.375</v>
      </c>
      <c r="F723" s="32">
        <f t="shared" si="37"/>
        <v>3835.7000000000003</v>
      </c>
      <c r="G723" s="32">
        <f t="shared" si="37"/>
        <v>2850.1000000000004</v>
      </c>
    </row>
    <row r="724" spans="1:7" ht="14" hidden="1" x14ac:dyDescent="0.15">
      <c r="A724" s="25">
        <v>62</v>
      </c>
      <c r="B724" s="27"/>
      <c r="C724" s="32">
        <f t="shared" si="37"/>
        <v>7173.1</v>
      </c>
      <c r="D724" s="32">
        <f t="shared" si="37"/>
        <v>6287.05</v>
      </c>
      <c r="E724" s="32">
        <f t="shared" si="37"/>
        <v>4912.875</v>
      </c>
      <c r="F724" s="32">
        <f t="shared" si="37"/>
        <v>4260.3</v>
      </c>
      <c r="G724" s="32">
        <f t="shared" si="37"/>
        <v>3165.2500000000005</v>
      </c>
    </row>
    <row r="725" spans="1:7" ht="14" hidden="1" x14ac:dyDescent="0.15">
      <c r="A725" s="25">
        <v>63</v>
      </c>
      <c r="B725" s="27"/>
      <c r="C725" s="32">
        <f t="shared" si="37"/>
        <v>7943.6500000000005</v>
      </c>
      <c r="D725" s="32">
        <f t="shared" si="37"/>
        <v>6962.7250000000004</v>
      </c>
      <c r="E725" s="32">
        <f t="shared" si="37"/>
        <v>5440.875</v>
      </c>
      <c r="F725" s="32">
        <f t="shared" si="37"/>
        <v>4718.4500000000007</v>
      </c>
      <c r="G725" s="32">
        <f t="shared" si="37"/>
        <v>3505.9750000000004</v>
      </c>
    </row>
    <row r="726" spans="1:7" ht="14" hidden="1" x14ac:dyDescent="0.15">
      <c r="A726" s="25">
        <v>64</v>
      </c>
      <c r="B726" s="27"/>
      <c r="C726" s="32">
        <f t="shared" si="37"/>
        <v>8768.9250000000011</v>
      </c>
      <c r="D726" s="32">
        <f t="shared" si="37"/>
        <v>7685.7000000000007</v>
      </c>
      <c r="E726" s="32">
        <f t="shared" si="37"/>
        <v>6007.3750000000009</v>
      </c>
      <c r="F726" s="32">
        <f t="shared" si="37"/>
        <v>5209.3250000000007</v>
      </c>
      <c r="G726" s="32">
        <f t="shared" si="37"/>
        <v>3870.6250000000005</v>
      </c>
    </row>
    <row r="727" spans="1:7" ht="14" hidden="1" x14ac:dyDescent="0.15">
      <c r="A727" s="25">
        <v>65</v>
      </c>
      <c r="B727" s="27"/>
      <c r="C727" s="32">
        <f t="shared" si="37"/>
        <v>9648.1</v>
      </c>
      <c r="D727" s="32">
        <f t="shared" si="37"/>
        <v>8456.5250000000015</v>
      </c>
      <c r="E727" s="32">
        <f t="shared" si="37"/>
        <v>6611.8250000000007</v>
      </c>
      <c r="F727" s="32">
        <f t="shared" si="37"/>
        <v>5733.7500000000009</v>
      </c>
      <c r="G727" s="32">
        <f t="shared" si="37"/>
        <v>4260.0250000000005</v>
      </c>
    </row>
    <row r="728" spans="1:7" ht="14" hidden="1" x14ac:dyDescent="0.15">
      <c r="A728" s="25">
        <v>66</v>
      </c>
      <c r="B728" s="27"/>
      <c r="C728" s="32">
        <f t="shared" si="37"/>
        <v>10580.35</v>
      </c>
      <c r="D728" s="32">
        <f t="shared" si="37"/>
        <v>9274.375</v>
      </c>
      <c r="E728" s="32">
        <f t="shared" si="37"/>
        <v>7254.5000000000009</v>
      </c>
      <c r="F728" s="32">
        <f t="shared" si="37"/>
        <v>6291.1750000000002</v>
      </c>
      <c r="G728" s="32">
        <f t="shared" si="37"/>
        <v>4673.3500000000004</v>
      </c>
    </row>
    <row r="729" spans="1:7" ht="14" hidden="1" x14ac:dyDescent="0.15">
      <c r="A729" s="25">
        <v>67</v>
      </c>
      <c r="B729" s="27"/>
      <c r="C729" s="32">
        <f t="shared" ref="C729:G744" si="38">+C55*$K$3</f>
        <v>11567.875000000002</v>
      </c>
      <c r="D729" s="32">
        <f t="shared" si="38"/>
        <v>10139.525000000001</v>
      </c>
      <c r="E729" s="32">
        <f t="shared" si="38"/>
        <v>7935.6750000000011</v>
      </c>
      <c r="F729" s="32">
        <f t="shared" si="38"/>
        <v>6880.7750000000005</v>
      </c>
      <c r="G729" s="32">
        <f t="shared" si="38"/>
        <v>5112.25</v>
      </c>
    </row>
    <row r="730" spans="1:7" ht="14" hidden="1" x14ac:dyDescent="0.15">
      <c r="A730" s="25">
        <v>68</v>
      </c>
      <c r="B730" s="27"/>
      <c r="C730" s="32">
        <f t="shared" si="38"/>
        <v>12608.2</v>
      </c>
      <c r="D730" s="32">
        <f t="shared" si="38"/>
        <v>11052.525000000001</v>
      </c>
      <c r="E730" s="32">
        <f t="shared" si="38"/>
        <v>8654.8000000000011</v>
      </c>
      <c r="F730" s="32">
        <f t="shared" si="38"/>
        <v>7505.3</v>
      </c>
      <c r="G730" s="32">
        <f t="shared" si="38"/>
        <v>5576.4500000000007</v>
      </c>
    </row>
    <row r="731" spans="1:7" ht="14" hidden="1" x14ac:dyDescent="0.15">
      <c r="A731" s="25">
        <v>69</v>
      </c>
      <c r="B731" s="27"/>
      <c r="C731" s="32">
        <f t="shared" si="38"/>
        <v>13704.625000000002</v>
      </c>
      <c r="D731" s="32">
        <f t="shared" si="38"/>
        <v>12012.275000000001</v>
      </c>
      <c r="E731" s="32">
        <f t="shared" si="38"/>
        <v>9412.7000000000007</v>
      </c>
      <c r="F731" s="32">
        <f t="shared" si="38"/>
        <v>8162.2750000000005</v>
      </c>
      <c r="G731" s="32">
        <f t="shared" si="38"/>
        <v>6064.5750000000007</v>
      </c>
    </row>
    <row r="732" spans="1:7" ht="14" hidden="1" x14ac:dyDescent="0.15">
      <c r="A732" s="25">
        <v>70</v>
      </c>
      <c r="B732" s="27"/>
      <c r="C732" s="32">
        <f t="shared" si="38"/>
        <v>14853.85</v>
      </c>
      <c r="D732" s="32">
        <f t="shared" si="38"/>
        <v>13019.6</v>
      </c>
      <c r="E732" s="32">
        <f t="shared" si="38"/>
        <v>10208.275000000001</v>
      </c>
      <c r="F732" s="32">
        <f t="shared" si="38"/>
        <v>8852.25</v>
      </c>
      <c r="G732" s="32">
        <f t="shared" si="38"/>
        <v>6576.6250000000009</v>
      </c>
    </row>
    <row r="733" spans="1:7" ht="14" hidden="1" x14ac:dyDescent="0.15">
      <c r="A733" s="25">
        <v>71</v>
      </c>
      <c r="B733" s="27"/>
      <c r="C733" s="32">
        <f t="shared" si="38"/>
        <v>16057.250000000002</v>
      </c>
      <c r="D733" s="32">
        <f t="shared" si="38"/>
        <v>14074.500000000002</v>
      </c>
      <c r="E733" s="32">
        <f t="shared" si="38"/>
        <v>11043.175000000001</v>
      </c>
      <c r="F733" s="32">
        <f t="shared" si="38"/>
        <v>9575.5</v>
      </c>
      <c r="G733" s="32">
        <f t="shared" si="38"/>
        <v>7114.5250000000005</v>
      </c>
    </row>
    <row r="734" spans="1:7" ht="14" hidden="1" x14ac:dyDescent="0.15">
      <c r="A734" s="25">
        <v>72</v>
      </c>
      <c r="B734" s="27"/>
      <c r="C734" s="32">
        <f t="shared" si="38"/>
        <v>17314.825000000001</v>
      </c>
      <c r="D734" s="32">
        <f t="shared" si="38"/>
        <v>15176.425000000001</v>
      </c>
      <c r="E734" s="32">
        <f t="shared" si="38"/>
        <v>11914.925000000001</v>
      </c>
      <c r="F734" s="32">
        <f t="shared" si="38"/>
        <v>10332.025000000001</v>
      </c>
      <c r="G734" s="32">
        <f t="shared" si="38"/>
        <v>7675.8</v>
      </c>
    </row>
    <row r="735" spans="1:7" ht="14" hidden="1" x14ac:dyDescent="0.15">
      <c r="A735" s="25">
        <v>73</v>
      </c>
      <c r="B735" s="27"/>
      <c r="C735" s="32">
        <f t="shared" si="38"/>
        <v>18626.025000000001</v>
      </c>
      <c r="D735" s="32">
        <f t="shared" si="38"/>
        <v>16326.2</v>
      </c>
      <c r="E735" s="32">
        <f t="shared" si="38"/>
        <v>12826.000000000002</v>
      </c>
      <c r="F735" s="32">
        <f t="shared" si="38"/>
        <v>11121.825000000001</v>
      </c>
      <c r="G735" s="32">
        <f t="shared" si="38"/>
        <v>8263.4750000000004</v>
      </c>
    </row>
    <row r="736" spans="1:7" ht="14" hidden="1" x14ac:dyDescent="0.15">
      <c r="A736" s="25">
        <v>74</v>
      </c>
      <c r="B736" s="27"/>
      <c r="C736" s="32">
        <f t="shared" si="38"/>
        <v>19991.95</v>
      </c>
      <c r="D736" s="32">
        <f t="shared" si="38"/>
        <v>17523</v>
      </c>
      <c r="E736" s="32">
        <f t="shared" si="38"/>
        <v>13775.025000000001</v>
      </c>
      <c r="F736" s="32">
        <f t="shared" si="38"/>
        <v>11944.625000000002</v>
      </c>
      <c r="G736" s="32">
        <f t="shared" si="38"/>
        <v>8874.8000000000011</v>
      </c>
    </row>
    <row r="737" spans="1:7" ht="14" hidden="1" x14ac:dyDescent="0.15">
      <c r="A737" s="25">
        <v>75</v>
      </c>
      <c r="B737" s="27"/>
      <c r="C737" s="32">
        <f t="shared" si="38"/>
        <v>21411.5</v>
      </c>
      <c r="D737" s="32">
        <f t="shared" si="38"/>
        <v>18768.475000000002</v>
      </c>
      <c r="E737" s="32">
        <f t="shared" si="38"/>
        <v>14762.000000000002</v>
      </c>
      <c r="F737" s="32">
        <f t="shared" si="38"/>
        <v>12800.425000000001</v>
      </c>
      <c r="G737" s="32">
        <f t="shared" si="38"/>
        <v>9509.7750000000015</v>
      </c>
    </row>
    <row r="738" spans="1:7" ht="14" hidden="1" x14ac:dyDescent="0.15">
      <c r="A738" s="25">
        <v>76</v>
      </c>
      <c r="B738" s="27"/>
      <c r="C738" s="32">
        <f t="shared" si="38"/>
        <v>21411.5</v>
      </c>
      <c r="D738" s="32">
        <f t="shared" si="38"/>
        <v>18768.475000000002</v>
      </c>
      <c r="E738" s="32">
        <f t="shared" si="38"/>
        <v>14762.000000000002</v>
      </c>
      <c r="F738" s="32">
        <f t="shared" si="38"/>
        <v>12800.425000000001</v>
      </c>
      <c r="G738" s="32">
        <f t="shared" si="38"/>
        <v>9509.7750000000015</v>
      </c>
    </row>
    <row r="739" spans="1:7" ht="14" hidden="1" x14ac:dyDescent="0.15">
      <c r="A739" s="25">
        <v>77</v>
      </c>
      <c r="B739" s="27"/>
      <c r="C739" s="32">
        <f t="shared" si="38"/>
        <v>21411.5</v>
      </c>
      <c r="D739" s="32">
        <f t="shared" si="38"/>
        <v>18768.475000000002</v>
      </c>
      <c r="E739" s="32">
        <f t="shared" si="38"/>
        <v>14762.000000000002</v>
      </c>
      <c r="F739" s="32">
        <f t="shared" si="38"/>
        <v>12800.425000000001</v>
      </c>
      <c r="G739" s="32">
        <f t="shared" si="38"/>
        <v>9509.7750000000015</v>
      </c>
    </row>
    <row r="740" spans="1:7" ht="14" hidden="1" x14ac:dyDescent="0.15">
      <c r="A740" s="25">
        <v>78</v>
      </c>
      <c r="B740" s="27"/>
      <c r="C740" s="32">
        <f t="shared" si="38"/>
        <v>21411.5</v>
      </c>
      <c r="D740" s="32">
        <f t="shared" si="38"/>
        <v>18768.475000000002</v>
      </c>
      <c r="E740" s="32">
        <f t="shared" si="38"/>
        <v>14762.000000000002</v>
      </c>
      <c r="F740" s="32">
        <f t="shared" si="38"/>
        <v>12800.425000000001</v>
      </c>
      <c r="G740" s="32">
        <f t="shared" si="38"/>
        <v>9509.7750000000015</v>
      </c>
    </row>
    <row r="741" spans="1:7" ht="14" hidden="1" x14ac:dyDescent="0.15">
      <c r="A741" s="25">
        <v>79</v>
      </c>
      <c r="B741" s="27"/>
      <c r="C741" s="32">
        <f t="shared" si="38"/>
        <v>21411.5</v>
      </c>
      <c r="D741" s="32">
        <f t="shared" si="38"/>
        <v>18768.475000000002</v>
      </c>
      <c r="E741" s="32">
        <f t="shared" si="38"/>
        <v>14762.000000000002</v>
      </c>
      <c r="F741" s="32">
        <f t="shared" si="38"/>
        <v>12800.425000000001</v>
      </c>
      <c r="G741" s="32">
        <f t="shared" si="38"/>
        <v>9509.7750000000015</v>
      </c>
    </row>
    <row r="742" spans="1:7" ht="14" hidden="1" x14ac:dyDescent="0.15">
      <c r="A742" s="25">
        <v>80</v>
      </c>
      <c r="B742" s="27"/>
      <c r="C742" s="32">
        <f t="shared" si="38"/>
        <v>21411.5</v>
      </c>
      <c r="D742" s="32">
        <f t="shared" si="38"/>
        <v>18768.475000000002</v>
      </c>
      <c r="E742" s="32">
        <f t="shared" si="38"/>
        <v>14762.000000000002</v>
      </c>
      <c r="F742" s="32">
        <f t="shared" si="38"/>
        <v>12800.425000000001</v>
      </c>
      <c r="G742" s="32">
        <f t="shared" si="38"/>
        <v>9509.7750000000015</v>
      </c>
    </row>
    <row r="743" spans="1:7" ht="14" hidden="1" x14ac:dyDescent="0.15">
      <c r="A743" s="25">
        <v>81</v>
      </c>
      <c r="B743" s="27"/>
      <c r="C743" s="32">
        <f t="shared" si="38"/>
        <v>21411.5</v>
      </c>
      <c r="D743" s="32">
        <f t="shared" si="38"/>
        <v>18768.475000000002</v>
      </c>
      <c r="E743" s="32">
        <f t="shared" si="38"/>
        <v>14762.000000000002</v>
      </c>
      <c r="F743" s="32">
        <f t="shared" si="38"/>
        <v>12800.425000000001</v>
      </c>
      <c r="G743" s="32">
        <f t="shared" si="38"/>
        <v>9509.7750000000015</v>
      </c>
    </row>
    <row r="744" spans="1:7" ht="14" hidden="1" x14ac:dyDescent="0.15">
      <c r="A744" s="25">
        <v>82</v>
      </c>
      <c r="B744" s="27"/>
      <c r="C744" s="32">
        <f t="shared" si="38"/>
        <v>21411.5</v>
      </c>
      <c r="D744" s="32">
        <f t="shared" si="38"/>
        <v>18768.475000000002</v>
      </c>
      <c r="E744" s="32">
        <f t="shared" si="38"/>
        <v>14762.000000000002</v>
      </c>
      <c r="F744" s="32">
        <f t="shared" si="38"/>
        <v>12800.425000000001</v>
      </c>
      <c r="G744" s="32">
        <f t="shared" si="38"/>
        <v>9509.7750000000015</v>
      </c>
    </row>
    <row r="745" spans="1:7" ht="14" hidden="1" x14ac:dyDescent="0.15">
      <c r="A745" s="25">
        <v>83</v>
      </c>
      <c r="B745" s="27"/>
      <c r="C745" s="32">
        <f t="shared" ref="C745:G749" si="39">+C71*$K$3</f>
        <v>21411.5</v>
      </c>
      <c r="D745" s="32">
        <f t="shared" si="39"/>
        <v>18768.475000000002</v>
      </c>
      <c r="E745" s="32">
        <f t="shared" si="39"/>
        <v>14762.000000000002</v>
      </c>
      <c r="F745" s="32">
        <f t="shared" si="39"/>
        <v>12800.425000000001</v>
      </c>
      <c r="G745" s="32">
        <f t="shared" si="39"/>
        <v>9509.7750000000015</v>
      </c>
    </row>
    <row r="746" spans="1:7" ht="14" hidden="1" x14ac:dyDescent="0.15">
      <c r="A746" s="25">
        <v>84</v>
      </c>
      <c r="B746" s="27" t="s">
        <v>3</v>
      </c>
      <c r="C746" s="32">
        <f t="shared" si="39"/>
        <v>21411.5</v>
      </c>
      <c r="D746" s="32">
        <f t="shared" si="39"/>
        <v>18768.475000000002</v>
      </c>
      <c r="E746" s="32">
        <f t="shared" si="39"/>
        <v>14762.000000000002</v>
      </c>
      <c r="F746" s="32">
        <f t="shared" si="39"/>
        <v>12800.425000000001</v>
      </c>
      <c r="G746" s="32">
        <f t="shared" si="39"/>
        <v>9509.7750000000015</v>
      </c>
    </row>
    <row r="747" spans="1:7" ht="14" hidden="1" x14ac:dyDescent="0.15">
      <c r="A747" s="25">
        <v>1</v>
      </c>
      <c r="B747" s="27" t="s">
        <v>4</v>
      </c>
      <c r="C747" s="32">
        <f t="shared" si="39"/>
        <v>1098.075</v>
      </c>
      <c r="D747" s="32">
        <f t="shared" si="39"/>
        <v>963.32500000000005</v>
      </c>
      <c r="E747" s="32">
        <f t="shared" si="39"/>
        <v>782.92500000000007</v>
      </c>
      <c r="F747" s="32">
        <f t="shared" si="39"/>
        <v>679.25</v>
      </c>
      <c r="G747" s="32">
        <f t="shared" si="39"/>
        <v>504.90000000000003</v>
      </c>
    </row>
    <row r="748" spans="1:7" ht="14" hidden="1" x14ac:dyDescent="0.15">
      <c r="A748" s="25">
        <v>2</v>
      </c>
      <c r="B748" s="27" t="s">
        <v>1</v>
      </c>
      <c r="C748" s="32">
        <f t="shared" si="39"/>
        <v>1867.5250000000001</v>
      </c>
      <c r="D748" s="32">
        <f t="shared" si="39"/>
        <v>1636.8000000000002</v>
      </c>
      <c r="E748" s="32">
        <f t="shared" si="39"/>
        <v>1329.625</v>
      </c>
      <c r="F748" s="32">
        <f t="shared" si="39"/>
        <v>1153.3500000000001</v>
      </c>
      <c r="G748" s="32">
        <f t="shared" si="39"/>
        <v>857.17500000000007</v>
      </c>
    </row>
    <row r="749" spans="1:7" ht="15" hidden="1" thickBot="1" x14ac:dyDescent="0.2">
      <c r="A749" s="25">
        <v>3</v>
      </c>
      <c r="B749" s="27" t="s">
        <v>5</v>
      </c>
      <c r="C749" s="32">
        <f t="shared" si="39"/>
        <v>2635.6000000000004</v>
      </c>
      <c r="D749" s="32">
        <f t="shared" si="39"/>
        <v>2311.1000000000004</v>
      </c>
      <c r="E749" s="32">
        <f t="shared" si="39"/>
        <v>1877.9750000000001</v>
      </c>
      <c r="F749" s="32">
        <f t="shared" si="39"/>
        <v>1628.2750000000001</v>
      </c>
      <c r="G749" s="32">
        <f t="shared" si="39"/>
        <v>1210</v>
      </c>
    </row>
    <row r="750" spans="1:7" ht="14" hidden="1" thickBot="1" x14ac:dyDescent="0.2">
      <c r="A750" s="30"/>
      <c r="B750" s="30"/>
      <c r="C750" s="30"/>
      <c r="D750" s="30"/>
      <c r="E750" s="30"/>
      <c r="F750" s="30"/>
      <c r="G750" s="30"/>
    </row>
    <row r="751" spans="1:7" ht="18" hidden="1" x14ac:dyDescent="0.2">
      <c r="A751" s="569" t="s">
        <v>17</v>
      </c>
      <c r="B751" s="570"/>
      <c r="C751" s="570"/>
      <c r="D751" s="570"/>
      <c r="E751" s="570"/>
      <c r="F751" s="570"/>
      <c r="G751" s="571"/>
    </row>
    <row r="752" spans="1:7" ht="18" hidden="1" x14ac:dyDescent="0.2">
      <c r="A752" s="566" t="s">
        <v>12</v>
      </c>
      <c r="B752" s="567"/>
      <c r="C752" s="567"/>
      <c r="D752" s="567"/>
      <c r="E752" s="567"/>
      <c r="F752" s="567"/>
      <c r="G752" s="568"/>
    </row>
    <row r="753" spans="1:7" hidden="1" x14ac:dyDescent="0.15">
      <c r="A753" s="549" t="s">
        <v>0</v>
      </c>
      <c r="B753" s="550"/>
      <c r="C753" s="550"/>
      <c r="D753" s="550"/>
      <c r="E753" s="550"/>
      <c r="F753" s="550"/>
      <c r="G753" s="572"/>
    </row>
    <row r="754" spans="1:7" hidden="1" x14ac:dyDescent="0.15">
      <c r="A754" s="25" t="s">
        <v>2</v>
      </c>
      <c r="B754" s="26" t="s">
        <v>2</v>
      </c>
      <c r="C754" s="34">
        <v>2000</v>
      </c>
      <c r="D754" s="34">
        <v>3500</v>
      </c>
      <c r="E754" s="308">
        <v>5000</v>
      </c>
      <c r="F754" s="304"/>
      <c r="G754" s="305"/>
    </row>
    <row r="755" spans="1:7" ht="14" hidden="1" x14ac:dyDescent="0.15">
      <c r="A755" s="25">
        <v>18</v>
      </c>
      <c r="B755" s="27"/>
      <c r="C755" s="32">
        <f>+C155*$K$3</f>
        <v>1694.0000000000002</v>
      </c>
      <c r="D755" s="32">
        <f t="shared" ref="D755:G755" si="40">+D155*$K$3</f>
        <v>1536.9750000000001</v>
      </c>
      <c r="E755" s="32">
        <f t="shared" si="40"/>
        <v>1118.7</v>
      </c>
      <c r="F755" s="32">
        <f t="shared" si="40"/>
        <v>798.05000000000007</v>
      </c>
      <c r="G755" s="32">
        <f t="shared" si="40"/>
        <v>625.90000000000009</v>
      </c>
    </row>
    <row r="756" spans="1:7" ht="14" hidden="1" x14ac:dyDescent="0.15">
      <c r="A756" s="25">
        <v>19</v>
      </c>
      <c r="B756" s="27"/>
      <c r="C756" s="32">
        <f t="shared" ref="C756:G771" si="41">+C156*$K$3</f>
        <v>1694.0000000000002</v>
      </c>
      <c r="D756" s="32">
        <f t="shared" si="41"/>
        <v>1536.9750000000001</v>
      </c>
      <c r="E756" s="32">
        <f t="shared" si="41"/>
        <v>1118.7</v>
      </c>
      <c r="F756" s="32">
        <f t="shared" si="41"/>
        <v>798.05000000000007</v>
      </c>
      <c r="G756" s="32">
        <f t="shared" si="41"/>
        <v>625.90000000000009</v>
      </c>
    </row>
    <row r="757" spans="1:7" ht="14" hidden="1" x14ac:dyDescent="0.15">
      <c r="A757" s="25">
        <v>20</v>
      </c>
      <c r="B757" s="27"/>
      <c r="C757" s="32">
        <f t="shared" si="41"/>
        <v>1694.0000000000002</v>
      </c>
      <c r="D757" s="32">
        <f t="shared" si="41"/>
        <v>1536.9750000000001</v>
      </c>
      <c r="E757" s="32">
        <f t="shared" si="41"/>
        <v>1118.7</v>
      </c>
      <c r="F757" s="32">
        <f t="shared" si="41"/>
        <v>798.05000000000007</v>
      </c>
      <c r="G757" s="32">
        <f t="shared" si="41"/>
        <v>625.90000000000009</v>
      </c>
    </row>
    <row r="758" spans="1:7" ht="14" hidden="1" x14ac:dyDescent="0.15">
      <c r="A758" s="25">
        <v>21</v>
      </c>
      <c r="B758" s="27"/>
      <c r="C758" s="32">
        <f t="shared" si="41"/>
        <v>1694.0000000000002</v>
      </c>
      <c r="D758" s="32">
        <f t="shared" si="41"/>
        <v>1536.9750000000001</v>
      </c>
      <c r="E758" s="32">
        <f t="shared" si="41"/>
        <v>1118.7</v>
      </c>
      <c r="F758" s="32">
        <f t="shared" si="41"/>
        <v>798.05000000000007</v>
      </c>
      <c r="G758" s="32">
        <f t="shared" si="41"/>
        <v>625.90000000000009</v>
      </c>
    </row>
    <row r="759" spans="1:7" ht="14" hidden="1" x14ac:dyDescent="0.15">
      <c r="A759" s="25">
        <v>22</v>
      </c>
      <c r="B759" s="27"/>
      <c r="C759" s="32">
        <f t="shared" si="41"/>
        <v>1694.0000000000002</v>
      </c>
      <c r="D759" s="32">
        <f t="shared" si="41"/>
        <v>1536.9750000000001</v>
      </c>
      <c r="E759" s="32">
        <f t="shared" si="41"/>
        <v>1118.7</v>
      </c>
      <c r="F759" s="32">
        <f t="shared" si="41"/>
        <v>798.05000000000007</v>
      </c>
      <c r="G759" s="32">
        <f t="shared" si="41"/>
        <v>625.90000000000009</v>
      </c>
    </row>
    <row r="760" spans="1:7" ht="14" hidden="1" x14ac:dyDescent="0.15">
      <c r="A760" s="25">
        <v>23</v>
      </c>
      <c r="B760" s="27"/>
      <c r="C760" s="32">
        <f t="shared" si="41"/>
        <v>1694.0000000000002</v>
      </c>
      <c r="D760" s="32">
        <f t="shared" si="41"/>
        <v>1536.9750000000001</v>
      </c>
      <c r="E760" s="32">
        <f t="shared" si="41"/>
        <v>1118.7</v>
      </c>
      <c r="F760" s="32">
        <f t="shared" si="41"/>
        <v>798.05000000000007</v>
      </c>
      <c r="G760" s="32">
        <f t="shared" si="41"/>
        <v>625.90000000000009</v>
      </c>
    </row>
    <row r="761" spans="1:7" ht="14" hidden="1" x14ac:dyDescent="0.15">
      <c r="A761" s="25">
        <v>24</v>
      </c>
      <c r="B761" s="27"/>
      <c r="C761" s="32">
        <f t="shared" si="41"/>
        <v>1694.0000000000002</v>
      </c>
      <c r="D761" s="32">
        <f t="shared" si="41"/>
        <v>1536.9750000000001</v>
      </c>
      <c r="E761" s="32">
        <f t="shared" si="41"/>
        <v>1118.7</v>
      </c>
      <c r="F761" s="32">
        <f t="shared" si="41"/>
        <v>798.05000000000007</v>
      </c>
      <c r="G761" s="32">
        <f t="shared" si="41"/>
        <v>625.90000000000009</v>
      </c>
    </row>
    <row r="762" spans="1:7" ht="14" hidden="1" x14ac:dyDescent="0.15">
      <c r="A762" s="25">
        <v>25</v>
      </c>
      <c r="B762" s="27"/>
      <c r="C762" s="32">
        <f t="shared" si="41"/>
        <v>1810.0500000000002</v>
      </c>
      <c r="D762" s="32">
        <f t="shared" si="41"/>
        <v>1642.3000000000002</v>
      </c>
      <c r="E762" s="32">
        <f t="shared" si="41"/>
        <v>1182.7750000000001</v>
      </c>
      <c r="F762" s="32">
        <f t="shared" si="41"/>
        <v>843.42500000000007</v>
      </c>
      <c r="G762" s="32">
        <f t="shared" si="41"/>
        <v>661.65000000000009</v>
      </c>
    </row>
    <row r="763" spans="1:7" ht="14" hidden="1" x14ac:dyDescent="0.15">
      <c r="A763" s="25">
        <v>26</v>
      </c>
      <c r="B763" s="27"/>
      <c r="C763" s="32">
        <f t="shared" si="41"/>
        <v>1810.0500000000002</v>
      </c>
      <c r="D763" s="32">
        <f t="shared" si="41"/>
        <v>1642.3000000000002</v>
      </c>
      <c r="E763" s="32">
        <f t="shared" si="41"/>
        <v>1182.7750000000001</v>
      </c>
      <c r="F763" s="32">
        <f t="shared" si="41"/>
        <v>843.42500000000007</v>
      </c>
      <c r="G763" s="32">
        <f t="shared" si="41"/>
        <v>661.65000000000009</v>
      </c>
    </row>
    <row r="764" spans="1:7" ht="14" hidden="1" x14ac:dyDescent="0.15">
      <c r="A764" s="25">
        <v>27</v>
      </c>
      <c r="B764" s="27"/>
      <c r="C764" s="32">
        <f t="shared" si="41"/>
        <v>1810.0500000000002</v>
      </c>
      <c r="D764" s="32">
        <f t="shared" si="41"/>
        <v>1642.3000000000002</v>
      </c>
      <c r="E764" s="32">
        <f t="shared" si="41"/>
        <v>1182.7750000000001</v>
      </c>
      <c r="F764" s="32">
        <f t="shared" si="41"/>
        <v>843.42500000000007</v>
      </c>
      <c r="G764" s="32">
        <f t="shared" si="41"/>
        <v>661.65000000000009</v>
      </c>
    </row>
    <row r="765" spans="1:7" ht="14" hidden="1" x14ac:dyDescent="0.15">
      <c r="A765" s="25">
        <v>28</v>
      </c>
      <c r="B765" s="27"/>
      <c r="C765" s="32">
        <f t="shared" si="41"/>
        <v>1810.0500000000002</v>
      </c>
      <c r="D765" s="32">
        <f t="shared" si="41"/>
        <v>1642.3000000000002</v>
      </c>
      <c r="E765" s="32">
        <f t="shared" si="41"/>
        <v>1182.7750000000001</v>
      </c>
      <c r="F765" s="32">
        <f t="shared" si="41"/>
        <v>843.42500000000007</v>
      </c>
      <c r="G765" s="32">
        <f t="shared" si="41"/>
        <v>661.65000000000009</v>
      </c>
    </row>
    <row r="766" spans="1:7" ht="14" hidden="1" x14ac:dyDescent="0.15">
      <c r="A766" s="25">
        <v>29</v>
      </c>
      <c r="B766" s="27"/>
      <c r="C766" s="32">
        <f t="shared" si="41"/>
        <v>1810.0500000000002</v>
      </c>
      <c r="D766" s="32">
        <f t="shared" si="41"/>
        <v>1642.3000000000002</v>
      </c>
      <c r="E766" s="32">
        <f t="shared" si="41"/>
        <v>1182.7750000000001</v>
      </c>
      <c r="F766" s="32">
        <f t="shared" si="41"/>
        <v>843.42500000000007</v>
      </c>
      <c r="G766" s="32">
        <f t="shared" si="41"/>
        <v>661.65000000000009</v>
      </c>
    </row>
    <row r="767" spans="1:7" ht="14" hidden="1" x14ac:dyDescent="0.15">
      <c r="A767" s="25">
        <v>30</v>
      </c>
      <c r="B767" s="27"/>
      <c r="C767" s="32">
        <f t="shared" si="41"/>
        <v>2013.0000000000002</v>
      </c>
      <c r="D767" s="32">
        <f t="shared" si="41"/>
        <v>1826.5500000000002</v>
      </c>
      <c r="E767" s="32">
        <f t="shared" si="41"/>
        <v>1298.2750000000001</v>
      </c>
      <c r="F767" s="32">
        <f t="shared" si="41"/>
        <v>925.65000000000009</v>
      </c>
      <c r="G767" s="32">
        <f t="shared" si="41"/>
        <v>726.00000000000011</v>
      </c>
    </row>
    <row r="768" spans="1:7" ht="14" hidden="1" x14ac:dyDescent="0.15">
      <c r="A768" s="25">
        <v>31</v>
      </c>
      <c r="B768" s="27"/>
      <c r="C768" s="32">
        <f t="shared" si="41"/>
        <v>2013.0000000000002</v>
      </c>
      <c r="D768" s="32">
        <f t="shared" si="41"/>
        <v>1826.5500000000002</v>
      </c>
      <c r="E768" s="32">
        <f t="shared" si="41"/>
        <v>1298.2750000000001</v>
      </c>
      <c r="F768" s="32">
        <f t="shared" si="41"/>
        <v>925.65000000000009</v>
      </c>
      <c r="G768" s="32">
        <f t="shared" si="41"/>
        <v>726.00000000000011</v>
      </c>
    </row>
    <row r="769" spans="1:7" ht="14" hidden="1" x14ac:dyDescent="0.15">
      <c r="A769" s="25">
        <v>32</v>
      </c>
      <c r="B769" s="27"/>
      <c r="C769" s="32">
        <f t="shared" si="41"/>
        <v>2013.0000000000002</v>
      </c>
      <c r="D769" s="32">
        <f t="shared" si="41"/>
        <v>1826.5500000000002</v>
      </c>
      <c r="E769" s="32">
        <f t="shared" si="41"/>
        <v>1298.2750000000001</v>
      </c>
      <c r="F769" s="32">
        <f t="shared" si="41"/>
        <v>925.65000000000009</v>
      </c>
      <c r="G769" s="32">
        <f t="shared" si="41"/>
        <v>726.00000000000011</v>
      </c>
    </row>
    <row r="770" spans="1:7" ht="14" hidden="1" x14ac:dyDescent="0.15">
      <c r="A770" s="25">
        <v>33</v>
      </c>
      <c r="B770" s="27"/>
      <c r="C770" s="32">
        <f t="shared" si="41"/>
        <v>2013.0000000000002</v>
      </c>
      <c r="D770" s="32">
        <f t="shared" si="41"/>
        <v>1826.5500000000002</v>
      </c>
      <c r="E770" s="32">
        <f t="shared" si="41"/>
        <v>1298.2750000000001</v>
      </c>
      <c r="F770" s="32">
        <f t="shared" si="41"/>
        <v>925.65000000000009</v>
      </c>
      <c r="G770" s="32">
        <f t="shared" si="41"/>
        <v>726.00000000000011</v>
      </c>
    </row>
    <row r="771" spans="1:7" ht="14" hidden="1" x14ac:dyDescent="0.15">
      <c r="A771" s="25">
        <v>34</v>
      </c>
      <c r="B771" s="27"/>
      <c r="C771" s="32">
        <f t="shared" si="41"/>
        <v>2013.0000000000002</v>
      </c>
      <c r="D771" s="32">
        <f t="shared" si="41"/>
        <v>1826.5500000000002</v>
      </c>
      <c r="E771" s="32">
        <f t="shared" si="41"/>
        <v>1298.2750000000001</v>
      </c>
      <c r="F771" s="32">
        <f t="shared" si="41"/>
        <v>925.65000000000009</v>
      </c>
      <c r="G771" s="32">
        <f t="shared" si="41"/>
        <v>726.00000000000011</v>
      </c>
    </row>
    <row r="772" spans="1:7" ht="14" hidden="1" x14ac:dyDescent="0.15">
      <c r="A772" s="25">
        <v>35</v>
      </c>
      <c r="B772" s="27"/>
      <c r="C772" s="32">
        <f t="shared" ref="C772:G787" si="42">+C172*$K$3</f>
        <v>2246.75</v>
      </c>
      <c r="D772" s="32">
        <f t="shared" si="42"/>
        <v>2039.4</v>
      </c>
      <c r="E772" s="32">
        <f t="shared" si="42"/>
        <v>1434.6750000000002</v>
      </c>
      <c r="F772" s="32">
        <f t="shared" si="42"/>
        <v>1023.2750000000001</v>
      </c>
      <c r="G772" s="32">
        <f t="shared" si="42"/>
        <v>802.72500000000002</v>
      </c>
    </row>
    <row r="773" spans="1:7" ht="14" hidden="1" x14ac:dyDescent="0.15">
      <c r="A773" s="25">
        <v>36</v>
      </c>
      <c r="B773" s="27"/>
      <c r="C773" s="32">
        <f t="shared" si="42"/>
        <v>2246.75</v>
      </c>
      <c r="D773" s="32">
        <f t="shared" si="42"/>
        <v>2039.4</v>
      </c>
      <c r="E773" s="32">
        <f t="shared" si="42"/>
        <v>1434.6750000000002</v>
      </c>
      <c r="F773" s="32">
        <f t="shared" si="42"/>
        <v>1023.2750000000001</v>
      </c>
      <c r="G773" s="32">
        <f t="shared" si="42"/>
        <v>802.72500000000002</v>
      </c>
    </row>
    <row r="774" spans="1:7" ht="14" hidden="1" x14ac:dyDescent="0.15">
      <c r="A774" s="25">
        <v>37</v>
      </c>
      <c r="B774" s="27"/>
      <c r="C774" s="32">
        <f t="shared" si="42"/>
        <v>2246.75</v>
      </c>
      <c r="D774" s="32">
        <f t="shared" si="42"/>
        <v>2039.4</v>
      </c>
      <c r="E774" s="32">
        <f t="shared" si="42"/>
        <v>1434.6750000000002</v>
      </c>
      <c r="F774" s="32">
        <f t="shared" si="42"/>
        <v>1023.2750000000001</v>
      </c>
      <c r="G774" s="32">
        <f t="shared" si="42"/>
        <v>802.72500000000002</v>
      </c>
    </row>
    <row r="775" spans="1:7" ht="14" hidden="1" x14ac:dyDescent="0.15">
      <c r="A775" s="25">
        <v>38</v>
      </c>
      <c r="B775" s="27"/>
      <c r="C775" s="32">
        <f t="shared" si="42"/>
        <v>2246.75</v>
      </c>
      <c r="D775" s="32">
        <f t="shared" si="42"/>
        <v>2039.4</v>
      </c>
      <c r="E775" s="32">
        <f t="shared" si="42"/>
        <v>1434.6750000000002</v>
      </c>
      <c r="F775" s="32">
        <f t="shared" si="42"/>
        <v>1023.2750000000001</v>
      </c>
      <c r="G775" s="32">
        <f t="shared" si="42"/>
        <v>802.72500000000002</v>
      </c>
    </row>
    <row r="776" spans="1:7" ht="14" hidden="1" x14ac:dyDescent="0.15">
      <c r="A776" s="25">
        <v>39</v>
      </c>
      <c r="B776" s="27"/>
      <c r="C776" s="32">
        <f t="shared" si="42"/>
        <v>2246.75</v>
      </c>
      <c r="D776" s="32">
        <f t="shared" si="42"/>
        <v>2039.4</v>
      </c>
      <c r="E776" s="32">
        <f t="shared" si="42"/>
        <v>1434.6750000000002</v>
      </c>
      <c r="F776" s="32">
        <f t="shared" si="42"/>
        <v>1023.2750000000001</v>
      </c>
      <c r="G776" s="32">
        <f t="shared" si="42"/>
        <v>802.72500000000002</v>
      </c>
    </row>
    <row r="777" spans="1:7" ht="14" hidden="1" x14ac:dyDescent="0.15">
      <c r="A777" s="25">
        <v>40</v>
      </c>
      <c r="B777" s="27"/>
      <c r="C777" s="32">
        <f t="shared" si="42"/>
        <v>2517.0750000000003</v>
      </c>
      <c r="D777" s="32">
        <f t="shared" si="42"/>
        <v>2283.875</v>
      </c>
      <c r="E777" s="32">
        <f t="shared" si="42"/>
        <v>1595.2750000000001</v>
      </c>
      <c r="F777" s="32">
        <f t="shared" si="42"/>
        <v>1137.125</v>
      </c>
      <c r="G777" s="32">
        <f t="shared" si="42"/>
        <v>892.1</v>
      </c>
    </row>
    <row r="778" spans="1:7" ht="14" hidden="1" x14ac:dyDescent="0.15">
      <c r="A778" s="25">
        <v>41</v>
      </c>
      <c r="B778" s="27"/>
      <c r="C778" s="32">
        <f t="shared" si="42"/>
        <v>2517.0750000000003</v>
      </c>
      <c r="D778" s="32">
        <f t="shared" si="42"/>
        <v>2283.875</v>
      </c>
      <c r="E778" s="32">
        <f t="shared" si="42"/>
        <v>1595.2750000000001</v>
      </c>
      <c r="F778" s="32">
        <f t="shared" si="42"/>
        <v>1137.125</v>
      </c>
      <c r="G778" s="32">
        <f t="shared" si="42"/>
        <v>892.1</v>
      </c>
    </row>
    <row r="779" spans="1:7" ht="14" hidden="1" x14ac:dyDescent="0.15">
      <c r="A779" s="25">
        <v>42</v>
      </c>
      <c r="B779" s="27"/>
      <c r="C779" s="32">
        <f t="shared" si="42"/>
        <v>2517.0750000000003</v>
      </c>
      <c r="D779" s="32">
        <f t="shared" si="42"/>
        <v>2283.875</v>
      </c>
      <c r="E779" s="32">
        <f t="shared" si="42"/>
        <v>1595.2750000000001</v>
      </c>
      <c r="F779" s="32">
        <f t="shared" si="42"/>
        <v>1137.125</v>
      </c>
      <c r="G779" s="32">
        <f t="shared" si="42"/>
        <v>892.1</v>
      </c>
    </row>
    <row r="780" spans="1:7" ht="14" hidden="1" x14ac:dyDescent="0.15">
      <c r="A780" s="25">
        <v>43</v>
      </c>
      <c r="B780" s="27"/>
      <c r="C780" s="32">
        <f t="shared" si="42"/>
        <v>2517.0750000000003</v>
      </c>
      <c r="D780" s="32">
        <f t="shared" si="42"/>
        <v>2283.875</v>
      </c>
      <c r="E780" s="32">
        <f t="shared" si="42"/>
        <v>1595.2750000000001</v>
      </c>
      <c r="F780" s="32">
        <f t="shared" si="42"/>
        <v>1137.125</v>
      </c>
      <c r="G780" s="32">
        <f t="shared" si="42"/>
        <v>892.1</v>
      </c>
    </row>
    <row r="781" spans="1:7" ht="14" hidden="1" x14ac:dyDescent="0.15">
      <c r="A781" s="25">
        <v>44</v>
      </c>
      <c r="B781" s="27"/>
      <c r="C781" s="32">
        <f t="shared" si="42"/>
        <v>2517.0750000000003</v>
      </c>
      <c r="D781" s="32">
        <f t="shared" si="42"/>
        <v>2283.875</v>
      </c>
      <c r="E781" s="32">
        <f t="shared" si="42"/>
        <v>1595.2750000000001</v>
      </c>
      <c r="F781" s="32">
        <f t="shared" si="42"/>
        <v>1137.125</v>
      </c>
      <c r="G781" s="32">
        <f t="shared" si="42"/>
        <v>892.1</v>
      </c>
    </row>
    <row r="782" spans="1:7" ht="14" hidden="1" x14ac:dyDescent="0.15">
      <c r="A782" s="25">
        <v>45</v>
      </c>
      <c r="B782" s="27"/>
      <c r="C782" s="32">
        <f t="shared" si="42"/>
        <v>2816.55</v>
      </c>
      <c r="D782" s="32">
        <f t="shared" si="42"/>
        <v>2556.4</v>
      </c>
      <c r="E782" s="32">
        <f t="shared" si="42"/>
        <v>1775.4</v>
      </c>
      <c r="F782" s="32">
        <f t="shared" si="42"/>
        <v>1265.5500000000002</v>
      </c>
      <c r="G782" s="32">
        <f t="shared" si="42"/>
        <v>992.75000000000011</v>
      </c>
    </row>
    <row r="783" spans="1:7" ht="14" hidden="1" x14ac:dyDescent="0.15">
      <c r="A783" s="25">
        <v>46</v>
      </c>
      <c r="B783" s="27"/>
      <c r="C783" s="32">
        <f t="shared" si="42"/>
        <v>2816.55</v>
      </c>
      <c r="D783" s="32">
        <f t="shared" si="42"/>
        <v>2556.4</v>
      </c>
      <c r="E783" s="32">
        <f t="shared" si="42"/>
        <v>1775.4</v>
      </c>
      <c r="F783" s="32">
        <f t="shared" si="42"/>
        <v>1265.5500000000002</v>
      </c>
      <c r="G783" s="32">
        <f t="shared" si="42"/>
        <v>992.75000000000011</v>
      </c>
    </row>
    <row r="784" spans="1:7" ht="14" hidden="1" x14ac:dyDescent="0.15">
      <c r="A784" s="25">
        <v>47</v>
      </c>
      <c r="B784" s="27"/>
      <c r="C784" s="32">
        <f t="shared" si="42"/>
        <v>2816.55</v>
      </c>
      <c r="D784" s="32">
        <f t="shared" si="42"/>
        <v>2556.4</v>
      </c>
      <c r="E784" s="32">
        <f t="shared" si="42"/>
        <v>1775.4</v>
      </c>
      <c r="F784" s="32">
        <f t="shared" si="42"/>
        <v>1265.5500000000002</v>
      </c>
      <c r="G784" s="32">
        <f t="shared" si="42"/>
        <v>992.75000000000011</v>
      </c>
    </row>
    <row r="785" spans="1:7" ht="14" hidden="1" x14ac:dyDescent="0.15">
      <c r="A785" s="25">
        <v>48</v>
      </c>
      <c r="B785" s="27"/>
      <c r="C785" s="32">
        <f t="shared" si="42"/>
        <v>2816.55</v>
      </c>
      <c r="D785" s="32">
        <f t="shared" si="42"/>
        <v>2556.4</v>
      </c>
      <c r="E785" s="32">
        <f t="shared" si="42"/>
        <v>1775.4</v>
      </c>
      <c r="F785" s="32">
        <f t="shared" si="42"/>
        <v>1265.5500000000002</v>
      </c>
      <c r="G785" s="32">
        <f t="shared" si="42"/>
        <v>992.75000000000011</v>
      </c>
    </row>
    <row r="786" spans="1:7" ht="14" hidden="1" x14ac:dyDescent="0.15">
      <c r="A786" s="25">
        <v>49</v>
      </c>
      <c r="B786" s="27"/>
      <c r="C786" s="32">
        <f t="shared" si="42"/>
        <v>2816.55</v>
      </c>
      <c r="D786" s="32">
        <f t="shared" si="42"/>
        <v>2556.4</v>
      </c>
      <c r="E786" s="32">
        <f t="shared" si="42"/>
        <v>1775.4</v>
      </c>
      <c r="F786" s="32">
        <f t="shared" si="42"/>
        <v>1265.5500000000002</v>
      </c>
      <c r="G786" s="32">
        <f t="shared" si="42"/>
        <v>992.75000000000011</v>
      </c>
    </row>
    <row r="787" spans="1:7" ht="14" hidden="1" x14ac:dyDescent="0.15">
      <c r="A787" s="25">
        <v>50</v>
      </c>
      <c r="B787" s="27"/>
      <c r="C787" s="32">
        <f t="shared" si="42"/>
        <v>3154.2500000000005</v>
      </c>
      <c r="D787" s="32">
        <f t="shared" si="42"/>
        <v>2863.5750000000003</v>
      </c>
      <c r="E787" s="32">
        <f t="shared" si="42"/>
        <v>1980.5500000000002</v>
      </c>
      <c r="F787" s="32">
        <f t="shared" si="42"/>
        <v>1411.8500000000001</v>
      </c>
      <c r="G787" s="32">
        <f t="shared" si="42"/>
        <v>1107.7</v>
      </c>
    </row>
    <row r="788" spans="1:7" ht="14" hidden="1" x14ac:dyDescent="0.15">
      <c r="A788" s="25">
        <v>51</v>
      </c>
      <c r="B788" s="27"/>
      <c r="C788" s="32">
        <f t="shared" ref="C788:G803" si="43">+C188*$K$3</f>
        <v>3154.2500000000005</v>
      </c>
      <c r="D788" s="32">
        <f t="shared" si="43"/>
        <v>2863.5750000000003</v>
      </c>
      <c r="E788" s="32">
        <f t="shared" si="43"/>
        <v>1980.5500000000002</v>
      </c>
      <c r="F788" s="32">
        <f t="shared" si="43"/>
        <v>1411.8500000000001</v>
      </c>
      <c r="G788" s="32">
        <f t="shared" si="43"/>
        <v>1107.7</v>
      </c>
    </row>
    <row r="789" spans="1:7" ht="14" hidden="1" x14ac:dyDescent="0.15">
      <c r="A789" s="25">
        <v>52</v>
      </c>
      <c r="B789" s="27"/>
      <c r="C789" s="32">
        <f t="shared" si="43"/>
        <v>3154.2500000000005</v>
      </c>
      <c r="D789" s="32">
        <f t="shared" si="43"/>
        <v>2863.5750000000003</v>
      </c>
      <c r="E789" s="32">
        <f t="shared" si="43"/>
        <v>1980.5500000000002</v>
      </c>
      <c r="F789" s="32">
        <f t="shared" si="43"/>
        <v>1411.8500000000001</v>
      </c>
      <c r="G789" s="32">
        <f t="shared" si="43"/>
        <v>1107.7</v>
      </c>
    </row>
    <row r="790" spans="1:7" ht="14" hidden="1" x14ac:dyDescent="0.15">
      <c r="A790" s="25">
        <v>53</v>
      </c>
      <c r="B790" s="27"/>
      <c r="C790" s="32">
        <f t="shared" si="43"/>
        <v>3154.2500000000005</v>
      </c>
      <c r="D790" s="32">
        <f t="shared" si="43"/>
        <v>2863.5750000000003</v>
      </c>
      <c r="E790" s="32">
        <f t="shared" si="43"/>
        <v>1980.5500000000002</v>
      </c>
      <c r="F790" s="32">
        <f t="shared" si="43"/>
        <v>1411.8500000000001</v>
      </c>
      <c r="G790" s="32">
        <f t="shared" si="43"/>
        <v>1107.7</v>
      </c>
    </row>
    <row r="791" spans="1:7" ht="14" hidden="1" x14ac:dyDescent="0.15">
      <c r="A791" s="25">
        <v>54</v>
      </c>
      <c r="B791" s="27"/>
      <c r="C791" s="32">
        <f t="shared" si="43"/>
        <v>3154.2500000000005</v>
      </c>
      <c r="D791" s="32">
        <f t="shared" si="43"/>
        <v>2863.5750000000003</v>
      </c>
      <c r="E791" s="32">
        <f t="shared" si="43"/>
        <v>1980.5500000000002</v>
      </c>
      <c r="F791" s="32">
        <f t="shared" si="43"/>
        <v>1411.8500000000001</v>
      </c>
      <c r="G791" s="32">
        <f t="shared" si="43"/>
        <v>1107.7</v>
      </c>
    </row>
    <row r="792" spans="1:7" ht="14" hidden="1" x14ac:dyDescent="0.15">
      <c r="A792" s="25">
        <v>55</v>
      </c>
      <c r="B792" s="27"/>
      <c r="C792" s="32">
        <f t="shared" si="43"/>
        <v>3527.4250000000002</v>
      </c>
      <c r="D792" s="32">
        <f t="shared" si="43"/>
        <v>3200.1750000000002</v>
      </c>
      <c r="E792" s="32">
        <f t="shared" si="43"/>
        <v>2208.5250000000001</v>
      </c>
      <c r="F792" s="32">
        <f t="shared" si="43"/>
        <v>1573.825</v>
      </c>
      <c r="G792" s="32">
        <f t="shared" si="43"/>
        <v>1235.0250000000001</v>
      </c>
    </row>
    <row r="793" spans="1:7" ht="14" hidden="1" x14ac:dyDescent="0.15">
      <c r="A793" s="25">
        <v>56</v>
      </c>
      <c r="B793" s="27"/>
      <c r="C793" s="32">
        <f t="shared" si="43"/>
        <v>3527.4250000000002</v>
      </c>
      <c r="D793" s="32">
        <f t="shared" si="43"/>
        <v>3200.1750000000002</v>
      </c>
      <c r="E793" s="32">
        <f t="shared" si="43"/>
        <v>2208.5250000000001</v>
      </c>
      <c r="F793" s="32">
        <f t="shared" si="43"/>
        <v>1573.825</v>
      </c>
      <c r="G793" s="32">
        <f t="shared" si="43"/>
        <v>1235.0250000000001</v>
      </c>
    </row>
    <row r="794" spans="1:7" ht="14" hidden="1" x14ac:dyDescent="0.15">
      <c r="A794" s="25">
        <v>57</v>
      </c>
      <c r="B794" s="27"/>
      <c r="C794" s="32">
        <f t="shared" si="43"/>
        <v>3527.4250000000002</v>
      </c>
      <c r="D794" s="32">
        <f t="shared" si="43"/>
        <v>3200.1750000000002</v>
      </c>
      <c r="E794" s="32">
        <f t="shared" si="43"/>
        <v>2208.5250000000001</v>
      </c>
      <c r="F794" s="32">
        <f t="shared" si="43"/>
        <v>1573.825</v>
      </c>
      <c r="G794" s="32">
        <f t="shared" si="43"/>
        <v>1235.0250000000001</v>
      </c>
    </row>
    <row r="795" spans="1:7" ht="14" hidden="1" x14ac:dyDescent="0.15">
      <c r="A795" s="25">
        <v>58</v>
      </c>
      <c r="B795" s="27"/>
      <c r="C795" s="32">
        <f t="shared" si="43"/>
        <v>3527.4250000000002</v>
      </c>
      <c r="D795" s="32">
        <f t="shared" si="43"/>
        <v>3200.1750000000002</v>
      </c>
      <c r="E795" s="32">
        <f t="shared" si="43"/>
        <v>2208.5250000000001</v>
      </c>
      <c r="F795" s="32">
        <f t="shared" si="43"/>
        <v>1573.825</v>
      </c>
      <c r="G795" s="32">
        <f t="shared" si="43"/>
        <v>1235.0250000000001</v>
      </c>
    </row>
    <row r="796" spans="1:7" ht="14" hidden="1" x14ac:dyDescent="0.15">
      <c r="A796" s="25">
        <v>59</v>
      </c>
      <c r="B796" s="27"/>
      <c r="C796" s="32">
        <f t="shared" si="43"/>
        <v>3527.4250000000002</v>
      </c>
      <c r="D796" s="32">
        <f t="shared" si="43"/>
        <v>3200.1750000000002</v>
      </c>
      <c r="E796" s="32">
        <f t="shared" si="43"/>
        <v>2208.5250000000001</v>
      </c>
      <c r="F796" s="32">
        <f t="shared" si="43"/>
        <v>1573.825</v>
      </c>
      <c r="G796" s="32">
        <f t="shared" si="43"/>
        <v>1235.0250000000001</v>
      </c>
    </row>
    <row r="797" spans="1:7" ht="14" hidden="1" x14ac:dyDescent="0.15">
      <c r="A797" s="25">
        <v>60</v>
      </c>
      <c r="B797" s="27"/>
      <c r="C797" s="32">
        <f t="shared" si="43"/>
        <v>3774.1000000000004</v>
      </c>
      <c r="D797" s="32">
        <f t="shared" si="43"/>
        <v>3425.4</v>
      </c>
      <c r="E797" s="32">
        <f t="shared" si="43"/>
        <v>2360.875</v>
      </c>
      <c r="F797" s="32">
        <f t="shared" si="43"/>
        <v>1683.0000000000002</v>
      </c>
      <c r="G797" s="32">
        <f t="shared" si="43"/>
        <v>1320.2750000000001</v>
      </c>
    </row>
    <row r="798" spans="1:7" ht="14" hidden="1" x14ac:dyDescent="0.15">
      <c r="A798" s="25">
        <v>61</v>
      </c>
      <c r="B798" s="27"/>
      <c r="C798" s="32">
        <f t="shared" si="43"/>
        <v>4205.5750000000007</v>
      </c>
      <c r="D798" s="32">
        <f t="shared" si="43"/>
        <v>3817.2750000000001</v>
      </c>
      <c r="E798" s="32">
        <f t="shared" si="43"/>
        <v>2627.625</v>
      </c>
      <c r="F798" s="32">
        <f t="shared" si="43"/>
        <v>1873.3000000000002</v>
      </c>
      <c r="G798" s="32">
        <f t="shared" si="43"/>
        <v>1469.325</v>
      </c>
    </row>
    <row r="799" spans="1:7" ht="14" hidden="1" x14ac:dyDescent="0.15">
      <c r="A799" s="25">
        <v>62</v>
      </c>
      <c r="B799" s="27"/>
      <c r="C799" s="32">
        <f t="shared" si="43"/>
        <v>4672.8</v>
      </c>
      <c r="D799" s="32">
        <f t="shared" si="43"/>
        <v>4241.05</v>
      </c>
      <c r="E799" s="32">
        <f t="shared" si="43"/>
        <v>2918.3</v>
      </c>
      <c r="F799" s="32">
        <f t="shared" si="43"/>
        <v>2079.5500000000002</v>
      </c>
      <c r="G799" s="32">
        <f t="shared" si="43"/>
        <v>1631.3000000000002</v>
      </c>
    </row>
    <row r="800" spans="1:7" ht="14" hidden="1" x14ac:dyDescent="0.15">
      <c r="A800" s="25">
        <v>63</v>
      </c>
      <c r="B800" s="27"/>
      <c r="C800" s="32">
        <f t="shared" si="43"/>
        <v>5174.6750000000002</v>
      </c>
      <c r="D800" s="32">
        <f t="shared" si="43"/>
        <v>4696.4500000000007</v>
      </c>
      <c r="E800" s="32">
        <f t="shared" si="43"/>
        <v>3232.0750000000003</v>
      </c>
      <c r="F800" s="32">
        <f t="shared" si="43"/>
        <v>2303.125</v>
      </c>
      <c r="G800" s="32">
        <f t="shared" si="43"/>
        <v>1806.7500000000002</v>
      </c>
    </row>
    <row r="801" spans="1:7" ht="14" hidden="1" x14ac:dyDescent="0.15">
      <c r="A801" s="25">
        <v>64</v>
      </c>
      <c r="B801" s="27"/>
      <c r="C801" s="32">
        <f t="shared" si="43"/>
        <v>5712.3</v>
      </c>
      <c r="D801" s="32">
        <f t="shared" si="43"/>
        <v>5184.3</v>
      </c>
      <c r="E801" s="32">
        <f t="shared" si="43"/>
        <v>3568.6750000000002</v>
      </c>
      <c r="F801" s="32">
        <f t="shared" si="43"/>
        <v>2542.9250000000002</v>
      </c>
      <c r="G801" s="32">
        <f t="shared" si="43"/>
        <v>1995.1250000000002</v>
      </c>
    </row>
    <row r="802" spans="1:7" ht="14" hidden="1" x14ac:dyDescent="0.15">
      <c r="A802" s="25">
        <v>65</v>
      </c>
      <c r="B802" s="27"/>
      <c r="C802" s="32">
        <f t="shared" si="43"/>
        <v>6284.3</v>
      </c>
      <c r="D802" s="32">
        <f t="shared" si="43"/>
        <v>5703.2250000000004</v>
      </c>
      <c r="E802" s="32">
        <f t="shared" si="43"/>
        <v>3929.2000000000003</v>
      </c>
      <c r="F802" s="32">
        <f t="shared" si="43"/>
        <v>2800.05</v>
      </c>
      <c r="G802" s="32">
        <f t="shared" si="43"/>
        <v>2197.25</v>
      </c>
    </row>
    <row r="803" spans="1:7" ht="14" hidden="1" x14ac:dyDescent="0.15">
      <c r="A803" s="25">
        <v>66</v>
      </c>
      <c r="B803" s="27"/>
      <c r="C803" s="32">
        <f t="shared" si="43"/>
        <v>6892.05</v>
      </c>
      <c r="D803" s="32">
        <f t="shared" si="43"/>
        <v>6255.4250000000002</v>
      </c>
      <c r="E803" s="32">
        <f t="shared" si="43"/>
        <v>4312</v>
      </c>
      <c r="F803" s="32">
        <f t="shared" si="43"/>
        <v>3073.4</v>
      </c>
      <c r="G803" s="32">
        <f t="shared" si="43"/>
        <v>2411.4750000000004</v>
      </c>
    </row>
    <row r="804" spans="1:7" ht="14" hidden="1" x14ac:dyDescent="0.15">
      <c r="A804" s="25">
        <v>67</v>
      </c>
      <c r="B804" s="27"/>
      <c r="C804" s="32">
        <f t="shared" ref="C804:G819" si="44">+C204*$K$3</f>
        <v>7535.2750000000005</v>
      </c>
      <c r="D804" s="32">
        <f t="shared" si="44"/>
        <v>6838.4250000000002</v>
      </c>
      <c r="E804" s="32">
        <f t="shared" si="44"/>
        <v>4719</v>
      </c>
      <c r="F804" s="32">
        <f t="shared" si="44"/>
        <v>3362.9750000000004</v>
      </c>
      <c r="G804" s="32">
        <f t="shared" si="44"/>
        <v>2638.3500000000004</v>
      </c>
    </row>
    <row r="805" spans="1:7" ht="14" hidden="1" x14ac:dyDescent="0.15">
      <c r="A805" s="25">
        <v>68</v>
      </c>
      <c r="B805" s="27"/>
      <c r="C805" s="32">
        <f t="shared" si="44"/>
        <v>8213.7000000000007</v>
      </c>
      <c r="D805" s="32">
        <f t="shared" si="44"/>
        <v>7454.4250000000002</v>
      </c>
      <c r="E805" s="32">
        <f t="shared" si="44"/>
        <v>5149.375</v>
      </c>
      <c r="F805" s="32">
        <f t="shared" si="44"/>
        <v>3669.8750000000005</v>
      </c>
      <c r="G805" s="32">
        <f t="shared" si="44"/>
        <v>2878.9750000000004</v>
      </c>
    </row>
    <row r="806" spans="1:7" ht="14" hidden="1" x14ac:dyDescent="0.15">
      <c r="A806" s="25">
        <v>69</v>
      </c>
      <c r="B806" s="27"/>
      <c r="C806" s="32">
        <f t="shared" si="44"/>
        <v>8927.6</v>
      </c>
      <c r="D806" s="32">
        <f t="shared" si="44"/>
        <v>8101.5000000000009</v>
      </c>
      <c r="E806" s="32">
        <f t="shared" si="44"/>
        <v>5602.0250000000005</v>
      </c>
      <c r="F806" s="32">
        <f t="shared" si="44"/>
        <v>3992.1750000000002</v>
      </c>
      <c r="G806" s="32">
        <f t="shared" si="44"/>
        <v>3131.9750000000004</v>
      </c>
    </row>
    <row r="807" spans="1:7" ht="14" hidden="1" x14ac:dyDescent="0.15">
      <c r="A807" s="25">
        <v>70</v>
      </c>
      <c r="B807" s="27"/>
      <c r="C807" s="32">
        <f t="shared" si="44"/>
        <v>9675.875</v>
      </c>
      <c r="D807" s="32">
        <f t="shared" si="44"/>
        <v>8781.3000000000011</v>
      </c>
      <c r="E807" s="32">
        <f t="shared" si="44"/>
        <v>6078.8750000000009</v>
      </c>
      <c r="F807" s="32">
        <f t="shared" si="44"/>
        <v>4331.8</v>
      </c>
      <c r="G807" s="32">
        <f t="shared" si="44"/>
        <v>3398.1750000000002</v>
      </c>
    </row>
    <row r="808" spans="1:7" ht="14" hidden="1" x14ac:dyDescent="0.15">
      <c r="A808" s="25">
        <v>71</v>
      </c>
      <c r="B808" s="27"/>
      <c r="C808" s="32">
        <f t="shared" si="44"/>
        <v>10459.900000000001</v>
      </c>
      <c r="D808" s="32">
        <f t="shared" si="44"/>
        <v>9492.4500000000007</v>
      </c>
      <c r="E808" s="32">
        <f t="shared" si="44"/>
        <v>6578.55</v>
      </c>
      <c r="F808" s="32">
        <f t="shared" si="44"/>
        <v>4688.2000000000007</v>
      </c>
      <c r="G808" s="32">
        <f t="shared" si="44"/>
        <v>3678.1250000000005</v>
      </c>
    </row>
    <row r="809" spans="1:7" ht="14" hidden="1" x14ac:dyDescent="0.15">
      <c r="A809" s="25">
        <v>72</v>
      </c>
      <c r="B809" s="27"/>
      <c r="C809" s="32">
        <f t="shared" si="44"/>
        <v>11279.400000000001</v>
      </c>
      <c r="D809" s="32">
        <f t="shared" si="44"/>
        <v>10236.325000000001</v>
      </c>
      <c r="E809" s="32">
        <f t="shared" si="44"/>
        <v>7102.1500000000005</v>
      </c>
      <c r="F809" s="32">
        <f t="shared" si="44"/>
        <v>5061.375</v>
      </c>
      <c r="G809" s="32">
        <f t="shared" si="44"/>
        <v>3971.0000000000005</v>
      </c>
    </row>
    <row r="810" spans="1:7" ht="14" hidden="1" x14ac:dyDescent="0.15">
      <c r="A810" s="25">
        <v>73</v>
      </c>
      <c r="B810" s="27"/>
      <c r="C810" s="32">
        <f t="shared" si="44"/>
        <v>12133.550000000001</v>
      </c>
      <c r="D810" s="32">
        <f t="shared" si="44"/>
        <v>11011.825000000001</v>
      </c>
      <c r="E810" s="32">
        <f t="shared" si="44"/>
        <v>7648.5750000000007</v>
      </c>
      <c r="F810" s="32">
        <f t="shared" si="44"/>
        <v>5450.7750000000005</v>
      </c>
      <c r="G810" s="32">
        <f t="shared" si="44"/>
        <v>4276.25</v>
      </c>
    </row>
    <row r="811" spans="1:7" ht="14" hidden="1" x14ac:dyDescent="0.15">
      <c r="A811" s="25">
        <v>74</v>
      </c>
      <c r="B811" s="27"/>
      <c r="C811" s="32">
        <f t="shared" si="44"/>
        <v>13023.725</v>
      </c>
      <c r="D811" s="32">
        <f t="shared" si="44"/>
        <v>11819.225</v>
      </c>
      <c r="E811" s="32">
        <f t="shared" si="44"/>
        <v>8218.1</v>
      </c>
      <c r="F811" s="32">
        <f t="shared" si="44"/>
        <v>5856.6750000000002</v>
      </c>
      <c r="G811" s="32">
        <f t="shared" si="44"/>
        <v>4594.7000000000007</v>
      </c>
    </row>
    <row r="812" spans="1:7" ht="14" hidden="1" x14ac:dyDescent="0.15">
      <c r="A812" s="25">
        <v>75</v>
      </c>
      <c r="B812" s="27"/>
      <c r="C812" s="32">
        <f t="shared" si="44"/>
        <v>13948.000000000002</v>
      </c>
      <c r="D812" s="32">
        <f t="shared" si="44"/>
        <v>12657.7</v>
      </c>
      <c r="E812" s="32">
        <f t="shared" si="44"/>
        <v>8811.2750000000015</v>
      </c>
      <c r="F812" s="32">
        <f t="shared" si="44"/>
        <v>6279.35</v>
      </c>
      <c r="G812" s="32">
        <f t="shared" si="44"/>
        <v>4926.0750000000007</v>
      </c>
    </row>
    <row r="813" spans="1:7" ht="14" hidden="1" x14ac:dyDescent="0.15">
      <c r="A813" s="25">
        <v>76</v>
      </c>
      <c r="B813" s="27"/>
      <c r="C813" s="32">
        <f t="shared" si="44"/>
        <v>13948.000000000002</v>
      </c>
      <c r="D813" s="32">
        <f t="shared" si="44"/>
        <v>12657.7</v>
      </c>
      <c r="E813" s="32">
        <f t="shared" si="44"/>
        <v>8811.2750000000015</v>
      </c>
      <c r="F813" s="32">
        <f t="shared" si="44"/>
        <v>6279.35</v>
      </c>
      <c r="G813" s="32">
        <f t="shared" si="44"/>
        <v>4926.0750000000007</v>
      </c>
    </row>
    <row r="814" spans="1:7" ht="14" hidden="1" x14ac:dyDescent="0.15">
      <c r="A814" s="25">
        <v>77</v>
      </c>
      <c r="B814" s="27"/>
      <c r="C814" s="32">
        <f t="shared" si="44"/>
        <v>13948.000000000002</v>
      </c>
      <c r="D814" s="32">
        <f t="shared" si="44"/>
        <v>12657.7</v>
      </c>
      <c r="E814" s="32">
        <f t="shared" si="44"/>
        <v>8811.2750000000015</v>
      </c>
      <c r="F814" s="32">
        <f t="shared" si="44"/>
        <v>6279.35</v>
      </c>
      <c r="G814" s="32">
        <f t="shared" si="44"/>
        <v>4926.0750000000007</v>
      </c>
    </row>
    <row r="815" spans="1:7" ht="14" hidden="1" x14ac:dyDescent="0.15">
      <c r="A815" s="25">
        <v>78</v>
      </c>
      <c r="B815" s="27"/>
      <c r="C815" s="32">
        <f t="shared" si="44"/>
        <v>13948.000000000002</v>
      </c>
      <c r="D815" s="32">
        <f t="shared" si="44"/>
        <v>12657.7</v>
      </c>
      <c r="E815" s="32">
        <f t="shared" si="44"/>
        <v>8811.2750000000015</v>
      </c>
      <c r="F815" s="32">
        <f t="shared" si="44"/>
        <v>6279.35</v>
      </c>
      <c r="G815" s="32">
        <f t="shared" si="44"/>
        <v>4926.0750000000007</v>
      </c>
    </row>
    <row r="816" spans="1:7" ht="14" hidden="1" x14ac:dyDescent="0.15">
      <c r="A816" s="25">
        <v>79</v>
      </c>
      <c r="B816" s="27"/>
      <c r="C816" s="32">
        <f t="shared" si="44"/>
        <v>13948.000000000002</v>
      </c>
      <c r="D816" s="32">
        <f t="shared" si="44"/>
        <v>12657.7</v>
      </c>
      <c r="E816" s="32">
        <f t="shared" si="44"/>
        <v>8811.2750000000015</v>
      </c>
      <c r="F816" s="32">
        <f t="shared" si="44"/>
        <v>6279.35</v>
      </c>
      <c r="G816" s="32">
        <f t="shared" si="44"/>
        <v>4926.0750000000007</v>
      </c>
    </row>
    <row r="817" spans="1:7" ht="14" hidden="1" x14ac:dyDescent="0.15">
      <c r="A817" s="25">
        <v>80</v>
      </c>
      <c r="B817" s="27"/>
      <c r="C817" s="32">
        <f t="shared" si="44"/>
        <v>13948.000000000002</v>
      </c>
      <c r="D817" s="32">
        <f t="shared" si="44"/>
        <v>12657.7</v>
      </c>
      <c r="E817" s="32">
        <f t="shared" si="44"/>
        <v>8811.2750000000015</v>
      </c>
      <c r="F817" s="32">
        <f t="shared" si="44"/>
        <v>6279.35</v>
      </c>
      <c r="G817" s="32">
        <f t="shared" si="44"/>
        <v>4926.0750000000007</v>
      </c>
    </row>
    <row r="818" spans="1:7" ht="14" hidden="1" x14ac:dyDescent="0.15">
      <c r="A818" s="25">
        <v>81</v>
      </c>
      <c r="B818" s="27"/>
      <c r="C818" s="32">
        <f t="shared" si="44"/>
        <v>13948.000000000002</v>
      </c>
      <c r="D818" s="32">
        <f t="shared" si="44"/>
        <v>12657.7</v>
      </c>
      <c r="E818" s="32">
        <f t="shared" si="44"/>
        <v>8811.2750000000015</v>
      </c>
      <c r="F818" s="32">
        <f t="shared" si="44"/>
        <v>6279.35</v>
      </c>
      <c r="G818" s="32">
        <f t="shared" si="44"/>
        <v>4926.0750000000007</v>
      </c>
    </row>
    <row r="819" spans="1:7" ht="14" hidden="1" x14ac:dyDescent="0.15">
      <c r="A819" s="25">
        <v>82</v>
      </c>
      <c r="B819" s="27"/>
      <c r="C819" s="32">
        <f t="shared" si="44"/>
        <v>13948.000000000002</v>
      </c>
      <c r="D819" s="32">
        <f t="shared" si="44"/>
        <v>12657.7</v>
      </c>
      <c r="E819" s="32">
        <f t="shared" si="44"/>
        <v>8811.2750000000015</v>
      </c>
      <c r="F819" s="32">
        <f t="shared" si="44"/>
        <v>6279.35</v>
      </c>
      <c r="G819" s="32">
        <f t="shared" si="44"/>
        <v>4926.0750000000007</v>
      </c>
    </row>
    <row r="820" spans="1:7" ht="14" hidden="1" x14ac:dyDescent="0.15">
      <c r="A820" s="25">
        <v>83</v>
      </c>
      <c r="B820" s="27"/>
      <c r="C820" s="32">
        <f t="shared" ref="C820:G824" si="45">+C220*$K$3</f>
        <v>13948.000000000002</v>
      </c>
      <c r="D820" s="32">
        <f t="shared" si="45"/>
        <v>12657.7</v>
      </c>
      <c r="E820" s="32">
        <f t="shared" si="45"/>
        <v>8811.2750000000015</v>
      </c>
      <c r="F820" s="32">
        <f t="shared" si="45"/>
        <v>6279.35</v>
      </c>
      <c r="G820" s="32">
        <f t="shared" si="45"/>
        <v>4926.0750000000007</v>
      </c>
    </row>
    <row r="821" spans="1:7" ht="14" hidden="1" x14ac:dyDescent="0.15">
      <c r="A821" s="25">
        <v>84</v>
      </c>
      <c r="B821" s="27" t="s">
        <v>3</v>
      </c>
      <c r="C821" s="32">
        <f t="shared" si="45"/>
        <v>13948.000000000002</v>
      </c>
      <c r="D821" s="32">
        <f t="shared" si="45"/>
        <v>12657.7</v>
      </c>
      <c r="E821" s="32">
        <f t="shared" si="45"/>
        <v>8811.2750000000015</v>
      </c>
      <c r="F821" s="32">
        <f t="shared" si="45"/>
        <v>6279.35</v>
      </c>
      <c r="G821" s="32">
        <f t="shared" si="45"/>
        <v>4926.0750000000007</v>
      </c>
    </row>
    <row r="822" spans="1:7" ht="14" hidden="1" x14ac:dyDescent="0.15">
      <c r="A822" s="25">
        <v>1</v>
      </c>
      <c r="B822" s="27" t="s">
        <v>4</v>
      </c>
      <c r="C822" s="32">
        <f t="shared" si="45"/>
        <v>715.82500000000005</v>
      </c>
      <c r="D822" s="32">
        <f t="shared" si="45"/>
        <v>650.1</v>
      </c>
      <c r="E822" s="32">
        <f t="shared" si="45"/>
        <v>478.50000000000006</v>
      </c>
      <c r="F822" s="32">
        <f t="shared" si="45"/>
        <v>341.55</v>
      </c>
      <c r="G822" s="32">
        <f t="shared" si="45"/>
        <v>268.125</v>
      </c>
    </row>
    <row r="823" spans="1:7" ht="14" hidden="1" x14ac:dyDescent="0.15">
      <c r="A823" s="25">
        <v>2</v>
      </c>
      <c r="B823" s="27" t="s">
        <v>1</v>
      </c>
      <c r="C823" s="32">
        <f t="shared" si="45"/>
        <v>1216.6000000000001</v>
      </c>
      <c r="D823" s="32">
        <f t="shared" si="45"/>
        <v>1104.4000000000001</v>
      </c>
      <c r="E823" s="32">
        <f t="shared" si="45"/>
        <v>813.72500000000002</v>
      </c>
      <c r="F823" s="32">
        <f t="shared" si="45"/>
        <v>580.52500000000009</v>
      </c>
      <c r="G823" s="32">
        <f t="shared" si="45"/>
        <v>455.12500000000006</v>
      </c>
    </row>
    <row r="824" spans="1:7" ht="15" hidden="1" thickBot="1" x14ac:dyDescent="0.2">
      <c r="A824" s="28">
        <v>3</v>
      </c>
      <c r="B824" s="29" t="s">
        <v>5</v>
      </c>
      <c r="C824" s="32">
        <f t="shared" si="45"/>
        <v>1717.1000000000001</v>
      </c>
      <c r="D824" s="32">
        <f t="shared" si="45"/>
        <v>1558.9750000000001</v>
      </c>
      <c r="E824" s="32">
        <f t="shared" si="45"/>
        <v>1147.8500000000001</v>
      </c>
      <c r="F824" s="32">
        <f t="shared" si="45"/>
        <v>818.40000000000009</v>
      </c>
      <c r="G824" s="32">
        <f t="shared" si="45"/>
        <v>642.125</v>
      </c>
    </row>
    <row r="825" spans="1:7" ht="14" hidden="1" thickBot="1" x14ac:dyDescent="0.2">
      <c r="A825" s="24"/>
      <c r="B825" s="24"/>
      <c r="C825" s="24"/>
      <c r="D825" s="24"/>
      <c r="E825" s="24"/>
      <c r="F825" s="24"/>
      <c r="G825" s="24"/>
    </row>
    <row r="826" spans="1:7" ht="18" hidden="1" x14ac:dyDescent="0.2">
      <c r="A826" s="569" t="s">
        <v>19</v>
      </c>
      <c r="B826" s="570"/>
      <c r="C826" s="570"/>
      <c r="D826" s="570"/>
      <c r="E826" s="570"/>
      <c r="F826" s="570"/>
      <c r="G826" s="571"/>
    </row>
    <row r="827" spans="1:7" ht="18" hidden="1" x14ac:dyDescent="0.2">
      <c r="A827" s="566" t="s">
        <v>12</v>
      </c>
      <c r="B827" s="567"/>
      <c r="C827" s="567"/>
      <c r="D827" s="567"/>
      <c r="E827" s="567"/>
      <c r="F827" s="567"/>
      <c r="G827" s="568"/>
    </row>
    <row r="828" spans="1:7" hidden="1" x14ac:dyDescent="0.15">
      <c r="A828" s="549" t="s">
        <v>0</v>
      </c>
      <c r="B828" s="550"/>
      <c r="C828" s="550"/>
      <c r="D828" s="550"/>
      <c r="E828" s="550"/>
      <c r="F828" s="550"/>
      <c r="G828" s="572"/>
    </row>
    <row r="829" spans="1:7" hidden="1" x14ac:dyDescent="0.15">
      <c r="A829" s="25" t="s">
        <v>2</v>
      </c>
      <c r="B829" s="26" t="s">
        <v>2</v>
      </c>
      <c r="C829" s="34">
        <v>2000</v>
      </c>
      <c r="D829" s="34">
        <v>3500</v>
      </c>
      <c r="E829" s="308">
        <v>5000</v>
      </c>
      <c r="F829" s="304"/>
      <c r="G829" s="305"/>
    </row>
    <row r="830" spans="1:7" ht="14" hidden="1" x14ac:dyDescent="0.15">
      <c r="A830" s="25">
        <v>18</v>
      </c>
      <c r="B830" s="27"/>
      <c r="C830" s="32">
        <f>+C305*$K$3</f>
        <v>1059.8500000000001</v>
      </c>
      <c r="D830" s="32">
        <f t="shared" ref="D830:G830" si="46">+D305*$K$3</f>
        <v>1016.95</v>
      </c>
      <c r="E830" s="32">
        <f t="shared" si="46"/>
        <v>742.50000000000011</v>
      </c>
      <c r="F830" s="32">
        <f t="shared" si="46"/>
        <v>528.55000000000007</v>
      </c>
      <c r="G830" s="32">
        <f t="shared" si="46"/>
        <v>415.25000000000006</v>
      </c>
    </row>
    <row r="831" spans="1:7" ht="14" hidden="1" x14ac:dyDescent="0.15">
      <c r="A831" s="25">
        <v>19</v>
      </c>
      <c r="B831" s="27"/>
      <c r="C831" s="32">
        <f t="shared" ref="C831:G846" si="47">+C306*$K$3</f>
        <v>1059.8500000000001</v>
      </c>
      <c r="D831" s="32">
        <f t="shared" si="47"/>
        <v>1016.95</v>
      </c>
      <c r="E831" s="32">
        <f t="shared" si="47"/>
        <v>742.50000000000011</v>
      </c>
      <c r="F831" s="32">
        <f t="shared" si="47"/>
        <v>528.55000000000007</v>
      </c>
      <c r="G831" s="32">
        <f t="shared" si="47"/>
        <v>415.25000000000006</v>
      </c>
    </row>
    <row r="832" spans="1:7" ht="14" hidden="1" x14ac:dyDescent="0.15">
      <c r="A832" s="25">
        <v>20</v>
      </c>
      <c r="B832" s="27"/>
      <c r="C832" s="32">
        <f t="shared" si="47"/>
        <v>1059.8500000000001</v>
      </c>
      <c r="D832" s="32">
        <f t="shared" si="47"/>
        <v>1016.95</v>
      </c>
      <c r="E832" s="32">
        <f t="shared" si="47"/>
        <v>742.50000000000011</v>
      </c>
      <c r="F832" s="32">
        <f t="shared" si="47"/>
        <v>528.55000000000007</v>
      </c>
      <c r="G832" s="32">
        <f t="shared" si="47"/>
        <v>415.25000000000006</v>
      </c>
    </row>
    <row r="833" spans="1:7" ht="14" hidden="1" x14ac:dyDescent="0.15">
      <c r="A833" s="25">
        <v>21</v>
      </c>
      <c r="B833" s="27"/>
      <c r="C833" s="32">
        <f t="shared" si="47"/>
        <v>1059.8500000000001</v>
      </c>
      <c r="D833" s="32">
        <f t="shared" si="47"/>
        <v>1016.95</v>
      </c>
      <c r="E833" s="32">
        <f t="shared" si="47"/>
        <v>742.50000000000011</v>
      </c>
      <c r="F833" s="32">
        <f t="shared" si="47"/>
        <v>528.55000000000007</v>
      </c>
      <c r="G833" s="32">
        <f t="shared" si="47"/>
        <v>415.25000000000006</v>
      </c>
    </row>
    <row r="834" spans="1:7" ht="14" hidden="1" x14ac:dyDescent="0.15">
      <c r="A834" s="25">
        <v>22</v>
      </c>
      <c r="B834" s="27"/>
      <c r="C834" s="32">
        <f t="shared" si="47"/>
        <v>1059.8500000000001</v>
      </c>
      <c r="D834" s="32">
        <f t="shared" si="47"/>
        <v>1016.95</v>
      </c>
      <c r="E834" s="32">
        <f t="shared" si="47"/>
        <v>742.50000000000011</v>
      </c>
      <c r="F834" s="32">
        <f t="shared" si="47"/>
        <v>528.55000000000007</v>
      </c>
      <c r="G834" s="32">
        <f t="shared" si="47"/>
        <v>415.25000000000006</v>
      </c>
    </row>
    <row r="835" spans="1:7" ht="14" hidden="1" x14ac:dyDescent="0.15">
      <c r="A835" s="25">
        <v>23</v>
      </c>
      <c r="B835" s="27"/>
      <c r="C835" s="32">
        <f t="shared" si="47"/>
        <v>1059.8500000000001</v>
      </c>
      <c r="D835" s="32">
        <f t="shared" si="47"/>
        <v>1016.95</v>
      </c>
      <c r="E835" s="32">
        <f t="shared" si="47"/>
        <v>742.50000000000011</v>
      </c>
      <c r="F835" s="32">
        <f t="shared" si="47"/>
        <v>528.55000000000007</v>
      </c>
      <c r="G835" s="32">
        <f t="shared" si="47"/>
        <v>415.25000000000006</v>
      </c>
    </row>
    <row r="836" spans="1:7" ht="14" hidden="1" x14ac:dyDescent="0.15">
      <c r="A836" s="25">
        <v>24</v>
      </c>
      <c r="B836" s="27"/>
      <c r="C836" s="32">
        <f t="shared" si="47"/>
        <v>1059.8500000000001</v>
      </c>
      <c r="D836" s="32">
        <f t="shared" si="47"/>
        <v>1016.95</v>
      </c>
      <c r="E836" s="32">
        <f t="shared" si="47"/>
        <v>742.50000000000011</v>
      </c>
      <c r="F836" s="32">
        <f t="shared" si="47"/>
        <v>528.55000000000007</v>
      </c>
      <c r="G836" s="32">
        <f t="shared" si="47"/>
        <v>415.25000000000006</v>
      </c>
    </row>
    <row r="837" spans="1:7" ht="14" hidden="1" x14ac:dyDescent="0.15">
      <c r="A837" s="25">
        <v>25</v>
      </c>
      <c r="B837" s="27"/>
      <c r="C837" s="32">
        <f t="shared" si="47"/>
        <v>1143.45</v>
      </c>
      <c r="D837" s="32">
        <f t="shared" si="47"/>
        <v>1096.9750000000001</v>
      </c>
      <c r="E837" s="32">
        <f t="shared" si="47"/>
        <v>792.00000000000011</v>
      </c>
      <c r="F837" s="32">
        <f t="shared" si="47"/>
        <v>564.02500000000009</v>
      </c>
      <c r="G837" s="32">
        <f t="shared" si="47"/>
        <v>442.47500000000002</v>
      </c>
    </row>
    <row r="838" spans="1:7" ht="14" hidden="1" x14ac:dyDescent="0.15">
      <c r="A838" s="25">
        <v>26</v>
      </c>
      <c r="B838" s="27"/>
      <c r="C838" s="32">
        <f t="shared" si="47"/>
        <v>1143.45</v>
      </c>
      <c r="D838" s="32">
        <f t="shared" si="47"/>
        <v>1096.9750000000001</v>
      </c>
      <c r="E838" s="32">
        <f t="shared" si="47"/>
        <v>792.00000000000011</v>
      </c>
      <c r="F838" s="32">
        <f t="shared" si="47"/>
        <v>564.02500000000009</v>
      </c>
      <c r="G838" s="32">
        <f t="shared" si="47"/>
        <v>442.47500000000002</v>
      </c>
    </row>
    <row r="839" spans="1:7" ht="14" hidden="1" x14ac:dyDescent="0.15">
      <c r="A839" s="25">
        <v>27</v>
      </c>
      <c r="B839" s="27"/>
      <c r="C839" s="32">
        <f t="shared" si="47"/>
        <v>1143.45</v>
      </c>
      <c r="D839" s="32">
        <f t="shared" si="47"/>
        <v>1096.9750000000001</v>
      </c>
      <c r="E839" s="32">
        <f t="shared" si="47"/>
        <v>792.00000000000011</v>
      </c>
      <c r="F839" s="32">
        <f t="shared" si="47"/>
        <v>564.02500000000009</v>
      </c>
      <c r="G839" s="32">
        <f t="shared" si="47"/>
        <v>442.47500000000002</v>
      </c>
    </row>
    <row r="840" spans="1:7" ht="14" hidden="1" x14ac:dyDescent="0.15">
      <c r="A840" s="25">
        <v>28</v>
      </c>
      <c r="B840" s="27"/>
      <c r="C840" s="32">
        <f t="shared" si="47"/>
        <v>1143.45</v>
      </c>
      <c r="D840" s="32">
        <f t="shared" si="47"/>
        <v>1096.9750000000001</v>
      </c>
      <c r="E840" s="32">
        <f t="shared" si="47"/>
        <v>792.00000000000011</v>
      </c>
      <c r="F840" s="32">
        <f t="shared" si="47"/>
        <v>564.02500000000009</v>
      </c>
      <c r="G840" s="32">
        <f t="shared" si="47"/>
        <v>442.47500000000002</v>
      </c>
    </row>
    <row r="841" spans="1:7" ht="14" hidden="1" x14ac:dyDescent="0.15">
      <c r="A841" s="25">
        <v>29</v>
      </c>
      <c r="B841" s="27"/>
      <c r="C841" s="32">
        <f t="shared" si="47"/>
        <v>1143.45</v>
      </c>
      <c r="D841" s="32">
        <f t="shared" si="47"/>
        <v>1096.9750000000001</v>
      </c>
      <c r="E841" s="32">
        <f t="shared" si="47"/>
        <v>792.00000000000011</v>
      </c>
      <c r="F841" s="32">
        <f t="shared" si="47"/>
        <v>564.02500000000009</v>
      </c>
      <c r="G841" s="32">
        <f t="shared" si="47"/>
        <v>442.47500000000002</v>
      </c>
    </row>
    <row r="842" spans="1:7" ht="14" hidden="1" x14ac:dyDescent="0.15">
      <c r="A842" s="25">
        <v>30</v>
      </c>
      <c r="B842" s="27"/>
      <c r="C842" s="32">
        <f t="shared" si="47"/>
        <v>1290.0250000000001</v>
      </c>
      <c r="D842" s="32">
        <f t="shared" si="47"/>
        <v>1238.0500000000002</v>
      </c>
      <c r="E842" s="32">
        <f t="shared" si="47"/>
        <v>880.82500000000005</v>
      </c>
      <c r="F842" s="32">
        <f t="shared" si="47"/>
        <v>627.27500000000009</v>
      </c>
      <c r="G842" s="32">
        <f t="shared" si="47"/>
        <v>492.25000000000006</v>
      </c>
    </row>
    <row r="843" spans="1:7" ht="14" hidden="1" x14ac:dyDescent="0.15">
      <c r="A843" s="25">
        <v>31</v>
      </c>
      <c r="B843" s="27"/>
      <c r="C843" s="32">
        <f t="shared" si="47"/>
        <v>1290.0250000000001</v>
      </c>
      <c r="D843" s="32">
        <f t="shared" si="47"/>
        <v>1238.0500000000002</v>
      </c>
      <c r="E843" s="32">
        <f t="shared" si="47"/>
        <v>880.82500000000005</v>
      </c>
      <c r="F843" s="32">
        <f t="shared" si="47"/>
        <v>627.27500000000009</v>
      </c>
      <c r="G843" s="32">
        <f t="shared" si="47"/>
        <v>492.25000000000006</v>
      </c>
    </row>
    <row r="844" spans="1:7" ht="14" hidden="1" x14ac:dyDescent="0.15">
      <c r="A844" s="25">
        <v>32</v>
      </c>
      <c r="B844" s="27"/>
      <c r="C844" s="32">
        <f t="shared" si="47"/>
        <v>1290.0250000000001</v>
      </c>
      <c r="D844" s="32">
        <f t="shared" si="47"/>
        <v>1238.0500000000002</v>
      </c>
      <c r="E844" s="32">
        <f t="shared" si="47"/>
        <v>880.82500000000005</v>
      </c>
      <c r="F844" s="32">
        <f t="shared" si="47"/>
        <v>627.27500000000009</v>
      </c>
      <c r="G844" s="32">
        <f t="shared" si="47"/>
        <v>492.25000000000006</v>
      </c>
    </row>
    <row r="845" spans="1:7" ht="14" hidden="1" x14ac:dyDescent="0.15">
      <c r="A845" s="25">
        <v>33</v>
      </c>
      <c r="B845" s="27"/>
      <c r="C845" s="32">
        <f t="shared" si="47"/>
        <v>1290.0250000000001</v>
      </c>
      <c r="D845" s="32">
        <f t="shared" si="47"/>
        <v>1238.0500000000002</v>
      </c>
      <c r="E845" s="32">
        <f t="shared" si="47"/>
        <v>880.82500000000005</v>
      </c>
      <c r="F845" s="32">
        <f t="shared" si="47"/>
        <v>627.27500000000009</v>
      </c>
      <c r="G845" s="32">
        <f t="shared" si="47"/>
        <v>492.25000000000006</v>
      </c>
    </row>
    <row r="846" spans="1:7" ht="14" hidden="1" x14ac:dyDescent="0.15">
      <c r="A846" s="25">
        <v>34</v>
      </c>
      <c r="B846" s="27"/>
      <c r="C846" s="32">
        <f t="shared" si="47"/>
        <v>1290.0250000000001</v>
      </c>
      <c r="D846" s="32">
        <f t="shared" si="47"/>
        <v>1238.0500000000002</v>
      </c>
      <c r="E846" s="32">
        <f t="shared" si="47"/>
        <v>880.82500000000005</v>
      </c>
      <c r="F846" s="32">
        <f t="shared" si="47"/>
        <v>627.27500000000009</v>
      </c>
      <c r="G846" s="32">
        <f t="shared" si="47"/>
        <v>492.25000000000006</v>
      </c>
    </row>
    <row r="847" spans="1:7" ht="14" hidden="1" x14ac:dyDescent="0.15">
      <c r="A847" s="25">
        <v>35</v>
      </c>
      <c r="B847" s="27"/>
      <c r="C847" s="32">
        <f t="shared" ref="C847:G862" si="48">+C322*$K$3</f>
        <v>1460.2500000000002</v>
      </c>
      <c r="D847" s="32">
        <f t="shared" si="48"/>
        <v>1400.8500000000001</v>
      </c>
      <c r="E847" s="32">
        <f t="shared" si="48"/>
        <v>986.15000000000009</v>
      </c>
      <c r="F847" s="32">
        <f t="shared" si="48"/>
        <v>702.35</v>
      </c>
      <c r="G847" s="32">
        <f t="shared" si="48"/>
        <v>551.1</v>
      </c>
    </row>
    <row r="848" spans="1:7" ht="14" hidden="1" x14ac:dyDescent="0.15">
      <c r="A848" s="25">
        <v>36</v>
      </c>
      <c r="B848" s="27"/>
      <c r="C848" s="32">
        <f t="shared" si="48"/>
        <v>1460.2500000000002</v>
      </c>
      <c r="D848" s="32">
        <f t="shared" si="48"/>
        <v>1400.8500000000001</v>
      </c>
      <c r="E848" s="32">
        <f t="shared" si="48"/>
        <v>986.15000000000009</v>
      </c>
      <c r="F848" s="32">
        <f t="shared" si="48"/>
        <v>702.35</v>
      </c>
      <c r="G848" s="32">
        <f t="shared" si="48"/>
        <v>551.1</v>
      </c>
    </row>
    <row r="849" spans="1:7" ht="14" hidden="1" x14ac:dyDescent="0.15">
      <c r="A849" s="25">
        <v>37</v>
      </c>
      <c r="B849" s="27"/>
      <c r="C849" s="32">
        <f t="shared" si="48"/>
        <v>1460.2500000000002</v>
      </c>
      <c r="D849" s="32">
        <f t="shared" si="48"/>
        <v>1400.8500000000001</v>
      </c>
      <c r="E849" s="32">
        <f t="shared" si="48"/>
        <v>986.15000000000009</v>
      </c>
      <c r="F849" s="32">
        <f t="shared" si="48"/>
        <v>702.35</v>
      </c>
      <c r="G849" s="32">
        <f t="shared" si="48"/>
        <v>551.1</v>
      </c>
    </row>
    <row r="850" spans="1:7" ht="14" hidden="1" x14ac:dyDescent="0.15">
      <c r="A850" s="25">
        <v>38</v>
      </c>
      <c r="B850" s="27"/>
      <c r="C850" s="32">
        <f t="shared" si="48"/>
        <v>1460.2500000000002</v>
      </c>
      <c r="D850" s="32">
        <f t="shared" si="48"/>
        <v>1400.8500000000001</v>
      </c>
      <c r="E850" s="32">
        <f t="shared" si="48"/>
        <v>986.15000000000009</v>
      </c>
      <c r="F850" s="32">
        <f t="shared" si="48"/>
        <v>702.35</v>
      </c>
      <c r="G850" s="32">
        <f t="shared" si="48"/>
        <v>551.1</v>
      </c>
    </row>
    <row r="851" spans="1:7" ht="14" hidden="1" x14ac:dyDescent="0.15">
      <c r="A851" s="25">
        <v>39</v>
      </c>
      <c r="B851" s="27"/>
      <c r="C851" s="32">
        <f t="shared" si="48"/>
        <v>1460.2500000000002</v>
      </c>
      <c r="D851" s="32">
        <f t="shared" si="48"/>
        <v>1400.8500000000001</v>
      </c>
      <c r="E851" s="32">
        <f t="shared" si="48"/>
        <v>986.15000000000009</v>
      </c>
      <c r="F851" s="32">
        <f t="shared" si="48"/>
        <v>702.35</v>
      </c>
      <c r="G851" s="32">
        <f t="shared" si="48"/>
        <v>551.1</v>
      </c>
    </row>
    <row r="852" spans="1:7" ht="14" hidden="1" x14ac:dyDescent="0.15">
      <c r="A852" s="25">
        <v>40</v>
      </c>
      <c r="B852" s="27"/>
      <c r="C852" s="32">
        <f t="shared" si="48"/>
        <v>1656.325</v>
      </c>
      <c r="D852" s="32">
        <f t="shared" si="48"/>
        <v>1588.95</v>
      </c>
      <c r="E852" s="32">
        <f t="shared" si="48"/>
        <v>1109.9000000000001</v>
      </c>
      <c r="F852" s="32">
        <f t="shared" si="48"/>
        <v>790.35</v>
      </c>
      <c r="G852" s="32">
        <f t="shared" si="48"/>
        <v>619.85</v>
      </c>
    </row>
    <row r="853" spans="1:7" ht="14" hidden="1" x14ac:dyDescent="0.15">
      <c r="A853" s="25">
        <v>41</v>
      </c>
      <c r="B853" s="27"/>
      <c r="C853" s="32">
        <f t="shared" si="48"/>
        <v>1656.325</v>
      </c>
      <c r="D853" s="32">
        <f t="shared" si="48"/>
        <v>1588.95</v>
      </c>
      <c r="E853" s="32">
        <f t="shared" si="48"/>
        <v>1109.9000000000001</v>
      </c>
      <c r="F853" s="32">
        <f t="shared" si="48"/>
        <v>790.35</v>
      </c>
      <c r="G853" s="32">
        <f t="shared" si="48"/>
        <v>619.85</v>
      </c>
    </row>
    <row r="854" spans="1:7" ht="14" hidden="1" x14ac:dyDescent="0.15">
      <c r="A854" s="25">
        <v>42</v>
      </c>
      <c r="B854" s="27"/>
      <c r="C854" s="32">
        <f t="shared" si="48"/>
        <v>1656.325</v>
      </c>
      <c r="D854" s="32">
        <f t="shared" si="48"/>
        <v>1588.95</v>
      </c>
      <c r="E854" s="32">
        <f t="shared" si="48"/>
        <v>1109.9000000000001</v>
      </c>
      <c r="F854" s="32">
        <f t="shared" si="48"/>
        <v>790.35</v>
      </c>
      <c r="G854" s="32">
        <f t="shared" si="48"/>
        <v>619.85</v>
      </c>
    </row>
    <row r="855" spans="1:7" ht="14" hidden="1" x14ac:dyDescent="0.15">
      <c r="A855" s="25">
        <v>43</v>
      </c>
      <c r="B855" s="27"/>
      <c r="C855" s="32">
        <f t="shared" si="48"/>
        <v>1656.325</v>
      </c>
      <c r="D855" s="32">
        <f t="shared" si="48"/>
        <v>1588.95</v>
      </c>
      <c r="E855" s="32">
        <f t="shared" si="48"/>
        <v>1109.9000000000001</v>
      </c>
      <c r="F855" s="32">
        <f t="shared" si="48"/>
        <v>790.35</v>
      </c>
      <c r="G855" s="32">
        <f t="shared" si="48"/>
        <v>619.85</v>
      </c>
    </row>
    <row r="856" spans="1:7" ht="14" hidden="1" x14ac:dyDescent="0.15">
      <c r="A856" s="25">
        <v>44</v>
      </c>
      <c r="B856" s="27"/>
      <c r="C856" s="32">
        <f t="shared" si="48"/>
        <v>1656.325</v>
      </c>
      <c r="D856" s="32">
        <f t="shared" si="48"/>
        <v>1588.95</v>
      </c>
      <c r="E856" s="32">
        <f t="shared" si="48"/>
        <v>1109.9000000000001</v>
      </c>
      <c r="F856" s="32">
        <f t="shared" si="48"/>
        <v>790.35</v>
      </c>
      <c r="G856" s="32">
        <f t="shared" si="48"/>
        <v>619.85</v>
      </c>
    </row>
    <row r="857" spans="1:7" ht="14" hidden="1" x14ac:dyDescent="0.15">
      <c r="A857" s="25">
        <v>45</v>
      </c>
      <c r="B857" s="27"/>
      <c r="C857" s="32">
        <f t="shared" si="48"/>
        <v>1874.4</v>
      </c>
      <c r="D857" s="32">
        <f t="shared" si="48"/>
        <v>1798.5000000000002</v>
      </c>
      <c r="E857" s="32">
        <f t="shared" si="48"/>
        <v>1249.6000000000001</v>
      </c>
      <c r="F857" s="32">
        <f t="shared" si="48"/>
        <v>889.35</v>
      </c>
      <c r="G857" s="32">
        <f t="shared" si="48"/>
        <v>698.22500000000002</v>
      </c>
    </row>
    <row r="858" spans="1:7" ht="14" hidden="1" x14ac:dyDescent="0.15">
      <c r="A858" s="25">
        <v>46</v>
      </c>
      <c r="B858" s="27"/>
      <c r="C858" s="32">
        <f t="shared" si="48"/>
        <v>1874.4</v>
      </c>
      <c r="D858" s="32">
        <f t="shared" si="48"/>
        <v>1798.5000000000002</v>
      </c>
      <c r="E858" s="32">
        <f t="shared" si="48"/>
        <v>1249.6000000000001</v>
      </c>
      <c r="F858" s="32">
        <f t="shared" si="48"/>
        <v>889.35</v>
      </c>
      <c r="G858" s="32">
        <f t="shared" si="48"/>
        <v>698.22500000000002</v>
      </c>
    </row>
    <row r="859" spans="1:7" ht="14" hidden="1" x14ac:dyDescent="0.15">
      <c r="A859" s="25">
        <v>47</v>
      </c>
      <c r="B859" s="27"/>
      <c r="C859" s="32">
        <f t="shared" si="48"/>
        <v>1874.4</v>
      </c>
      <c r="D859" s="32">
        <f t="shared" si="48"/>
        <v>1798.5000000000002</v>
      </c>
      <c r="E859" s="32">
        <f t="shared" si="48"/>
        <v>1249.6000000000001</v>
      </c>
      <c r="F859" s="32">
        <f t="shared" si="48"/>
        <v>889.35</v>
      </c>
      <c r="G859" s="32">
        <f t="shared" si="48"/>
        <v>698.22500000000002</v>
      </c>
    </row>
    <row r="860" spans="1:7" ht="14" hidden="1" x14ac:dyDescent="0.15">
      <c r="A860" s="25">
        <v>48</v>
      </c>
      <c r="B860" s="27"/>
      <c r="C860" s="32">
        <f t="shared" si="48"/>
        <v>1874.4</v>
      </c>
      <c r="D860" s="32">
        <f t="shared" si="48"/>
        <v>1798.5000000000002</v>
      </c>
      <c r="E860" s="32">
        <f t="shared" si="48"/>
        <v>1249.6000000000001</v>
      </c>
      <c r="F860" s="32">
        <f t="shared" si="48"/>
        <v>889.35</v>
      </c>
      <c r="G860" s="32">
        <f t="shared" si="48"/>
        <v>698.22500000000002</v>
      </c>
    </row>
    <row r="861" spans="1:7" ht="14" hidden="1" x14ac:dyDescent="0.15">
      <c r="A861" s="25">
        <v>49</v>
      </c>
      <c r="B861" s="27"/>
      <c r="C861" s="32">
        <f t="shared" si="48"/>
        <v>1874.4</v>
      </c>
      <c r="D861" s="32">
        <f t="shared" si="48"/>
        <v>1798.5000000000002</v>
      </c>
      <c r="E861" s="32">
        <f t="shared" si="48"/>
        <v>1249.6000000000001</v>
      </c>
      <c r="F861" s="32">
        <f t="shared" si="48"/>
        <v>889.35</v>
      </c>
      <c r="G861" s="32">
        <f t="shared" si="48"/>
        <v>698.22500000000002</v>
      </c>
    </row>
    <row r="862" spans="1:7" ht="14" hidden="1" x14ac:dyDescent="0.15">
      <c r="A862" s="25">
        <v>50</v>
      </c>
      <c r="B862" s="27"/>
      <c r="C862" s="32">
        <f t="shared" si="48"/>
        <v>2121.0750000000003</v>
      </c>
      <c r="D862" s="32">
        <f t="shared" si="48"/>
        <v>2035.2750000000001</v>
      </c>
      <c r="E862" s="32">
        <f t="shared" si="48"/>
        <v>1408</v>
      </c>
      <c r="F862" s="32">
        <f t="shared" si="48"/>
        <v>1002.3750000000001</v>
      </c>
      <c r="G862" s="32">
        <f t="shared" si="48"/>
        <v>786.22500000000002</v>
      </c>
    </row>
    <row r="863" spans="1:7" ht="14" hidden="1" x14ac:dyDescent="0.15">
      <c r="A863" s="25">
        <v>51</v>
      </c>
      <c r="B863" s="27"/>
      <c r="C863" s="32">
        <f t="shared" ref="C863:G878" si="49">+C338*$K$3</f>
        <v>2121.0750000000003</v>
      </c>
      <c r="D863" s="32">
        <f t="shared" si="49"/>
        <v>2035.2750000000001</v>
      </c>
      <c r="E863" s="32">
        <f t="shared" si="49"/>
        <v>1408</v>
      </c>
      <c r="F863" s="32">
        <f t="shared" si="49"/>
        <v>1002.3750000000001</v>
      </c>
      <c r="G863" s="32">
        <f t="shared" si="49"/>
        <v>786.22500000000002</v>
      </c>
    </row>
    <row r="864" spans="1:7" ht="14" hidden="1" x14ac:dyDescent="0.15">
      <c r="A864" s="25">
        <v>52</v>
      </c>
      <c r="B864" s="27"/>
      <c r="C864" s="32">
        <f t="shared" si="49"/>
        <v>2121.0750000000003</v>
      </c>
      <c r="D864" s="32">
        <f t="shared" si="49"/>
        <v>2035.2750000000001</v>
      </c>
      <c r="E864" s="32">
        <f t="shared" si="49"/>
        <v>1408</v>
      </c>
      <c r="F864" s="32">
        <f t="shared" si="49"/>
        <v>1002.3750000000001</v>
      </c>
      <c r="G864" s="32">
        <f t="shared" si="49"/>
        <v>786.22500000000002</v>
      </c>
    </row>
    <row r="865" spans="1:7" ht="14" hidden="1" x14ac:dyDescent="0.15">
      <c r="A865" s="25">
        <v>53</v>
      </c>
      <c r="B865" s="27"/>
      <c r="C865" s="32">
        <f t="shared" si="49"/>
        <v>2121.0750000000003</v>
      </c>
      <c r="D865" s="32">
        <f t="shared" si="49"/>
        <v>2035.2750000000001</v>
      </c>
      <c r="E865" s="32">
        <f t="shared" si="49"/>
        <v>1408</v>
      </c>
      <c r="F865" s="32">
        <f t="shared" si="49"/>
        <v>1002.3750000000001</v>
      </c>
      <c r="G865" s="32">
        <f t="shared" si="49"/>
        <v>786.22500000000002</v>
      </c>
    </row>
    <row r="866" spans="1:7" ht="14" hidden="1" x14ac:dyDescent="0.15">
      <c r="A866" s="25">
        <v>54</v>
      </c>
      <c r="B866" s="27"/>
      <c r="C866" s="32">
        <f t="shared" si="49"/>
        <v>2121.0750000000003</v>
      </c>
      <c r="D866" s="32">
        <f t="shared" si="49"/>
        <v>2035.2750000000001</v>
      </c>
      <c r="E866" s="32">
        <f t="shared" si="49"/>
        <v>1408</v>
      </c>
      <c r="F866" s="32">
        <f t="shared" si="49"/>
        <v>1002.3750000000001</v>
      </c>
      <c r="G866" s="32">
        <f t="shared" si="49"/>
        <v>786.22500000000002</v>
      </c>
    </row>
    <row r="867" spans="1:7" ht="14" hidden="1" x14ac:dyDescent="0.15">
      <c r="A867" s="25">
        <v>55</v>
      </c>
      <c r="B867" s="27"/>
      <c r="C867" s="32">
        <f t="shared" si="49"/>
        <v>2392.5</v>
      </c>
      <c r="D867" s="32">
        <f t="shared" si="49"/>
        <v>2295.15</v>
      </c>
      <c r="E867" s="32">
        <f t="shared" si="49"/>
        <v>1584.2750000000001</v>
      </c>
      <c r="F867" s="32">
        <f t="shared" si="49"/>
        <v>1127.2250000000001</v>
      </c>
      <c r="G867" s="32">
        <f t="shared" si="49"/>
        <v>884.95</v>
      </c>
    </row>
    <row r="868" spans="1:7" ht="14" hidden="1" x14ac:dyDescent="0.15">
      <c r="A868" s="25">
        <v>56</v>
      </c>
      <c r="B868" s="27"/>
      <c r="C868" s="32">
        <f t="shared" si="49"/>
        <v>2392.5</v>
      </c>
      <c r="D868" s="32">
        <f t="shared" si="49"/>
        <v>2295.15</v>
      </c>
      <c r="E868" s="32">
        <f t="shared" si="49"/>
        <v>1584.2750000000001</v>
      </c>
      <c r="F868" s="32">
        <f t="shared" si="49"/>
        <v>1127.2250000000001</v>
      </c>
      <c r="G868" s="32">
        <f t="shared" si="49"/>
        <v>884.95</v>
      </c>
    </row>
    <row r="869" spans="1:7" ht="14" hidden="1" x14ac:dyDescent="0.15">
      <c r="A869" s="25">
        <v>57</v>
      </c>
      <c r="B869" s="27"/>
      <c r="C869" s="32">
        <f t="shared" si="49"/>
        <v>2392.5</v>
      </c>
      <c r="D869" s="32">
        <f t="shared" si="49"/>
        <v>2295.15</v>
      </c>
      <c r="E869" s="32">
        <f t="shared" si="49"/>
        <v>1584.2750000000001</v>
      </c>
      <c r="F869" s="32">
        <f t="shared" si="49"/>
        <v>1127.2250000000001</v>
      </c>
      <c r="G869" s="32">
        <f t="shared" si="49"/>
        <v>884.95</v>
      </c>
    </row>
    <row r="870" spans="1:7" ht="14" hidden="1" x14ac:dyDescent="0.15">
      <c r="A870" s="25">
        <v>58</v>
      </c>
      <c r="B870" s="27"/>
      <c r="C870" s="32">
        <f t="shared" si="49"/>
        <v>2392.5</v>
      </c>
      <c r="D870" s="32">
        <f t="shared" si="49"/>
        <v>2295.15</v>
      </c>
      <c r="E870" s="32">
        <f t="shared" si="49"/>
        <v>1584.2750000000001</v>
      </c>
      <c r="F870" s="32">
        <f t="shared" si="49"/>
        <v>1127.2250000000001</v>
      </c>
      <c r="G870" s="32">
        <f t="shared" si="49"/>
        <v>884.95</v>
      </c>
    </row>
    <row r="871" spans="1:7" ht="14" hidden="1" x14ac:dyDescent="0.15">
      <c r="A871" s="25">
        <v>59</v>
      </c>
      <c r="B871" s="27"/>
      <c r="C871" s="32">
        <f t="shared" si="49"/>
        <v>2392.5</v>
      </c>
      <c r="D871" s="32">
        <f t="shared" si="49"/>
        <v>2295.15</v>
      </c>
      <c r="E871" s="32">
        <f t="shared" si="49"/>
        <v>1584.2750000000001</v>
      </c>
      <c r="F871" s="32">
        <f t="shared" si="49"/>
        <v>1127.2250000000001</v>
      </c>
      <c r="G871" s="32">
        <f t="shared" si="49"/>
        <v>884.95</v>
      </c>
    </row>
    <row r="872" spans="1:7" ht="14" hidden="1" x14ac:dyDescent="0.15">
      <c r="A872" s="25">
        <v>60</v>
      </c>
      <c r="B872" s="27"/>
      <c r="C872" s="32">
        <f t="shared" si="49"/>
        <v>2573.1750000000002</v>
      </c>
      <c r="D872" s="32">
        <f t="shared" si="49"/>
        <v>2468.9500000000003</v>
      </c>
      <c r="E872" s="32">
        <f t="shared" si="49"/>
        <v>1702.2500000000002</v>
      </c>
      <c r="F872" s="32">
        <f t="shared" si="49"/>
        <v>1211.375</v>
      </c>
      <c r="G872" s="32">
        <f t="shared" si="49"/>
        <v>950.40000000000009</v>
      </c>
    </row>
    <row r="873" spans="1:7" ht="14" hidden="1" x14ac:dyDescent="0.15">
      <c r="A873" s="25">
        <v>61</v>
      </c>
      <c r="B873" s="27"/>
      <c r="C873" s="32">
        <f t="shared" si="49"/>
        <v>2888.6000000000004</v>
      </c>
      <c r="D873" s="32">
        <f t="shared" si="49"/>
        <v>2771.7250000000004</v>
      </c>
      <c r="E873" s="32">
        <f t="shared" si="49"/>
        <v>1909.325</v>
      </c>
      <c r="F873" s="32">
        <f t="shared" si="49"/>
        <v>1359.0500000000002</v>
      </c>
      <c r="G873" s="32">
        <f t="shared" si="49"/>
        <v>1065.9000000000001</v>
      </c>
    </row>
    <row r="874" spans="1:7" ht="14" hidden="1" x14ac:dyDescent="0.15">
      <c r="A874" s="25">
        <v>62</v>
      </c>
      <c r="B874" s="27"/>
      <c r="C874" s="32">
        <f t="shared" si="49"/>
        <v>3230.15</v>
      </c>
      <c r="D874" s="32">
        <f t="shared" si="49"/>
        <v>3099.5250000000001</v>
      </c>
      <c r="E874" s="32">
        <f t="shared" si="49"/>
        <v>2134</v>
      </c>
      <c r="F874" s="32">
        <f t="shared" si="49"/>
        <v>1518.2750000000001</v>
      </c>
      <c r="G874" s="32">
        <f t="shared" si="49"/>
        <v>1191.575</v>
      </c>
    </row>
    <row r="875" spans="1:7" ht="14" hidden="1" x14ac:dyDescent="0.15">
      <c r="A875" s="25">
        <v>63</v>
      </c>
      <c r="B875" s="27"/>
      <c r="C875" s="32">
        <f t="shared" si="49"/>
        <v>3596.7250000000004</v>
      </c>
      <c r="D875" s="32">
        <f t="shared" si="49"/>
        <v>3451.5250000000001</v>
      </c>
      <c r="E875" s="32">
        <f t="shared" si="49"/>
        <v>2377.1000000000004</v>
      </c>
      <c r="F875" s="32">
        <f t="shared" si="49"/>
        <v>1691.8000000000002</v>
      </c>
      <c r="G875" s="32">
        <f t="shared" si="49"/>
        <v>1327.7</v>
      </c>
    </row>
    <row r="876" spans="1:7" ht="14" hidden="1" x14ac:dyDescent="0.15">
      <c r="A876" s="25">
        <v>64</v>
      </c>
      <c r="B876" s="27"/>
      <c r="C876" s="32">
        <f t="shared" si="49"/>
        <v>3990.5250000000005</v>
      </c>
      <c r="D876" s="32">
        <f t="shared" si="49"/>
        <v>3828.8250000000003</v>
      </c>
      <c r="E876" s="32">
        <f t="shared" si="49"/>
        <v>2638.0750000000003</v>
      </c>
      <c r="F876" s="32">
        <f t="shared" si="49"/>
        <v>1877.4250000000002</v>
      </c>
      <c r="G876" s="32">
        <f t="shared" si="49"/>
        <v>1472.3500000000001</v>
      </c>
    </row>
    <row r="877" spans="1:7" ht="14" hidden="1" x14ac:dyDescent="0.15">
      <c r="A877" s="25">
        <v>65</v>
      </c>
      <c r="B877" s="27"/>
      <c r="C877" s="32">
        <f t="shared" si="49"/>
        <v>4409.9000000000005</v>
      </c>
      <c r="D877" s="32">
        <f t="shared" si="49"/>
        <v>4231.1500000000005</v>
      </c>
      <c r="E877" s="32">
        <f t="shared" si="49"/>
        <v>2917.2000000000003</v>
      </c>
      <c r="F877" s="32">
        <f t="shared" si="49"/>
        <v>2075.7000000000003</v>
      </c>
      <c r="G877" s="32">
        <f t="shared" si="49"/>
        <v>1628.5500000000002</v>
      </c>
    </row>
    <row r="878" spans="1:7" ht="14" hidden="1" x14ac:dyDescent="0.15">
      <c r="A878" s="25">
        <v>66</v>
      </c>
      <c r="B878" s="27"/>
      <c r="C878" s="32">
        <f t="shared" si="49"/>
        <v>4854.8500000000004</v>
      </c>
      <c r="D878" s="32">
        <f t="shared" si="49"/>
        <v>4658.5</v>
      </c>
      <c r="E878" s="32">
        <f t="shared" si="49"/>
        <v>3214.7500000000005</v>
      </c>
      <c r="F878" s="32">
        <f t="shared" si="49"/>
        <v>2287.7250000000004</v>
      </c>
      <c r="G878" s="32">
        <f t="shared" si="49"/>
        <v>1794.9250000000002</v>
      </c>
    </row>
    <row r="879" spans="1:7" ht="14" hidden="1" x14ac:dyDescent="0.15">
      <c r="A879" s="25">
        <v>67</v>
      </c>
      <c r="B879" s="27"/>
      <c r="C879" s="32">
        <f t="shared" ref="C879:G894" si="50">+C354*$K$3</f>
        <v>5325.9250000000002</v>
      </c>
      <c r="D879" s="32">
        <f t="shared" si="50"/>
        <v>5110.05</v>
      </c>
      <c r="E879" s="32">
        <f t="shared" si="50"/>
        <v>3529.9</v>
      </c>
      <c r="F879" s="32">
        <f t="shared" si="50"/>
        <v>2511.8500000000004</v>
      </c>
      <c r="G879" s="32">
        <f t="shared" si="50"/>
        <v>1970.65</v>
      </c>
    </row>
    <row r="880" spans="1:7" ht="14" hidden="1" x14ac:dyDescent="0.15">
      <c r="A880" s="25">
        <v>68</v>
      </c>
      <c r="B880" s="27"/>
      <c r="C880" s="32">
        <f t="shared" si="50"/>
        <v>5822.85</v>
      </c>
      <c r="D880" s="32">
        <f t="shared" si="50"/>
        <v>5586.9000000000005</v>
      </c>
      <c r="E880" s="32">
        <f t="shared" si="50"/>
        <v>3863.4750000000004</v>
      </c>
      <c r="F880" s="32">
        <f t="shared" si="50"/>
        <v>2749.4500000000003</v>
      </c>
      <c r="G880" s="32">
        <f t="shared" si="50"/>
        <v>2157.375</v>
      </c>
    </row>
    <row r="881" spans="1:7" ht="14" hidden="1" x14ac:dyDescent="0.15">
      <c r="A881" s="25">
        <v>69</v>
      </c>
      <c r="B881" s="27"/>
      <c r="C881" s="32">
        <f t="shared" si="50"/>
        <v>6345.9000000000005</v>
      </c>
      <c r="D881" s="32">
        <f t="shared" si="50"/>
        <v>6089.05</v>
      </c>
      <c r="E881" s="32">
        <f t="shared" si="50"/>
        <v>4215.2000000000007</v>
      </c>
      <c r="F881" s="32">
        <f t="shared" si="50"/>
        <v>2999.15</v>
      </c>
      <c r="G881" s="32">
        <f t="shared" si="50"/>
        <v>2352.9</v>
      </c>
    </row>
    <row r="882" spans="1:7" ht="14" hidden="1" x14ac:dyDescent="0.15">
      <c r="A882" s="25">
        <v>70</v>
      </c>
      <c r="B882" s="27"/>
      <c r="C882" s="32">
        <f t="shared" si="50"/>
        <v>6895.0750000000007</v>
      </c>
      <c r="D882" s="32">
        <f t="shared" si="50"/>
        <v>6615.9500000000007</v>
      </c>
      <c r="E882" s="32">
        <f t="shared" si="50"/>
        <v>4584.5250000000005</v>
      </c>
      <c r="F882" s="32">
        <f t="shared" si="50"/>
        <v>3262.6000000000004</v>
      </c>
      <c r="G882" s="32">
        <f t="shared" si="50"/>
        <v>2559.7000000000003</v>
      </c>
    </row>
    <row r="883" spans="1:7" ht="14" hidden="1" x14ac:dyDescent="0.15">
      <c r="A883" s="25">
        <v>71</v>
      </c>
      <c r="B883" s="27"/>
      <c r="C883" s="32">
        <f t="shared" si="50"/>
        <v>7470.3750000000009</v>
      </c>
      <c r="D883" s="32">
        <f t="shared" si="50"/>
        <v>7167.6</v>
      </c>
      <c r="E883" s="32">
        <f t="shared" si="50"/>
        <v>4972.55</v>
      </c>
      <c r="F883" s="32">
        <f t="shared" si="50"/>
        <v>3537.8750000000005</v>
      </c>
      <c r="G883" s="32">
        <f t="shared" si="50"/>
        <v>2775.8500000000004</v>
      </c>
    </row>
    <row r="884" spans="1:7" ht="14" hidden="1" x14ac:dyDescent="0.15">
      <c r="A884" s="25">
        <v>72</v>
      </c>
      <c r="B884" s="27"/>
      <c r="C884" s="32">
        <f t="shared" si="50"/>
        <v>8071.2500000000009</v>
      </c>
      <c r="D884" s="32">
        <f t="shared" si="50"/>
        <v>7744.2750000000005</v>
      </c>
      <c r="E884" s="32">
        <f t="shared" si="50"/>
        <v>5378.7250000000004</v>
      </c>
      <c r="F884" s="32">
        <f t="shared" si="50"/>
        <v>3827.4500000000003</v>
      </c>
      <c r="G884" s="32">
        <f t="shared" si="50"/>
        <v>3002.4500000000003</v>
      </c>
    </row>
    <row r="885" spans="1:7" ht="14" hidden="1" x14ac:dyDescent="0.15">
      <c r="A885" s="25">
        <v>73</v>
      </c>
      <c r="B885" s="27"/>
      <c r="C885" s="32">
        <f t="shared" si="50"/>
        <v>8698.5250000000015</v>
      </c>
      <c r="D885" s="32">
        <f t="shared" si="50"/>
        <v>8345.7000000000007</v>
      </c>
      <c r="E885" s="32">
        <f t="shared" si="50"/>
        <v>5802.5000000000009</v>
      </c>
      <c r="F885" s="32">
        <f t="shared" si="50"/>
        <v>4128.5750000000007</v>
      </c>
      <c r="G885" s="32">
        <f t="shared" si="50"/>
        <v>3238.6750000000002</v>
      </c>
    </row>
    <row r="886" spans="1:7" ht="14" hidden="1" x14ac:dyDescent="0.15">
      <c r="A886" s="25">
        <v>74</v>
      </c>
      <c r="B886" s="27"/>
      <c r="C886" s="32">
        <f t="shared" si="50"/>
        <v>9351.6500000000015</v>
      </c>
      <c r="D886" s="32">
        <f t="shared" si="50"/>
        <v>8972.4250000000011</v>
      </c>
      <c r="E886" s="32">
        <f t="shared" si="50"/>
        <v>6244.7000000000007</v>
      </c>
      <c r="F886" s="32">
        <f t="shared" si="50"/>
        <v>4443.1750000000002</v>
      </c>
      <c r="G886" s="32">
        <f t="shared" si="50"/>
        <v>3486.4500000000003</v>
      </c>
    </row>
    <row r="887" spans="1:7" ht="14" hidden="1" x14ac:dyDescent="0.15">
      <c r="A887" s="25">
        <v>75</v>
      </c>
      <c r="B887" s="27"/>
      <c r="C887" s="32">
        <f t="shared" si="50"/>
        <v>10029.800000000001</v>
      </c>
      <c r="D887" s="32">
        <f t="shared" si="50"/>
        <v>9623.625</v>
      </c>
      <c r="E887" s="32">
        <f t="shared" si="50"/>
        <v>6705.05</v>
      </c>
      <c r="F887" s="32">
        <f t="shared" si="50"/>
        <v>4771.25</v>
      </c>
      <c r="G887" s="32">
        <f t="shared" si="50"/>
        <v>3742.7500000000005</v>
      </c>
    </row>
    <row r="888" spans="1:7" ht="14" hidden="1" x14ac:dyDescent="0.15">
      <c r="A888" s="25">
        <v>76</v>
      </c>
      <c r="B888" s="27"/>
      <c r="C888" s="32">
        <f t="shared" si="50"/>
        <v>10029.800000000001</v>
      </c>
      <c r="D888" s="32">
        <f t="shared" si="50"/>
        <v>9623.625</v>
      </c>
      <c r="E888" s="32">
        <f t="shared" si="50"/>
        <v>6705.05</v>
      </c>
      <c r="F888" s="32">
        <f t="shared" si="50"/>
        <v>4771.25</v>
      </c>
      <c r="G888" s="32">
        <f t="shared" si="50"/>
        <v>3742.7500000000005</v>
      </c>
    </row>
    <row r="889" spans="1:7" ht="14" hidden="1" x14ac:dyDescent="0.15">
      <c r="A889" s="25">
        <v>77</v>
      </c>
      <c r="B889" s="27"/>
      <c r="C889" s="32">
        <f t="shared" si="50"/>
        <v>10029.800000000001</v>
      </c>
      <c r="D889" s="32">
        <f t="shared" si="50"/>
        <v>9623.625</v>
      </c>
      <c r="E889" s="32">
        <f t="shared" si="50"/>
        <v>6705.05</v>
      </c>
      <c r="F889" s="32">
        <f t="shared" si="50"/>
        <v>4771.25</v>
      </c>
      <c r="G889" s="32">
        <f t="shared" si="50"/>
        <v>3742.7500000000005</v>
      </c>
    </row>
    <row r="890" spans="1:7" ht="14" hidden="1" x14ac:dyDescent="0.15">
      <c r="A890" s="25">
        <v>78</v>
      </c>
      <c r="B890" s="27"/>
      <c r="C890" s="32">
        <f t="shared" si="50"/>
        <v>10029.800000000001</v>
      </c>
      <c r="D890" s="32">
        <f t="shared" si="50"/>
        <v>9623.625</v>
      </c>
      <c r="E890" s="32">
        <f t="shared" si="50"/>
        <v>6705.05</v>
      </c>
      <c r="F890" s="32">
        <f t="shared" si="50"/>
        <v>4771.25</v>
      </c>
      <c r="G890" s="32">
        <f t="shared" si="50"/>
        <v>3742.7500000000005</v>
      </c>
    </row>
    <row r="891" spans="1:7" ht="14" hidden="1" x14ac:dyDescent="0.15">
      <c r="A891" s="25">
        <v>79</v>
      </c>
      <c r="B891" s="27"/>
      <c r="C891" s="32">
        <f t="shared" si="50"/>
        <v>10029.800000000001</v>
      </c>
      <c r="D891" s="32">
        <f t="shared" si="50"/>
        <v>9623.625</v>
      </c>
      <c r="E891" s="32">
        <f t="shared" si="50"/>
        <v>6705.05</v>
      </c>
      <c r="F891" s="32">
        <f t="shared" si="50"/>
        <v>4771.25</v>
      </c>
      <c r="G891" s="32">
        <f t="shared" si="50"/>
        <v>3742.7500000000005</v>
      </c>
    </row>
    <row r="892" spans="1:7" ht="14" hidden="1" x14ac:dyDescent="0.15">
      <c r="A892" s="25">
        <v>80</v>
      </c>
      <c r="B892" s="27"/>
      <c r="C892" s="32">
        <f t="shared" si="50"/>
        <v>10029.800000000001</v>
      </c>
      <c r="D892" s="32">
        <f t="shared" si="50"/>
        <v>9623.625</v>
      </c>
      <c r="E892" s="32">
        <f t="shared" si="50"/>
        <v>6705.05</v>
      </c>
      <c r="F892" s="32">
        <f t="shared" si="50"/>
        <v>4771.25</v>
      </c>
      <c r="G892" s="32">
        <f t="shared" si="50"/>
        <v>3742.7500000000005</v>
      </c>
    </row>
    <row r="893" spans="1:7" ht="14" hidden="1" x14ac:dyDescent="0.15">
      <c r="A893" s="25">
        <v>81</v>
      </c>
      <c r="B893" s="27"/>
      <c r="C893" s="32">
        <f t="shared" si="50"/>
        <v>10029.800000000001</v>
      </c>
      <c r="D893" s="32">
        <f t="shared" si="50"/>
        <v>9623.625</v>
      </c>
      <c r="E893" s="32">
        <f t="shared" si="50"/>
        <v>6705.05</v>
      </c>
      <c r="F893" s="32">
        <f t="shared" si="50"/>
        <v>4771.25</v>
      </c>
      <c r="G893" s="32">
        <f t="shared" si="50"/>
        <v>3742.7500000000005</v>
      </c>
    </row>
    <row r="894" spans="1:7" ht="14" hidden="1" x14ac:dyDescent="0.15">
      <c r="A894" s="25">
        <v>82</v>
      </c>
      <c r="B894" s="27"/>
      <c r="C894" s="32">
        <f t="shared" si="50"/>
        <v>10029.800000000001</v>
      </c>
      <c r="D894" s="32">
        <f t="shared" si="50"/>
        <v>9623.625</v>
      </c>
      <c r="E894" s="32">
        <f t="shared" si="50"/>
        <v>6705.05</v>
      </c>
      <c r="F894" s="32">
        <f t="shared" si="50"/>
        <v>4771.25</v>
      </c>
      <c r="G894" s="32">
        <f t="shared" si="50"/>
        <v>3742.7500000000005</v>
      </c>
    </row>
    <row r="895" spans="1:7" ht="14" hidden="1" x14ac:dyDescent="0.15">
      <c r="A895" s="25">
        <v>83</v>
      </c>
      <c r="B895" s="27"/>
      <c r="C895" s="32">
        <f t="shared" ref="C895:G899" si="51">+C370*$K$3</f>
        <v>10029.800000000001</v>
      </c>
      <c r="D895" s="32">
        <f t="shared" si="51"/>
        <v>9623.625</v>
      </c>
      <c r="E895" s="32">
        <f t="shared" si="51"/>
        <v>6705.05</v>
      </c>
      <c r="F895" s="32">
        <f t="shared" si="51"/>
        <v>4771.25</v>
      </c>
      <c r="G895" s="32">
        <f t="shared" si="51"/>
        <v>3742.7500000000005</v>
      </c>
    </row>
    <row r="896" spans="1:7" ht="14" hidden="1" x14ac:dyDescent="0.15">
      <c r="A896" s="25">
        <v>84</v>
      </c>
      <c r="B896" s="27" t="s">
        <v>3</v>
      </c>
      <c r="C896" s="32">
        <f t="shared" si="51"/>
        <v>10029.800000000001</v>
      </c>
      <c r="D896" s="32">
        <f t="shared" si="51"/>
        <v>9623.625</v>
      </c>
      <c r="E896" s="32">
        <f t="shared" si="51"/>
        <v>6705.05</v>
      </c>
      <c r="F896" s="32">
        <f t="shared" si="51"/>
        <v>4771.25</v>
      </c>
      <c r="G896" s="32">
        <f t="shared" si="51"/>
        <v>3742.7500000000005</v>
      </c>
    </row>
    <row r="897" spans="1:7" ht="14" hidden="1" x14ac:dyDescent="0.15">
      <c r="A897" s="18">
        <v>1</v>
      </c>
      <c r="B897" s="20" t="s">
        <v>4</v>
      </c>
      <c r="C897" s="32">
        <f t="shared" si="51"/>
        <v>494.72500000000002</v>
      </c>
      <c r="D897" s="32">
        <f t="shared" si="51"/>
        <v>474.92500000000001</v>
      </c>
      <c r="E897" s="32">
        <f t="shared" si="51"/>
        <v>351.72500000000002</v>
      </c>
      <c r="F897" s="32">
        <f t="shared" si="51"/>
        <v>250.52500000000003</v>
      </c>
      <c r="G897" s="32">
        <f t="shared" si="51"/>
        <v>197.45000000000002</v>
      </c>
    </row>
    <row r="898" spans="1:7" ht="14" hidden="1" x14ac:dyDescent="0.15">
      <c r="A898" s="18">
        <v>2</v>
      </c>
      <c r="B898" s="20" t="s">
        <v>1</v>
      </c>
      <c r="C898" s="32">
        <f t="shared" si="51"/>
        <v>841.50000000000011</v>
      </c>
      <c r="D898" s="32">
        <f t="shared" si="51"/>
        <v>806.85</v>
      </c>
      <c r="E898" s="32">
        <f t="shared" si="51"/>
        <v>597.57500000000005</v>
      </c>
      <c r="F898" s="32">
        <f t="shared" si="51"/>
        <v>425.70000000000005</v>
      </c>
      <c r="G898" s="32">
        <f t="shared" si="51"/>
        <v>333.57500000000005</v>
      </c>
    </row>
    <row r="899" spans="1:7" ht="15" hidden="1" thickBot="1" x14ac:dyDescent="0.2">
      <c r="A899" s="21">
        <v>3</v>
      </c>
      <c r="B899" s="22" t="s">
        <v>5</v>
      </c>
      <c r="C899" s="32">
        <f t="shared" si="51"/>
        <v>1188</v>
      </c>
      <c r="D899" s="32">
        <f t="shared" si="51"/>
        <v>1139.875</v>
      </c>
      <c r="E899" s="32">
        <f t="shared" si="51"/>
        <v>844.25000000000011</v>
      </c>
      <c r="F899" s="32">
        <f t="shared" si="51"/>
        <v>600.875</v>
      </c>
      <c r="G899" s="32">
        <f t="shared" si="51"/>
        <v>471.35</v>
      </c>
    </row>
    <row r="900" spans="1:7" ht="14" hidden="1" thickBot="1" x14ac:dyDescent="0.2"/>
    <row r="901" spans="1:7" ht="18" hidden="1" x14ac:dyDescent="0.2">
      <c r="A901" s="553" t="s">
        <v>25</v>
      </c>
      <c r="B901" s="554"/>
      <c r="C901" s="554"/>
      <c r="D901" s="554"/>
      <c r="E901" s="554"/>
      <c r="F901" s="554"/>
      <c r="G901" s="554"/>
    </row>
    <row r="902" spans="1:7" ht="18" hidden="1" x14ac:dyDescent="0.2">
      <c r="A902" s="555" t="s">
        <v>6</v>
      </c>
      <c r="B902" s="556"/>
      <c r="C902" s="556"/>
      <c r="D902" s="556"/>
      <c r="E902" s="556"/>
      <c r="F902" s="556"/>
      <c r="G902" s="556"/>
    </row>
    <row r="903" spans="1:7" hidden="1" x14ac:dyDescent="0.15">
      <c r="A903" s="551" t="s">
        <v>0</v>
      </c>
      <c r="B903" s="552"/>
      <c r="C903" s="552"/>
      <c r="D903" s="552"/>
      <c r="E903" s="552"/>
      <c r="F903" s="552"/>
      <c r="G903" s="552"/>
    </row>
    <row r="904" spans="1:7" hidden="1" x14ac:dyDescent="0.15">
      <c r="A904" s="4" t="s">
        <v>2</v>
      </c>
      <c r="B904" s="5" t="s">
        <v>2</v>
      </c>
      <c r="C904" s="34">
        <v>0</v>
      </c>
      <c r="D904" s="34">
        <v>1000</v>
      </c>
      <c r="E904" s="34">
        <v>2000</v>
      </c>
      <c r="F904" s="308"/>
      <c r="G904" s="308"/>
    </row>
    <row r="905" spans="1:7" ht="15" hidden="1" x14ac:dyDescent="0.2">
      <c r="A905" s="4">
        <v>18</v>
      </c>
      <c r="B905" s="5"/>
      <c r="C905" s="303">
        <v>22463</v>
      </c>
      <c r="D905" s="303">
        <v>14495</v>
      </c>
      <c r="E905" s="37"/>
      <c r="F905" s="32"/>
      <c r="G905" s="32"/>
    </row>
    <row r="906" spans="1:7" ht="15" hidden="1" x14ac:dyDescent="0.2">
      <c r="A906" s="4">
        <v>19</v>
      </c>
      <c r="B906" s="5"/>
      <c r="C906" s="303">
        <v>22463</v>
      </c>
      <c r="D906" s="303">
        <v>14495</v>
      </c>
      <c r="E906" s="37"/>
      <c r="F906" s="32"/>
      <c r="G906" s="32"/>
    </row>
    <row r="907" spans="1:7" ht="15" hidden="1" x14ac:dyDescent="0.2">
      <c r="A907" s="4">
        <v>20</v>
      </c>
      <c r="B907" s="5"/>
      <c r="C907" s="303">
        <v>22463</v>
      </c>
      <c r="D907" s="303">
        <v>14495</v>
      </c>
      <c r="E907" s="37"/>
      <c r="F907" s="32"/>
      <c r="G907" s="32"/>
    </row>
    <row r="908" spans="1:7" ht="15" hidden="1" x14ac:dyDescent="0.2">
      <c r="A908" s="4">
        <v>21</v>
      </c>
      <c r="B908" s="5"/>
      <c r="C908" s="303">
        <v>22463</v>
      </c>
      <c r="D908" s="303">
        <v>14495</v>
      </c>
      <c r="E908" s="37"/>
      <c r="F908" s="32"/>
      <c r="G908" s="32"/>
    </row>
    <row r="909" spans="1:7" ht="15" hidden="1" x14ac:dyDescent="0.2">
      <c r="A909" s="4">
        <v>22</v>
      </c>
      <c r="B909" s="5"/>
      <c r="C909" s="303">
        <v>22463</v>
      </c>
      <c r="D909" s="303">
        <v>14495</v>
      </c>
      <c r="E909" s="37"/>
      <c r="F909" s="32"/>
      <c r="G909" s="32"/>
    </row>
    <row r="910" spans="1:7" ht="15" hidden="1" x14ac:dyDescent="0.2">
      <c r="A910" s="4">
        <v>23</v>
      </c>
      <c r="B910" s="5"/>
      <c r="C910" s="303">
        <v>22463</v>
      </c>
      <c r="D910" s="303">
        <v>14495</v>
      </c>
      <c r="E910" s="37"/>
      <c r="F910" s="32"/>
      <c r="G910" s="32"/>
    </row>
    <row r="911" spans="1:7" ht="15" hidden="1" x14ac:dyDescent="0.2">
      <c r="A911" s="4">
        <v>24</v>
      </c>
      <c r="B911" s="5"/>
      <c r="C911" s="303">
        <v>22463</v>
      </c>
      <c r="D911" s="303">
        <v>14495</v>
      </c>
      <c r="E911" s="37"/>
      <c r="F911" s="32"/>
      <c r="G911" s="32"/>
    </row>
    <row r="912" spans="1:7" ht="15" hidden="1" x14ac:dyDescent="0.2">
      <c r="A912" s="4">
        <v>25</v>
      </c>
      <c r="B912" s="5"/>
      <c r="C912" s="303">
        <v>24086</v>
      </c>
      <c r="D912" s="303">
        <v>15541</v>
      </c>
      <c r="E912" s="37"/>
      <c r="F912" s="32"/>
      <c r="G912" s="32"/>
    </row>
    <row r="913" spans="1:7" ht="15" hidden="1" x14ac:dyDescent="0.2">
      <c r="A913" s="4">
        <v>26</v>
      </c>
      <c r="B913" s="5"/>
      <c r="C913" s="303">
        <v>24086</v>
      </c>
      <c r="D913" s="303">
        <v>15541</v>
      </c>
      <c r="E913" s="37"/>
      <c r="F913" s="32"/>
      <c r="G913" s="32"/>
    </row>
    <row r="914" spans="1:7" ht="15" hidden="1" x14ac:dyDescent="0.2">
      <c r="A914" s="4">
        <v>27</v>
      </c>
      <c r="B914" s="5"/>
      <c r="C914" s="303">
        <v>24086</v>
      </c>
      <c r="D914" s="303">
        <v>15541</v>
      </c>
      <c r="E914" s="37"/>
      <c r="F914" s="32"/>
      <c r="G914" s="32"/>
    </row>
    <row r="915" spans="1:7" ht="15" hidden="1" x14ac:dyDescent="0.2">
      <c r="A915" s="4">
        <v>28</v>
      </c>
      <c r="B915" s="5"/>
      <c r="C915" s="303">
        <v>24086</v>
      </c>
      <c r="D915" s="303">
        <v>15541</v>
      </c>
      <c r="E915" s="37"/>
      <c r="F915" s="32"/>
      <c r="G915" s="32"/>
    </row>
    <row r="916" spans="1:7" ht="15" hidden="1" x14ac:dyDescent="0.2">
      <c r="A916" s="4">
        <v>29</v>
      </c>
      <c r="B916" s="5"/>
      <c r="C916" s="303">
        <v>24086</v>
      </c>
      <c r="D916" s="303">
        <v>15541</v>
      </c>
      <c r="E916" s="37"/>
      <c r="F916" s="32"/>
      <c r="G916" s="32"/>
    </row>
    <row r="917" spans="1:7" ht="15" hidden="1" x14ac:dyDescent="0.2">
      <c r="A917" s="4">
        <v>30</v>
      </c>
      <c r="B917" s="5"/>
      <c r="C917" s="303">
        <v>26887</v>
      </c>
      <c r="D917" s="303">
        <v>17344</v>
      </c>
      <c r="E917" s="37"/>
      <c r="F917" s="32"/>
      <c r="G917" s="32"/>
    </row>
    <row r="918" spans="1:7" ht="15" hidden="1" x14ac:dyDescent="0.2">
      <c r="A918" s="4">
        <v>31</v>
      </c>
      <c r="B918" s="5"/>
      <c r="C918" s="303">
        <v>26887</v>
      </c>
      <c r="D918" s="303">
        <v>17344</v>
      </c>
      <c r="E918" s="37"/>
      <c r="F918" s="32"/>
      <c r="G918" s="32"/>
    </row>
    <row r="919" spans="1:7" ht="15" hidden="1" x14ac:dyDescent="0.2">
      <c r="A919" s="4">
        <v>32</v>
      </c>
      <c r="B919" s="5"/>
      <c r="C919" s="303">
        <v>26887</v>
      </c>
      <c r="D919" s="303">
        <v>17344</v>
      </c>
      <c r="E919" s="37"/>
      <c r="F919" s="32"/>
      <c r="G919" s="32"/>
    </row>
    <row r="920" spans="1:7" ht="15" hidden="1" x14ac:dyDescent="0.2">
      <c r="A920" s="4">
        <v>33</v>
      </c>
      <c r="B920" s="5"/>
      <c r="C920" s="303">
        <v>26887</v>
      </c>
      <c r="D920" s="303">
        <v>17344</v>
      </c>
      <c r="E920" s="37"/>
      <c r="F920" s="32"/>
      <c r="G920" s="32"/>
    </row>
    <row r="921" spans="1:7" ht="15" hidden="1" x14ac:dyDescent="0.2">
      <c r="A921" s="4">
        <v>34</v>
      </c>
      <c r="B921" s="5"/>
      <c r="C921" s="303">
        <v>26887</v>
      </c>
      <c r="D921" s="303">
        <v>17344</v>
      </c>
      <c r="E921" s="37"/>
      <c r="F921" s="32"/>
      <c r="G921" s="32"/>
    </row>
    <row r="922" spans="1:7" ht="15" hidden="1" x14ac:dyDescent="0.2">
      <c r="A922" s="4">
        <v>35</v>
      </c>
      <c r="B922" s="5"/>
      <c r="C922" s="303">
        <v>30075</v>
      </c>
      <c r="D922" s="303">
        <v>19406</v>
      </c>
      <c r="E922" s="37"/>
      <c r="F922" s="32"/>
      <c r="G922" s="32"/>
    </row>
    <row r="923" spans="1:7" ht="15" hidden="1" x14ac:dyDescent="0.2">
      <c r="A923" s="4">
        <v>36</v>
      </c>
      <c r="B923" s="5"/>
      <c r="C923" s="303">
        <v>30075</v>
      </c>
      <c r="D923" s="303">
        <v>19406</v>
      </c>
      <c r="E923" s="37"/>
      <c r="F923" s="32"/>
      <c r="G923" s="32"/>
    </row>
    <row r="924" spans="1:7" ht="15" hidden="1" x14ac:dyDescent="0.2">
      <c r="A924" s="4">
        <v>37</v>
      </c>
      <c r="B924" s="5"/>
      <c r="C924" s="303">
        <v>30075</v>
      </c>
      <c r="D924" s="303">
        <v>19406</v>
      </c>
      <c r="E924" s="37"/>
      <c r="F924" s="32"/>
      <c r="G924" s="32"/>
    </row>
    <row r="925" spans="1:7" ht="15" hidden="1" x14ac:dyDescent="0.2">
      <c r="A925" s="4">
        <v>38</v>
      </c>
      <c r="B925" s="5"/>
      <c r="C925" s="303">
        <v>30075</v>
      </c>
      <c r="D925" s="303">
        <v>19406</v>
      </c>
      <c r="E925" s="37"/>
      <c r="F925" s="32"/>
      <c r="G925" s="32"/>
    </row>
    <row r="926" spans="1:7" ht="15" hidden="1" x14ac:dyDescent="0.2">
      <c r="A926" s="4">
        <v>39</v>
      </c>
      <c r="B926" s="5"/>
      <c r="C926" s="303">
        <v>30075</v>
      </c>
      <c r="D926" s="303">
        <v>19406</v>
      </c>
      <c r="E926" s="37"/>
      <c r="F926" s="32"/>
      <c r="G926" s="32"/>
    </row>
    <row r="927" spans="1:7" ht="15" hidden="1" x14ac:dyDescent="0.2">
      <c r="A927" s="4">
        <v>40</v>
      </c>
      <c r="B927" s="5"/>
      <c r="C927" s="303">
        <v>33717</v>
      </c>
      <c r="D927" s="303">
        <v>21753</v>
      </c>
      <c r="E927" s="37"/>
      <c r="F927" s="32"/>
      <c r="G927" s="32"/>
    </row>
    <row r="928" spans="1:7" ht="15" hidden="1" x14ac:dyDescent="0.2">
      <c r="A928" s="4">
        <v>41</v>
      </c>
      <c r="B928" s="5"/>
      <c r="C928" s="303">
        <v>33717</v>
      </c>
      <c r="D928" s="303">
        <v>21753</v>
      </c>
      <c r="E928" s="37"/>
      <c r="F928" s="32"/>
      <c r="G928" s="32"/>
    </row>
    <row r="929" spans="1:7" ht="15" hidden="1" x14ac:dyDescent="0.2">
      <c r="A929" s="4">
        <v>42</v>
      </c>
      <c r="B929" s="5"/>
      <c r="C929" s="303">
        <v>33717</v>
      </c>
      <c r="D929" s="303">
        <v>21753</v>
      </c>
      <c r="E929" s="37"/>
      <c r="F929" s="32"/>
      <c r="G929" s="32"/>
    </row>
    <row r="930" spans="1:7" ht="15" hidden="1" x14ac:dyDescent="0.2">
      <c r="A930" s="4">
        <v>43</v>
      </c>
      <c r="B930" s="5"/>
      <c r="C930" s="303">
        <v>33717</v>
      </c>
      <c r="D930" s="303">
        <v>21753</v>
      </c>
      <c r="E930" s="37"/>
      <c r="F930" s="32"/>
      <c r="G930" s="32"/>
    </row>
    <row r="931" spans="1:7" ht="15" hidden="1" x14ac:dyDescent="0.2">
      <c r="A931" s="4">
        <v>44</v>
      </c>
      <c r="B931" s="5"/>
      <c r="C931" s="303">
        <v>33717</v>
      </c>
      <c r="D931" s="303">
        <v>21753</v>
      </c>
      <c r="E931" s="37"/>
      <c r="F931" s="32"/>
      <c r="G931" s="32"/>
    </row>
    <row r="932" spans="1:7" ht="15" hidden="1" x14ac:dyDescent="0.2">
      <c r="A932" s="4">
        <v>45</v>
      </c>
      <c r="B932" s="5"/>
      <c r="C932" s="303">
        <v>37739</v>
      </c>
      <c r="D932" s="303">
        <v>24349</v>
      </c>
      <c r="E932" s="37"/>
      <c r="F932" s="32"/>
      <c r="G932" s="32"/>
    </row>
    <row r="933" spans="1:7" ht="15" hidden="1" x14ac:dyDescent="0.2">
      <c r="A933" s="4">
        <v>46</v>
      </c>
      <c r="B933" s="5"/>
      <c r="C933" s="303">
        <v>37739</v>
      </c>
      <c r="D933" s="303">
        <v>24349</v>
      </c>
      <c r="E933" s="37"/>
      <c r="F933" s="32"/>
      <c r="G933" s="32"/>
    </row>
    <row r="934" spans="1:7" ht="15" hidden="1" x14ac:dyDescent="0.2">
      <c r="A934" s="4">
        <v>47</v>
      </c>
      <c r="B934" s="5"/>
      <c r="C934" s="303">
        <v>37739</v>
      </c>
      <c r="D934" s="303">
        <v>24349</v>
      </c>
      <c r="E934" s="37"/>
      <c r="F934" s="32"/>
      <c r="G934" s="32"/>
    </row>
    <row r="935" spans="1:7" ht="15" hidden="1" x14ac:dyDescent="0.2">
      <c r="A935" s="4">
        <v>48</v>
      </c>
      <c r="B935" s="5"/>
      <c r="C935" s="303">
        <v>37739</v>
      </c>
      <c r="D935" s="303">
        <v>24349</v>
      </c>
      <c r="E935" s="37"/>
      <c r="F935" s="32"/>
      <c r="G935" s="32"/>
    </row>
    <row r="936" spans="1:7" ht="15" hidden="1" x14ac:dyDescent="0.2">
      <c r="A936" s="4">
        <v>49</v>
      </c>
      <c r="B936" s="5"/>
      <c r="C936" s="303">
        <v>37739</v>
      </c>
      <c r="D936" s="303">
        <v>24349</v>
      </c>
      <c r="E936" s="37"/>
      <c r="F936" s="32"/>
      <c r="G936" s="32"/>
    </row>
    <row r="937" spans="1:7" ht="15" hidden="1" x14ac:dyDescent="0.2">
      <c r="A937" s="4">
        <v>50</v>
      </c>
      <c r="B937" s="5"/>
      <c r="C937" s="303">
        <v>42237</v>
      </c>
      <c r="D937" s="303">
        <v>27249</v>
      </c>
      <c r="E937" s="37"/>
      <c r="F937" s="32"/>
      <c r="G937" s="32"/>
    </row>
    <row r="938" spans="1:7" ht="15" hidden="1" x14ac:dyDescent="0.2">
      <c r="A938" s="4">
        <v>51</v>
      </c>
      <c r="B938" s="5"/>
      <c r="C938" s="303">
        <v>42237</v>
      </c>
      <c r="D938" s="303">
        <v>27249</v>
      </c>
      <c r="E938" s="37"/>
      <c r="F938" s="32"/>
      <c r="G938" s="32"/>
    </row>
    <row r="939" spans="1:7" ht="15" hidden="1" x14ac:dyDescent="0.2">
      <c r="A939" s="4">
        <v>52</v>
      </c>
      <c r="B939" s="5"/>
      <c r="C939" s="303">
        <v>42237</v>
      </c>
      <c r="D939" s="303">
        <v>27249</v>
      </c>
      <c r="E939" s="37"/>
      <c r="F939" s="32"/>
      <c r="G939" s="32"/>
    </row>
    <row r="940" spans="1:7" ht="15" hidden="1" x14ac:dyDescent="0.2">
      <c r="A940" s="4">
        <v>53</v>
      </c>
      <c r="B940" s="5"/>
      <c r="C940" s="303">
        <v>42237</v>
      </c>
      <c r="D940" s="303">
        <v>27249</v>
      </c>
      <c r="E940" s="37"/>
      <c r="F940" s="32"/>
      <c r="G940" s="32"/>
    </row>
    <row r="941" spans="1:7" ht="15" hidden="1" x14ac:dyDescent="0.2">
      <c r="A941" s="4">
        <v>54</v>
      </c>
      <c r="B941" s="6"/>
      <c r="C941" s="303">
        <v>42237</v>
      </c>
      <c r="D941" s="303">
        <v>27249</v>
      </c>
      <c r="E941" s="37"/>
      <c r="F941" s="32"/>
      <c r="G941" s="32"/>
    </row>
    <row r="942" spans="1:7" ht="15" hidden="1" x14ac:dyDescent="0.2">
      <c r="A942" s="4">
        <v>55</v>
      </c>
      <c r="B942" s="6"/>
      <c r="C942" s="303">
        <v>47175</v>
      </c>
      <c r="D942" s="303">
        <v>30438</v>
      </c>
      <c r="E942" s="37"/>
      <c r="F942" s="32"/>
      <c r="G942" s="32"/>
    </row>
    <row r="943" spans="1:7" ht="15" hidden="1" x14ac:dyDescent="0.2">
      <c r="A943" s="4">
        <v>56</v>
      </c>
      <c r="B943" s="6"/>
      <c r="C943" s="303">
        <v>47175</v>
      </c>
      <c r="D943" s="303">
        <v>30438</v>
      </c>
      <c r="E943" s="37"/>
      <c r="F943" s="32"/>
      <c r="G943" s="32"/>
    </row>
    <row r="944" spans="1:7" ht="15" hidden="1" x14ac:dyDescent="0.2">
      <c r="A944" s="4">
        <v>57</v>
      </c>
      <c r="B944" s="6"/>
      <c r="C944" s="303">
        <v>47175</v>
      </c>
      <c r="D944" s="303">
        <v>30438</v>
      </c>
      <c r="E944" s="37"/>
      <c r="F944" s="32"/>
      <c r="G944" s="32"/>
    </row>
    <row r="945" spans="1:7" ht="15" hidden="1" x14ac:dyDescent="0.2">
      <c r="A945" s="4">
        <v>58</v>
      </c>
      <c r="B945" s="6"/>
      <c r="C945" s="303">
        <v>47175</v>
      </c>
      <c r="D945" s="303">
        <v>30438</v>
      </c>
      <c r="E945" s="37"/>
      <c r="F945" s="32"/>
      <c r="G945" s="32"/>
    </row>
    <row r="946" spans="1:7" ht="15" hidden="1" x14ac:dyDescent="0.2">
      <c r="A946" s="4">
        <v>59</v>
      </c>
      <c r="B946" s="6"/>
      <c r="C946" s="303">
        <v>47175</v>
      </c>
      <c r="D946" s="303">
        <v>30438</v>
      </c>
      <c r="E946" s="37"/>
      <c r="F946" s="32"/>
      <c r="G946" s="32"/>
    </row>
    <row r="947" spans="1:7" ht="15" hidden="1" x14ac:dyDescent="0.2">
      <c r="A947" s="4">
        <v>60</v>
      </c>
      <c r="B947" s="6"/>
      <c r="C947" s="303">
        <v>50450</v>
      </c>
      <c r="D947" s="303">
        <v>32550</v>
      </c>
      <c r="E947" s="37"/>
      <c r="F947" s="32"/>
      <c r="G947" s="32"/>
    </row>
    <row r="948" spans="1:7" ht="15" hidden="1" x14ac:dyDescent="0.2">
      <c r="A948" s="4">
        <v>61</v>
      </c>
      <c r="B948" s="6"/>
      <c r="C948" s="303">
        <v>56140</v>
      </c>
      <c r="D948" s="303">
        <v>36222</v>
      </c>
      <c r="E948" s="37"/>
      <c r="F948" s="32"/>
      <c r="G948" s="32"/>
    </row>
    <row r="949" spans="1:7" ht="15" hidden="1" x14ac:dyDescent="0.2">
      <c r="A949" s="4">
        <v>62</v>
      </c>
      <c r="B949" s="6"/>
      <c r="C949" s="303">
        <v>62276</v>
      </c>
      <c r="D949" s="303">
        <v>40180</v>
      </c>
      <c r="E949" s="37"/>
      <c r="F949" s="32"/>
      <c r="G949" s="32"/>
    </row>
    <row r="950" spans="1:7" ht="15" hidden="1" x14ac:dyDescent="0.2">
      <c r="A950" s="4">
        <v>63</v>
      </c>
      <c r="B950" s="6"/>
      <c r="C950" s="303">
        <v>68861</v>
      </c>
      <c r="D950" s="303">
        <v>44426</v>
      </c>
      <c r="E950" s="37"/>
      <c r="F950" s="32"/>
      <c r="G950" s="32"/>
    </row>
    <row r="951" spans="1:7" ht="15" hidden="1" x14ac:dyDescent="0.2">
      <c r="A951" s="4">
        <v>64</v>
      </c>
      <c r="B951" s="6"/>
      <c r="C951" s="303">
        <v>75891</v>
      </c>
      <c r="D951" s="303">
        <v>48963</v>
      </c>
      <c r="E951" s="37"/>
      <c r="F951" s="32"/>
      <c r="G951" s="32"/>
    </row>
    <row r="952" spans="1:7" ht="15" hidden="1" x14ac:dyDescent="0.2">
      <c r="A952" s="4">
        <v>65</v>
      </c>
      <c r="B952" s="6"/>
      <c r="C952" s="303">
        <v>83368</v>
      </c>
      <c r="D952" s="303">
        <v>53785</v>
      </c>
      <c r="E952" s="37"/>
      <c r="F952" s="32"/>
      <c r="G952" s="32"/>
    </row>
    <row r="953" spans="1:7" ht="15" hidden="1" x14ac:dyDescent="0.2">
      <c r="A953" s="4">
        <v>66</v>
      </c>
      <c r="B953" s="6"/>
      <c r="C953" s="303">
        <v>91288</v>
      </c>
      <c r="D953" s="303">
        <v>58898</v>
      </c>
      <c r="E953" s="37"/>
      <c r="F953" s="32"/>
      <c r="G953" s="32"/>
    </row>
    <row r="954" spans="1:7" ht="15" hidden="1" x14ac:dyDescent="0.2">
      <c r="A954" s="4">
        <v>67</v>
      </c>
      <c r="B954" s="6"/>
      <c r="C954" s="303">
        <v>99658</v>
      </c>
      <c r="D954" s="303">
        <v>64297</v>
      </c>
      <c r="E954" s="37"/>
      <c r="F954" s="32"/>
      <c r="G954" s="32"/>
    </row>
    <row r="955" spans="1:7" ht="15" hidden="1" x14ac:dyDescent="0.2">
      <c r="A955" s="4">
        <v>68</v>
      </c>
      <c r="B955" s="6"/>
      <c r="C955" s="303">
        <v>108472</v>
      </c>
      <c r="D955" s="303">
        <v>69986</v>
      </c>
      <c r="E955" s="37"/>
      <c r="F955" s="32"/>
      <c r="G955" s="32"/>
    </row>
    <row r="956" spans="1:7" ht="15" hidden="1" x14ac:dyDescent="0.2">
      <c r="A956" s="4">
        <v>69</v>
      </c>
      <c r="B956" s="6"/>
      <c r="C956" s="303">
        <v>117736</v>
      </c>
      <c r="D956" s="303">
        <v>75958</v>
      </c>
      <c r="E956" s="37"/>
      <c r="F956" s="32"/>
      <c r="G956" s="32"/>
    </row>
    <row r="957" spans="1:7" ht="15" hidden="1" x14ac:dyDescent="0.2">
      <c r="A957" s="4">
        <v>70</v>
      </c>
      <c r="B957" s="6"/>
      <c r="C957" s="303">
        <v>127445</v>
      </c>
      <c r="D957" s="303">
        <v>82222</v>
      </c>
      <c r="E957" s="37"/>
      <c r="F957" s="32"/>
      <c r="G957" s="32"/>
    </row>
    <row r="958" spans="1:7" ht="15" hidden="1" x14ac:dyDescent="0.2">
      <c r="A958" s="4">
        <v>71</v>
      </c>
      <c r="B958" s="6"/>
      <c r="C958" s="303">
        <v>137598</v>
      </c>
      <c r="D958" s="303">
        <v>88776</v>
      </c>
      <c r="E958" s="37"/>
      <c r="F958" s="32"/>
      <c r="G958" s="32"/>
    </row>
    <row r="959" spans="1:7" ht="15" hidden="1" x14ac:dyDescent="0.2">
      <c r="A959" s="4">
        <v>72</v>
      </c>
      <c r="B959" s="6"/>
      <c r="C959" s="303">
        <v>148200</v>
      </c>
      <c r="D959" s="303">
        <v>95614</v>
      </c>
      <c r="E959" s="37"/>
      <c r="F959" s="32"/>
      <c r="G959" s="32"/>
    </row>
    <row r="960" spans="1:7" ht="15" hidden="1" x14ac:dyDescent="0.2">
      <c r="A960" s="4">
        <v>73</v>
      </c>
      <c r="B960" s="6"/>
      <c r="C960" s="303">
        <v>159246</v>
      </c>
      <c r="D960" s="303">
        <v>102741</v>
      </c>
      <c r="E960" s="37"/>
      <c r="F960" s="32"/>
      <c r="G960" s="32"/>
    </row>
    <row r="961" spans="1:7" ht="15" hidden="1" x14ac:dyDescent="0.2">
      <c r="A961" s="4">
        <v>74</v>
      </c>
      <c r="B961" s="6"/>
      <c r="C961" s="303">
        <v>170744</v>
      </c>
      <c r="D961" s="303">
        <v>110158</v>
      </c>
      <c r="E961" s="37"/>
      <c r="F961" s="32"/>
      <c r="G961" s="32"/>
    </row>
    <row r="962" spans="1:7" ht="15" hidden="1" x14ac:dyDescent="0.2">
      <c r="A962" s="4">
        <v>75</v>
      </c>
      <c r="B962" s="6"/>
      <c r="C962" s="303">
        <v>182683</v>
      </c>
      <c r="D962" s="303">
        <v>117860</v>
      </c>
      <c r="E962" s="37"/>
      <c r="F962" s="32"/>
      <c r="G962" s="32"/>
    </row>
    <row r="963" spans="1:7" ht="15" hidden="1" x14ac:dyDescent="0.2">
      <c r="A963" s="4">
        <v>76</v>
      </c>
      <c r="B963" s="6"/>
      <c r="C963" s="303">
        <v>182683</v>
      </c>
      <c r="D963" s="303">
        <v>117860</v>
      </c>
      <c r="E963" s="37"/>
      <c r="F963" s="32"/>
      <c r="G963" s="32"/>
    </row>
    <row r="964" spans="1:7" ht="15" hidden="1" x14ac:dyDescent="0.2">
      <c r="A964" s="4">
        <v>77</v>
      </c>
      <c r="B964" s="6"/>
      <c r="C964" s="303">
        <v>182683</v>
      </c>
      <c r="D964" s="303">
        <v>117860</v>
      </c>
      <c r="E964" s="37"/>
      <c r="F964" s="32"/>
      <c r="G964" s="32"/>
    </row>
    <row r="965" spans="1:7" ht="15" hidden="1" x14ac:dyDescent="0.2">
      <c r="A965" s="4">
        <v>78</v>
      </c>
      <c r="B965" s="6"/>
      <c r="C965" s="303">
        <v>182683</v>
      </c>
      <c r="D965" s="303">
        <v>117860</v>
      </c>
      <c r="E965" s="37"/>
      <c r="F965" s="32"/>
      <c r="G965" s="32"/>
    </row>
    <row r="966" spans="1:7" ht="15" hidden="1" x14ac:dyDescent="0.2">
      <c r="A966" s="4">
        <v>79</v>
      </c>
      <c r="B966" s="6"/>
      <c r="C966" s="303">
        <v>182683</v>
      </c>
      <c r="D966" s="303">
        <v>117860</v>
      </c>
      <c r="E966" s="37"/>
      <c r="F966" s="32"/>
      <c r="G966" s="32"/>
    </row>
    <row r="967" spans="1:7" ht="15" hidden="1" x14ac:dyDescent="0.2">
      <c r="A967" s="4">
        <v>80</v>
      </c>
      <c r="B967" s="6"/>
      <c r="C967" s="303">
        <v>182683</v>
      </c>
      <c r="D967" s="303">
        <v>117860</v>
      </c>
      <c r="E967" s="37"/>
      <c r="F967" s="32"/>
      <c r="G967" s="32"/>
    </row>
    <row r="968" spans="1:7" ht="15" hidden="1" x14ac:dyDescent="0.2">
      <c r="A968" s="4">
        <v>81</v>
      </c>
      <c r="B968" s="6"/>
      <c r="C968" s="303">
        <v>182683</v>
      </c>
      <c r="D968" s="303">
        <v>117860</v>
      </c>
      <c r="E968" s="37"/>
      <c r="F968" s="32"/>
      <c r="G968" s="32"/>
    </row>
    <row r="969" spans="1:7" ht="15" hidden="1" x14ac:dyDescent="0.2">
      <c r="A969" s="4">
        <v>82</v>
      </c>
      <c r="B969" s="6"/>
      <c r="C969" s="303">
        <v>182683</v>
      </c>
      <c r="D969" s="303">
        <v>117860</v>
      </c>
      <c r="E969" s="37"/>
      <c r="F969" s="32"/>
      <c r="G969" s="32"/>
    </row>
    <row r="970" spans="1:7" ht="15" hidden="1" x14ac:dyDescent="0.2">
      <c r="A970" s="4">
        <v>83</v>
      </c>
      <c r="B970" s="6"/>
      <c r="C970" s="303">
        <v>182683</v>
      </c>
      <c r="D970" s="303">
        <v>117860</v>
      </c>
      <c r="E970" s="37"/>
      <c r="F970" s="32"/>
      <c r="G970" s="32"/>
    </row>
    <row r="971" spans="1:7" ht="15" hidden="1" x14ac:dyDescent="0.2">
      <c r="A971" s="4">
        <v>84</v>
      </c>
      <c r="B971" s="6" t="s">
        <v>3</v>
      </c>
      <c r="C971" s="303">
        <v>182683</v>
      </c>
      <c r="D971" s="303">
        <v>117860</v>
      </c>
      <c r="E971" s="37"/>
      <c r="F971" s="32"/>
      <c r="G971" s="32"/>
    </row>
    <row r="972" spans="1:7" ht="15" hidden="1" x14ac:dyDescent="0.2">
      <c r="A972" s="4">
        <v>1</v>
      </c>
      <c r="B972" s="6" t="s">
        <v>4</v>
      </c>
      <c r="C972" s="303">
        <v>9449</v>
      </c>
      <c r="D972" s="303">
        <v>6096</v>
      </c>
      <c r="E972" s="37"/>
      <c r="F972" s="31"/>
      <c r="G972" s="31"/>
    </row>
    <row r="973" spans="1:7" ht="15" hidden="1" x14ac:dyDescent="0.2">
      <c r="A973" s="4">
        <v>2</v>
      </c>
      <c r="B973" s="6" t="s">
        <v>1</v>
      </c>
      <c r="C973" s="303">
        <v>16063</v>
      </c>
      <c r="D973" s="303">
        <v>10362</v>
      </c>
      <c r="E973" s="37"/>
      <c r="F973" s="32"/>
      <c r="G973" s="32"/>
    </row>
    <row r="974" spans="1:7" ht="15" hidden="1" x14ac:dyDescent="0.2">
      <c r="A974" s="4">
        <v>3</v>
      </c>
      <c r="B974" s="6" t="s">
        <v>5</v>
      </c>
      <c r="C974" s="303">
        <v>22674</v>
      </c>
      <c r="D974" s="303">
        <v>14630</v>
      </c>
      <c r="E974" s="37"/>
      <c r="F974" s="32"/>
      <c r="G974" s="32"/>
    </row>
    <row r="975" spans="1:7" hidden="1" x14ac:dyDescent="0.15">
      <c r="A975" s="4"/>
      <c r="B975" s="7"/>
      <c r="C975" s="8"/>
      <c r="D975" s="8"/>
      <c r="E975" s="8"/>
      <c r="F975" s="8"/>
      <c r="G975" s="8"/>
    </row>
    <row r="976" spans="1:7" ht="18" hidden="1" x14ac:dyDescent="0.2">
      <c r="A976" s="555" t="s">
        <v>26</v>
      </c>
      <c r="B976" s="556"/>
      <c r="C976" s="556"/>
      <c r="D976" s="556"/>
      <c r="E976" s="556"/>
      <c r="F976" s="556"/>
      <c r="G976" s="556"/>
    </row>
    <row r="977" spans="1:7" hidden="1" x14ac:dyDescent="0.15">
      <c r="A977" s="551" t="s">
        <v>0</v>
      </c>
      <c r="B977" s="552"/>
      <c r="C977" s="552"/>
      <c r="D977" s="552"/>
      <c r="E977" s="552"/>
      <c r="F977" s="552"/>
      <c r="G977" s="552"/>
    </row>
    <row r="978" spans="1:7" hidden="1" x14ac:dyDescent="0.15">
      <c r="A978" s="4" t="s">
        <v>2</v>
      </c>
      <c r="B978" s="5" t="s">
        <v>2</v>
      </c>
      <c r="C978" s="34">
        <v>0</v>
      </c>
      <c r="D978" s="34">
        <v>1000</v>
      </c>
      <c r="E978" s="34">
        <v>2000</v>
      </c>
      <c r="F978" s="308"/>
      <c r="G978" s="308"/>
    </row>
    <row r="979" spans="1:7" hidden="1" x14ac:dyDescent="0.15">
      <c r="A979" s="4">
        <v>18</v>
      </c>
      <c r="B979" s="6"/>
      <c r="C979" s="10">
        <f>+C905*$K$2</f>
        <v>2096.5466666666666</v>
      </c>
      <c r="D979" s="10">
        <f t="shared" ref="D979:G979" si="52">+D905*$K$2</f>
        <v>1352.8666666666668</v>
      </c>
      <c r="E979" s="10">
        <f t="shared" si="52"/>
        <v>0</v>
      </c>
      <c r="F979" s="10">
        <f t="shared" si="52"/>
        <v>0</v>
      </c>
      <c r="G979" s="10">
        <f t="shared" si="52"/>
        <v>0</v>
      </c>
    </row>
    <row r="980" spans="1:7" hidden="1" x14ac:dyDescent="0.15">
      <c r="A980" s="4">
        <v>19</v>
      </c>
      <c r="B980" s="6"/>
      <c r="C980" s="10">
        <f t="shared" ref="C980:G995" si="53">+C906*$K$2</f>
        <v>2096.5466666666666</v>
      </c>
      <c r="D980" s="10">
        <f t="shared" si="53"/>
        <v>1352.8666666666668</v>
      </c>
      <c r="E980" s="10">
        <f t="shared" si="53"/>
        <v>0</v>
      </c>
      <c r="F980" s="10">
        <f t="shared" si="53"/>
        <v>0</v>
      </c>
      <c r="G980" s="10">
        <f t="shared" si="53"/>
        <v>0</v>
      </c>
    </row>
    <row r="981" spans="1:7" hidden="1" x14ac:dyDescent="0.15">
      <c r="A981" s="4">
        <v>20</v>
      </c>
      <c r="B981" s="6"/>
      <c r="C981" s="10">
        <f t="shared" si="53"/>
        <v>2096.5466666666666</v>
      </c>
      <c r="D981" s="10">
        <f t="shared" si="53"/>
        <v>1352.8666666666668</v>
      </c>
      <c r="E981" s="10">
        <f t="shared" si="53"/>
        <v>0</v>
      </c>
      <c r="F981" s="10">
        <f t="shared" si="53"/>
        <v>0</v>
      </c>
      <c r="G981" s="10">
        <f t="shared" si="53"/>
        <v>0</v>
      </c>
    </row>
    <row r="982" spans="1:7" hidden="1" x14ac:dyDescent="0.15">
      <c r="A982" s="4">
        <v>21</v>
      </c>
      <c r="B982" s="6"/>
      <c r="C982" s="10">
        <f t="shared" si="53"/>
        <v>2096.5466666666666</v>
      </c>
      <c r="D982" s="10">
        <f t="shared" si="53"/>
        <v>1352.8666666666668</v>
      </c>
      <c r="E982" s="10">
        <f t="shared" si="53"/>
        <v>0</v>
      </c>
      <c r="F982" s="10">
        <f t="shared" si="53"/>
        <v>0</v>
      </c>
      <c r="G982" s="10">
        <f t="shared" si="53"/>
        <v>0</v>
      </c>
    </row>
    <row r="983" spans="1:7" hidden="1" x14ac:dyDescent="0.15">
      <c r="A983" s="4">
        <v>22</v>
      </c>
      <c r="B983" s="6"/>
      <c r="C983" s="10">
        <f t="shared" si="53"/>
        <v>2096.5466666666666</v>
      </c>
      <c r="D983" s="10">
        <f t="shared" si="53"/>
        <v>1352.8666666666668</v>
      </c>
      <c r="E983" s="10">
        <f t="shared" si="53"/>
        <v>0</v>
      </c>
      <c r="F983" s="10">
        <f t="shared" si="53"/>
        <v>0</v>
      </c>
      <c r="G983" s="10">
        <f t="shared" si="53"/>
        <v>0</v>
      </c>
    </row>
    <row r="984" spans="1:7" hidden="1" x14ac:dyDescent="0.15">
      <c r="A984" s="4">
        <v>23</v>
      </c>
      <c r="B984" s="6"/>
      <c r="C984" s="10">
        <f t="shared" si="53"/>
        <v>2096.5466666666666</v>
      </c>
      <c r="D984" s="10">
        <f t="shared" si="53"/>
        <v>1352.8666666666668</v>
      </c>
      <c r="E984" s="10">
        <f t="shared" si="53"/>
        <v>0</v>
      </c>
      <c r="F984" s="10">
        <f t="shared" si="53"/>
        <v>0</v>
      </c>
      <c r="G984" s="10">
        <f t="shared" si="53"/>
        <v>0</v>
      </c>
    </row>
    <row r="985" spans="1:7" hidden="1" x14ac:dyDescent="0.15">
      <c r="A985" s="4">
        <v>24</v>
      </c>
      <c r="B985" s="6"/>
      <c r="C985" s="10">
        <f t="shared" si="53"/>
        <v>2096.5466666666666</v>
      </c>
      <c r="D985" s="10">
        <f t="shared" si="53"/>
        <v>1352.8666666666668</v>
      </c>
      <c r="E985" s="10">
        <f t="shared" si="53"/>
        <v>0</v>
      </c>
      <c r="F985" s="10">
        <f t="shared" si="53"/>
        <v>0</v>
      </c>
      <c r="G985" s="10">
        <f t="shared" si="53"/>
        <v>0</v>
      </c>
    </row>
    <row r="986" spans="1:7" hidden="1" x14ac:dyDescent="0.15">
      <c r="A986" s="4">
        <v>25</v>
      </c>
      <c r="B986" s="6"/>
      <c r="C986" s="10">
        <f t="shared" si="53"/>
        <v>2248.0266666666666</v>
      </c>
      <c r="D986" s="10">
        <f t="shared" si="53"/>
        <v>1450.4933333333333</v>
      </c>
      <c r="E986" s="10">
        <f t="shared" si="53"/>
        <v>0</v>
      </c>
      <c r="F986" s="10">
        <f t="shared" si="53"/>
        <v>0</v>
      </c>
      <c r="G986" s="10">
        <f t="shared" si="53"/>
        <v>0</v>
      </c>
    </row>
    <row r="987" spans="1:7" hidden="1" x14ac:dyDescent="0.15">
      <c r="A987" s="4">
        <v>26</v>
      </c>
      <c r="B987" s="6"/>
      <c r="C987" s="10">
        <f t="shared" si="53"/>
        <v>2248.0266666666666</v>
      </c>
      <c r="D987" s="10">
        <f t="shared" si="53"/>
        <v>1450.4933333333333</v>
      </c>
      <c r="E987" s="10">
        <f t="shared" si="53"/>
        <v>0</v>
      </c>
      <c r="F987" s="10">
        <f t="shared" si="53"/>
        <v>0</v>
      </c>
      <c r="G987" s="10">
        <f t="shared" si="53"/>
        <v>0</v>
      </c>
    </row>
    <row r="988" spans="1:7" hidden="1" x14ac:dyDescent="0.15">
      <c r="A988" s="4">
        <v>27</v>
      </c>
      <c r="B988" s="6"/>
      <c r="C988" s="10">
        <f t="shared" si="53"/>
        <v>2248.0266666666666</v>
      </c>
      <c r="D988" s="10">
        <f t="shared" si="53"/>
        <v>1450.4933333333333</v>
      </c>
      <c r="E988" s="10">
        <f t="shared" si="53"/>
        <v>0</v>
      </c>
      <c r="F988" s="10">
        <f t="shared" si="53"/>
        <v>0</v>
      </c>
      <c r="G988" s="10">
        <f t="shared" si="53"/>
        <v>0</v>
      </c>
    </row>
    <row r="989" spans="1:7" hidden="1" x14ac:dyDescent="0.15">
      <c r="A989" s="4">
        <v>28</v>
      </c>
      <c r="B989" s="6"/>
      <c r="C989" s="10">
        <f t="shared" si="53"/>
        <v>2248.0266666666666</v>
      </c>
      <c r="D989" s="10">
        <f t="shared" si="53"/>
        <v>1450.4933333333333</v>
      </c>
      <c r="E989" s="10">
        <f t="shared" si="53"/>
        <v>0</v>
      </c>
      <c r="F989" s="10">
        <f t="shared" si="53"/>
        <v>0</v>
      </c>
      <c r="G989" s="10">
        <f t="shared" si="53"/>
        <v>0</v>
      </c>
    </row>
    <row r="990" spans="1:7" hidden="1" x14ac:dyDescent="0.15">
      <c r="A990" s="4">
        <v>29</v>
      </c>
      <c r="B990" s="6"/>
      <c r="C990" s="10">
        <f t="shared" si="53"/>
        <v>2248.0266666666666</v>
      </c>
      <c r="D990" s="10">
        <f t="shared" si="53"/>
        <v>1450.4933333333333</v>
      </c>
      <c r="E990" s="10">
        <f t="shared" si="53"/>
        <v>0</v>
      </c>
      <c r="F990" s="10">
        <f t="shared" si="53"/>
        <v>0</v>
      </c>
      <c r="G990" s="10">
        <f t="shared" si="53"/>
        <v>0</v>
      </c>
    </row>
    <row r="991" spans="1:7" hidden="1" x14ac:dyDescent="0.15">
      <c r="A991" s="4">
        <v>30</v>
      </c>
      <c r="B991" s="6"/>
      <c r="C991" s="10">
        <f t="shared" si="53"/>
        <v>2509.4533333333334</v>
      </c>
      <c r="D991" s="10">
        <f t="shared" si="53"/>
        <v>1618.7733333333333</v>
      </c>
      <c r="E991" s="10">
        <f t="shared" si="53"/>
        <v>0</v>
      </c>
      <c r="F991" s="10">
        <f t="shared" si="53"/>
        <v>0</v>
      </c>
      <c r="G991" s="10">
        <f t="shared" si="53"/>
        <v>0</v>
      </c>
    </row>
    <row r="992" spans="1:7" hidden="1" x14ac:dyDescent="0.15">
      <c r="A992" s="4">
        <v>31</v>
      </c>
      <c r="B992" s="6"/>
      <c r="C992" s="10">
        <f t="shared" si="53"/>
        <v>2509.4533333333334</v>
      </c>
      <c r="D992" s="10">
        <f t="shared" si="53"/>
        <v>1618.7733333333333</v>
      </c>
      <c r="E992" s="10">
        <f t="shared" si="53"/>
        <v>0</v>
      </c>
      <c r="F992" s="10">
        <f t="shared" si="53"/>
        <v>0</v>
      </c>
      <c r="G992" s="10">
        <f t="shared" si="53"/>
        <v>0</v>
      </c>
    </row>
    <row r="993" spans="1:7" hidden="1" x14ac:dyDescent="0.15">
      <c r="A993" s="4">
        <v>32</v>
      </c>
      <c r="B993" s="6"/>
      <c r="C993" s="10">
        <f t="shared" si="53"/>
        <v>2509.4533333333334</v>
      </c>
      <c r="D993" s="10">
        <f t="shared" si="53"/>
        <v>1618.7733333333333</v>
      </c>
      <c r="E993" s="10">
        <f t="shared" si="53"/>
        <v>0</v>
      </c>
      <c r="F993" s="10">
        <f t="shared" si="53"/>
        <v>0</v>
      </c>
      <c r="G993" s="10">
        <f t="shared" si="53"/>
        <v>0</v>
      </c>
    </row>
    <row r="994" spans="1:7" hidden="1" x14ac:dyDescent="0.15">
      <c r="A994" s="4">
        <v>33</v>
      </c>
      <c r="B994" s="6"/>
      <c r="C994" s="10">
        <f t="shared" si="53"/>
        <v>2509.4533333333334</v>
      </c>
      <c r="D994" s="10">
        <f t="shared" si="53"/>
        <v>1618.7733333333333</v>
      </c>
      <c r="E994" s="10">
        <f t="shared" si="53"/>
        <v>0</v>
      </c>
      <c r="F994" s="10">
        <f t="shared" si="53"/>
        <v>0</v>
      </c>
      <c r="G994" s="10">
        <f t="shared" si="53"/>
        <v>0</v>
      </c>
    </row>
    <row r="995" spans="1:7" hidden="1" x14ac:dyDescent="0.15">
      <c r="A995" s="4">
        <v>34</v>
      </c>
      <c r="B995" s="6"/>
      <c r="C995" s="10">
        <f t="shared" si="53"/>
        <v>2509.4533333333334</v>
      </c>
      <c r="D995" s="10">
        <f t="shared" si="53"/>
        <v>1618.7733333333333</v>
      </c>
      <c r="E995" s="10">
        <f t="shared" si="53"/>
        <v>0</v>
      </c>
      <c r="F995" s="10">
        <f t="shared" si="53"/>
        <v>0</v>
      </c>
      <c r="G995" s="10">
        <f t="shared" si="53"/>
        <v>0</v>
      </c>
    </row>
    <row r="996" spans="1:7" hidden="1" x14ac:dyDescent="0.15">
      <c r="A996" s="4">
        <v>35</v>
      </c>
      <c r="B996" s="6"/>
      <c r="C996" s="10">
        <f t="shared" ref="C996:G1011" si="54">+C922*$K$2</f>
        <v>2807</v>
      </c>
      <c r="D996" s="10">
        <f t="shared" si="54"/>
        <v>1811.2266666666667</v>
      </c>
      <c r="E996" s="10">
        <f t="shared" si="54"/>
        <v>0</v>
      </c>
      <c r="F996" s="10">
        <f t="shared" si="54"/>
        <v>0</v>
      </c>
      <c r="G996" s="10">
        <f t="shared" si="54"/>
        <v>0</v>
      </c>
    </row>
    <row r="997" spans="1:7" hidden="1" x14ac:dyDescent="0.15">
      <c r="A997" s="4">
        <v>36</v>
      </c>
      <c r="B997" s="6"/>
      <c r="C997" s="10">
        <f t="shared" si="54"/>
        <v>2807</v>
      </c>
      <c r="D997" s="10">
        <f t="shared" si="54"/>
        <v>1811.2266666666667</v>
      </c>
      <c r="E997" s="10">
        <f t="shared" si="54"/>
        <v>0</v>
      </c>
      <c r="F997" s="10">
        <f t="shared" si="54"/>
        <v>0</v>
      </c>
      <c r="G997" s="10">
        <f t="shared" si="54"/>
        <v>0</v>
      </c>
    </row>
    <row r="998" spans="1:7" hidden="1" x14ac:dyDescent="0.15">
      <c r="A998" s="4">
        <v>37</v>
      </c>
      <c r="B998" s="6"/>
      <c r="C998" s="10">
        <f t="shared" si="54"/>
        <v>2807</v>
      </c>
      <c r="D998" s="10">
        <f t="shared" si="54"/>
        <v>1811.2266666666667</v>
      </c>
      <c r="E998" s="10">
        <f t="shared" si="54"/>
        <v>0</v>
      </c>
      <c r="F998" s="10">
        <f t="shared" si="54"/>
        <v>0</v>
      </c>
      <c r="G998" s="10">
        <f t="shared" si="54"/>
        <v>0</v>
      </c>
    </row>
    <row r="999" spans="1:7" hidden="1" x14ac:dyDescent="0.15">
      <c r="A999" s="4">
        <v>38</v>
      </c>
      <c r="B999" s="6"/>
      <c r="C999" s="10">
        <f t="shared" si="54"/>
        <v>2807</v>
      </c>
      <c r="D999" s="10">
        <f t="shared" si="54"/>
        <v>1811.2266666666667</v>
      </c>
      <c r="E999" s="10">
        <f t="shared" si="54"/>
        <v>0</v>
      </c>
      <c r="F999" s="10">
        <f t="shared" si="54"/>
        <v>0</v>
      </c>
      <c r="G999" s="10">
        <f t="shared" si="54"/>
        <v>0</v>
      </c>
    </row>
    <row r="1000" spans="1:7" hidden="1" x14ac:dyDescent="0.15">
      <c r="A1000" s="4">
        <v>39</v>
      </c>
      <c r="B1000" s="6"/>
      <c r="C1000" s="10">
        <f t="shared" si="54"/>
        <v>2807</v>
      </c>
      <c r="D1000" s="10">
        <f t="shared" si="54"/>
        <v>1811.2266666666667</v>
      </c>
      <c r="E1000" s="10">
        <f t="shared" si="54"/>
        <v>0</v>
      </c>
      <c r="F1000" s="10">
        <f t="shared" si="54"/>
        <v>0</v>
      </c>
      <c r="G1000" s="10">
        <f t="shared" si="54"/>
        <v>0</v>
      </c>
    </row>
    <row r="1001" spans="1:7" hidden="1" x14ac:dyDescent="0.15">
      <c r="A1001" s="4">
        <v>40</v>
      </c>
      <c r="B1001" s="6"/>
      <c r="C1001" s="10">
        <f t="shared" si="54"/>
        <v>3146.92</v>
      </c>
      <c r="D1001" s="10">
        <f t="shared" si="54"/>
        <v>2030.2800000000002</v>
      </c>
      <c r="E1001" s="10">
        <f t="shared" si="54"/>
        <v>0</v>
      </c>
      <c r="F1001" s="10">
        <f t="shared" si="54"/>
        <v>0</v>
      </c>
      <c r="G1001" s="10">
        <f t="shared" si="54"/>
        <v>0</v>
      </c>
    </row>
    <row r="1002" spans="1:7" hidden="1" x14ac:dyDescent="0.15">
      <c r="A1002" s="4">
        <v>41</v>
      </c>
      <c r="B1002" s="6"/>
      <c r="C1002" s="10">
        <f t="shared" si="54"/>
        <v>3146.92</v>
      </c>
      <c r="D1002" s="10">
        <f t="shared" si="54"/>
        <v>2030.2800000000002</v>
      </c>
      <c r="E1002" s="10">
        <f t="shared" si="54"/>
        <v>0</v>
      </c>
      <c r="F1002" s="10">
        <f t="shared" si="54"/>
        <v>0</v>
      </c>
      <c r="G1002" s="10">
        <f t="shared" si="54"/>
        <v>0</v>
      </c>
    </row>
    <row r="1003" spans="1:7" hidden="1" x14ac:dyDescent="0.15">
      <c r="A1003" s="4">
        <v>42</v>
      </c>
      <c r="B1003" s="6"/>
      <c r="C1003" s="10">
        <f t="shared" si="54"/>
        <v>3146.92</v>
      </c>
      <c r="D1003" s="10">
        <f t="shared" si="54"/>
        <v>2030.2800000000002</v>
      </c>
      <c r="E1003" s="10">
        <f t="shared" si="54"/>
        <v>0</v>
      </c>
      <c r="F1003" s="10">
        <f t="shared" si="54"/>
        <v>0</v>
      </c>
      <c r="G1003" s="10">
        <f t="shared" si="54"/>
        <v>0</v>
      </c>
    </row>
    <row r="1004" spans="1:7" hidden="1" x14ac:dyDescent="0.15">
      <c r="A1004" s="4">
        <v>43</v>
      </c>
      <c r="B1004" s="6"/>
      <c r="C1004" s="10">
        <f t="shared" si="54"/>
        <v>3146.92</v>
      </c>
      <c r="D1004" s="10">
        <f t="shared" si="54"/>
        <v>2030.2800000000002</v>
      </c>
      <c r="E1004" s="10">
        <f t="shared" si="54"/>
        <v>0</v>
      </c>
      <c r="F1004" s="10">
        <f t="shared" si="54"/>
        <v>0</v>
      </c>
      <c r="G1004" s="10">
        <f t="shared" si="54"/>
        <v>0</v>
      </c>
    </row>
    <row r="1005" spans="1:7" hidden="1" x14ac:dyDescent="0.15">
      <c r="A1005" s="4">
        <v>44</v>
      </c>
      <c r="B1005" s="6"/>
      <c r="C1005" s="10">
        <f t="shared" si="54"/>
        <v>3146.92</v>
      </c>
      <c r="D1005" s="10">
        <f t="shared" si="54"/>
        <v>2030.2800000000002</v>
      </c>
      <c r="E1005" s="10">
        <f t="shared" si="54"/>
        <v>0</v>
      </c>
      <c r="F1005" s="10">
        <f t="shared" si="54"/>
        <v>0</v>
      </c>
      <c r="G1005" s="10">
        <f t="shared" si="54"/>
        <v>0</v>
      </c>
    </row>
    <row r="1006" spans="1:7" hidden="1" x14ac:dyDescent="0.15">
      <c r="A1006" s="4">
        <v>45</v>
      </c>
      <c r="B1006" s="6"/>
      <c r="C1006" s="10">
        <f t="shared" si="54"/>
        <v>3522.3066666666668</v>
      </c>
      <c r="D1006" s="10">
        <f t="shared" si="54"/>
        <v>2272.5733333333333</v>
      </c>
      <c r="E1006" s="10">
        <f t="shared" si="54"/>
        <v>0</v>
      </c>
      <c r="F1006" s="10">
        <f t="shared" si="54"/>
        <v>0</v>
      </c>
      <c r="G1006" s="10">
        <f t="shared" si="54"/>
        <v>0</v>
      </c>
    </row>
    <row r="1007" spans="1:7" hidden="1" x14ac:dyDescent="0.15">
      <c r="A1007" s="4">
        <v>46</v>
      </c>
      <c r="B1007" s="6"/>
      <c r="C1007" s="10">
        <f t="shared" si="54"/>
        <v>3522.3066666666668</v>
      </c>
      <c r="D1007" s="10">
        <f t="shared" si="54"/>
        <v>2272.5733333333333</v>
      </c>
      <c r="E1007" s="10">
        <f t="shared" si="54"/>
        <v>0</v>
      </c>
      <c r="F1007" s="10">
        <f t="shared" si="54"/>
        <v>0</v>
      </c>
      <c r="G1007" s="10">
        <f t="shared" si="54"/>
        <v>0</v>
      </c>
    </row>
    <row r="1008" spans="1:7" hidden="1" x14ac:dyDescent="0.15">
      <c r="A1008" s="4">
        <v>47</v>
      </c>
      <c r="B1008" s="6"/>
      <c r="C1008" s="10">
        <f t="shared" si="54"/>
        <v>3522.3066666666668</v>
      </c>
      <c r="D1008" s="10">
        <f t="shared" si="54"/>
        <v>2272.5733333333333</v>
      </c>
      <c r="E1008" s="10">
        <f t="shared" si="54"/>
        <v>0</v>
      </c>
      <c r="F1008" s="10">
        <f t="shared" si="54"/>
        <v>0</v>
      </c>
      <c r="G1008" s="10">
        <f t="shared" si="54"/>
        <v>0</v>
      </c>
    </row>
    <row r="1009" spans="1:7" hidden="1" x14ac:dyDescent="0.15">
      <c r="A1009" s="4">
        <v>48</v>
      </c>
      <c r="B1009" s="6"/>
      <c r="C1009" s="10">
        <f t="shared" si="54"/>
        <v>3522.3066666666668</v>
      </c>
      <c r="D1009" s="10">
        <f t="shared" si="54"/>
        <v>2272.5733333333333</v>
      </c>
      <c r="E1009" s="10">
        <f t="shared" si="54"/>
        <v>0</v>
      </c>
      <c r="F1009" s="10">
        <f t="shared" si="54"/>
        <v>0</v>
      </c>
      <c r="G1009" s="10">
        <f t="shared" si="54"/>
        <v>0</v>
      </c>
    </row>
    <row r="1010" spans="1:7" hidden="1" x14ac:dyDescent="0.15">
      <c r="A1010" s="4">
        <v>49</v>
      </c>
      <c r="B1010" s="6"/>
      <c r="C1010" s="10">
        <f t="shared" si="54"/>
        <v>3522.3066666666668</v>
      </c>
      <c r="D1010" s="10">
        <f t="shared" si="54"/>
        <v>2272.5733333333333</v>
      </c>
      <c r="E1010" s="10">
        <f t="shared" si="54"/>
        <v>0</v>
      </c>
      <c r="F1010" s="10">
        <f t="shared" si="54"/>
        <v>0</v>
      </c>
      <c r="G1010" s="10">
        <f t="shared" si="54"/>
        <v>0</v>
      </c>
    </row>
    <row r="1011" spans="1:7" hidden="1" x14ac:dyDescent="0.15">
      <c r="A1011" s="4">
        <v>50</v>
      </c>
      <c r="B1011" s="6"/>
      <c r="C1011" s="10">
        <f t="shared" si="54"/>
        <v>3942.1200000000003</v>
      </c>
      <c r="D1011" s="10">
        <f t="shared" si="54"/>
        <v>2543.2400000000002</v>
      </c>
      <c r="E1011" s="10">
        <f t="shared" si="54"/>
        <v>0</v>
      </c>
      <c r="F1011" s="10">
        <f t="shared" si="54"/>
        <v>0</v>
      </c>
      <c r="G1011" s="10">
        <f t="shared" si="54"/>
        <v>0</v>
      </c>
    </row>
    <row r="1012" spans="1:7" hidden="1" x14ac:dyDescent="0.15">
      <c r="A1012" s="4">
        <v>51</v>
      </c>
      <c r="B1012" s="6"/>
      <c r="C1012" s="10">
        <f t="shared" ref="C1012:G1027" si="55">+C938*$K$2</f>
        <v>3942.1200000000003</v>
      </c>
      <c r="D1012" s="10">
        <f t="shared" si="55"/>
        <v>2543.2400000000002</v>
      </c>
      <c r="E1012" s="10">
        <f t="shared" si="55"/>
        <v>0</v>
      </c>
      <c r="F1012" s="10">
        <f t="shared" si="55"/>
        <v>0</v>
      </c>
      <c r="G1012" s="10">
        <f t="shared" si="55"/>
        <v>0</v>
      </c>
    </row>
    <row r="1013" spans="1:7" hidden="1" x14ac:dyDescent="0.15">
      <c r="A1013" s="4">
        <v>52</v>
      </c>
      <c r="B1013" s="6"/>
      <c r="C1013" s="10">
        <f t="shared" si="55"/>
        <v>3942.1200000000003</v>
      </c>
      <c r="D1013" s="10">
        <f t="shared" si="55"/>
        <v>2543.2400000000002</v>
      </c>
      <c r="E1013" s="10">
        <f t="shared" si="55"/>
        <v>0</v>
      </c>
      <c r="F1013" s="10">
        <f t="shared" si="55"/>
        <v>0</v>
      </c>
      <c r="G1013" s="10">
        <f t="shared" si="55"/>
        <v>0</v>
      </c>
    </row>
    <row r="1014" spans="1:7" hidden="1" x14ac:dyDescent="0.15">
      <c r="A1014" s="4">
        <v>53</v>
      </c>
      <c r="B1014" s="6"/>
      <c r="C1014" s="10">
        <f t="shared" si="55"/>
        <v>3942.1200000000003</v>
      </c>
      <c r="D1014" s="10">
        <f t="shared" si="55"/>
        <v>2543.2400000000002</v>
      </c>
      <c r="E1014" s="10">
        <f t="shared" si="55"/>
        <v>0</v>
      </c>
      <c r="F1014" s="10">
        <f t="shared" si="55"/>
        <v>0</v>
      </c>
      <c r="G1014" s="10">
        <f t="shared" si="55"/>
        <v>0</v>
      </c>
    </row>
    <row r="1015" spans="1:7" hidden="1" x14ac:dyDescent="0.15">
      <c r="A1015" s="4">
        <v>54</v>
      </c>
      <c r="B1015" s="6"/>
      <c r="C1015" s="10">
        <f t="shared" si="55"/>
        <v>3942.1200000000003</v>
      </c>
      <c r="D1015" s="10">
        <f t="shared" si="55"/>
        <v>2543.2400000000002</v>
      </c>
      <c r="E1015" s="10">
        <f t="shared" si="55"/>
        <v>0</v>
      </c>
      <c r="F1015" s="10">
        <f t="shared" si="55"/>
        <v>0</v>
      </c>
      <c r="G1015" s="10">
        <f t="shared" si="55"/>
        <v>0</v>
      </c>
    </row>
    <row r="1016" spans="1:7" hidden="1" x14ac:dyDescent="0.15">
      <c r="A1016" s="4">
        <v>55</v>
      </c>
      <c r="B1016" s="6"/>
      <c r="C1016" s="10">
        <f t="shared" si="55"/>
        <v>4403</v>
      </c>
      <c r="D1016" s="10">
        <f t="shared" si="55"/>
        <v>2840.88</v>
      </c>
      <c r="E1016" s="10">
        <f t="shared" si="55"/>
        <v>0</v>
      </c>
      <c r="F1016" s="10">
        <f t="shared" si="55"/>
        <v>0</v>
      </c>
      <c r="G1016" s="10">
        <f t="shared" si="55"/>
        <v>0</v>
      </c>
    </row>
    <row r="1017" spans="1:7" hidden="1" x14ac:dyDescent="0.15">
      <c r="A1017" s="4">
        <v>56</v>
      </c>
      <c r="B1017" s="6"/>
      <c r="C1017" s="10">
        <f t="shared" si="55"/>
        <v>4403</v>
      </c>
      <c r="D1017" s="10">
        <f t="shared" si="55"/>
        <v>2840.88</v>
      </c>
      <c r="E1017" s="10">
        <f t="shared" si="55"/>
        <v>0</v>
      </c>
      <c r="F1017" s="10">
        <f t="shared" si="55"/>
        <v>0</v>
      </c>
      <c r="G1017" s="10">
        <f t="shared" si="55"/>
        <v>0</v>
      </c>
    </row>
    <row r="1018" spans="1:7" hidden="1" x14ac:dyDescent="0.15">
      <c r="A1018" s="4">
        <v>57</v>
      </c>
      <c r="B1018" s="6"/>
      <c r="C1018" s="10">
        <f t="shared" si="55"/>
        <v>4403</v>
      </c>
      <c r="D1018" s="10">
        <f t="shared" si="55"/>
        <v>2840.88</v>
      </c>
      <c r="E1018" s="10">
        <f t="shared" si="55"/>
        <v>0</v>
      </c>
      <c r="F1018" s="10">
        <f t="shared" si="55"/>
        <v>0</v>
      </c>
      <c r="G1018" s="10">
        <f t="shared" si="55"/>
        <v>0</v>
      </c>
    </row>
    <row r="1019" spans="1:7" hidden="1" x14ac:dyDescent="0.15">
      <c r="A1019" s="4">
        <v>58</v>
      </c>
      <c r="B1019" s="6"/>
      <c r="C1019" s="10">
        <f t="shared" si="55"/>
        <v>4403</v>
      </c>
      <c r="D1019" s="10">
        <f t="shared" si="55"/>
        <v>2840.88</v>
      </c>
      <c r="E1019" s="10">
        <f t="shared" si="55"/>
        <v>0</v>
      </c>
      <c r="F1019" s="10">
        <f t="shared" si="55"/>
        <v>0</v>
      </c>
      <c r="G1019" s="10">
        <f t="shared" si="55"/>
        <v>0</v>
      </c>
    </row>
    <row r="1020" spans="1:7" hidden="1" x14ac:dyDescent="0.15">
      <c r="A1020" s="4">
        <v>59</v>
      </c>
      <c r="B1020" s="6"/>
      <c r="C1020" s="10">
        <f t="shared" si="55"/>
        <v>4403</v>
      </c>
      <c r="D1020" s="10">
        <f t="shared" si="55"/>
        <v>2840.88</v>
      </c>
      <c r="E1020" s="10">
        <f t="shared" si="55"/>
        <v>0</v>
      </c>
      <c r="F1020" s="10">
        <f t="shared" si="55"/>
        <v>0</v>
      </c>
      <c r="G1020" s="10">
        <f t="shared" si="55"/>
        <v>0</v>
      </c>
    </row>
    <row r="1021" spans="1:7" hidden="1" x14ac:dyDescent="0.15">
      <c r="A1021" s="4">
        <v>60</v>
      </c>
      <c r="B1021" s="6"/>
      <c r="C1021" s="10">
        <f t="shared" si="55"/>
        <v>4708.666666666667</v>
      </c>
      <c r="D1021" s="10">
        <f t="shared" si="55"/>
        <v>3038</v>
      </c>
      <c r="E1021" s="10">
        <f t="shared" si="55"/>
        <v>0</v>
      </c>
      <c r="F1021" s="10">
        <f t="shared" si="55"/>
        <v>0</v>
      </c>
      <c r="G1021" s="10">
        <f t="shared" si="55"/>
        <v>0</v>
      </c>
    </row>
    <row r="1022" spans="1:7" hidden="1" x14ac:dyDescent="0.15">
      <c r="A1022" s="4">
        <v>61</v>
      </c>
      <c r="B1022" s="6"/>
      <c r="C1022" s="10">
        <f t="shared" si="55"/>
        <v>5239.7333333333336</v>
      </c>
      <c r="D1022" s="10">
        <f t="shared" si="55"/>
        <v>3380.7200000000003</v>
      </c>
      <c r="E1022" s="10">
        <f t="shared" si="55"/>
        <v>0</v>
      </c>
      <c r="F1022" s="10">
        <f t="shared" si="55"/>
        <v>0</v>
      </c>
      <c r="G1022" s="10">
        <f t="shared" si="55"/>
        <v>0</v>
      </c>
    </row>
    <row r="1023" spans="1:7" hidden="1" x14ac:dyDescent="0.15">
      <c r="A1023" s="4">
        <v>62</v>
      </c>
      <c r="B1023" s="6"/>
      <c r="C1023" s="10">
        <f t="shared" si="55"/>
        <v>5812.4266666666672</v>
      </c>
      <c r="D1023" s="10">
        <f t="shared" si="55"/>
        <v>3750.1333333333337</v>
      </c>
      <c r="E1023" s="10">
        <f t="shared" si="55"/>
        <v>0</v>
      </c>
      <c r="F1023" s="10">
        <f t="shared" si="55"/>
        <v>0</v>
      </c>
      <c r="G1023" s="10">
        <f t="shared" si="55"/>
        <v>0</v>
      </c>
    </row>
    <row r="1024" spans="1:7" hidden="1" x14ac:dyDescent="0.15">
      <c r="A1024" s="4">
        <v>63</v>
      </c>
      <c r="B1024" s="6"/>
      <c r="C1024" s="10">
        <f t="shared" si="55"/>
        <v>6427.0266666666666</v>
      </c>
      <c r="D1024" s="10">
        <f t="shared" si="55"/>
        <v>4146.4266666666672</v>
      </c>
      <c r="E1024" s="10">
        <f t="shared" si="55"/>
        <v>0</v>
      </c>
      <c r="F1024" s="10">
        <f t="shared" si="55"/>
        <v>0</v>
      </c>
      <c r="G1024" s="10">
        <f t="shared" si="55"/>
        <v>0</v>
      </c>
    </row>
    <row r="1025" spans="1:7" hidden="1" x14ac:dyDescent="0.15">
      <c r="A1025" s="4">
        <v>64</v>
      </c>
      <c r="B1025" s="6"/>
      <c r="C1025" s="10">
        <f t="shared" si="55"/>
        <v>7083.1600000000008</v>
      </c>
      <c r="D1025" s="10">
        <f t="shared" si="55"/>
        <v>4569.88</v>
      </c>
      <c r="E1025" s="10">
        <f t="shared" si="55"/>
        <v>0</v>
      </c>
      <c r="F1025" s="10">
        <f t="shared" si="55"/>
        <v>0</v>
      </c>
      <c r="G1025" s="10">
        <f t="shared" si="55"/>
        <v>0</v>
      </c>
    </row>
    <row r="1026" spans="1:7" hidden="1" x14ac:dyDescent="0.15">
      <c r="A1026" s="4">
        <v>65</v>
      </c>
      <c r="B1026" s="6"/>
      <c r="C1026" s="10">
        <f t="shared" si="55"/>
        <v>7781.0133333333333</v>
      </c>
      <c r="D1026" s="10">
        <f t="shared" si="55"/>
        <v>5019.9333333333334</v>
      </c>
      <c r="E1026" s="10">
        <f t="shared" si="55"/>
        <v>0</v>
      </c>
      <c r="F1026" s="10">
        <f t="shared" si="55"/>
        <v>0</v>
      </c>
      <c r="G1026" s="10">
        <f t="shared" si="55"/>
        <v>0</v>
      </c>
    </row>
    <row r="1027" spans="1:7" hidden="1" x14ac:dyDescent="0.15">
      <c r="A1027" s="4">
        <v>66</v>
      </c>
      <c r="B1027" s="6"/>
      <c r="C1027" s="10">
        <f t="shared" si="55"/>
        <v>8520.2133333333331</v>
      </c>
      <c r="D1027" s="10">
        <f t="shared" si="55"/>
        <v>5497.1466666666665</v>
      </c>
      <c r="E1027" s="10">
        <f t="shared" si="55"/>
        <v>0</v>
      </c>
      <c r="F1027" s="10">
        <f t="shared" si="55"/>
        <v>0</v>
      </c>
      <c r="G1027" s="10">
        <f t="shared" si="55"/>
        <v>0</v>
      </c>
    </row>
    <row r="1028" spans="1:7" hidden="1" x14ac:dyDescent="0.15">
      <c r="A1028" s="4">
        <v>67</v>
      </c>
      <c r="B1028" s="6"/>
      <c r="C1028" s="10">
        <f t="shared" ref="C1028:G1043" si="56">+C954*$K$2</f>
        <v>9301.4133333333339</v>
      </c>
      <c r="D1028" s="10">
        <f t="shared" si="56"/>
        <v>6001.0533333333333</v>
      </c>
      <c r="E1028" s="10">
        <f t="shared" si="56"/>
        <v>0</v>
      </c>
      <c r="F1028" s="10">
        <f t="shared" si="56"/>
        <v>0</v>
      </c>
      <c r="G1028" s="10">
        <f t="shared" si="56"/>
        <v>0</v>
      </c>
    </row>
    <row r="1029" spans="1:7" hidden="1" x14ac:dyDescent="0.15">
      <c r="A1029" s="4">
        <v>68</v>
      </c>
      <c r="B1029" s="6"/>
      <c r="C1029" s="10">
        <f t="shared" si="56"/>
        <v>10124.053333333333</v>
      </c>
      <c r="D1029" s="10">
        <f t="shared" si="56"/>
        <v>6532.0266666666666</v>
      </c>
      <c r="E1029" s="10">
        <f t="shared" si="56"/>
        <v>0</v>
      </c>
      <c r="F1029" s="10">
        <f t="shared" si="56"/>
        <v>0</v>
      </c>
      <c r="G1029" s="10">
        <f t="shared" si="56"/>
        <v>0</v>
      </c>
    </row>
    <row r="1030" spans="1:7" hidden="1" x14ac:dyDescent="0.15">
      <c r="A1030" s="4">
        <v>69</v>
      </c>
      <c r="B1030" s="6"/>
      <c r="C1030" s="10">
        <f t="shared" si="56"/>
        <v>10988.693333333335</v>
      </c>
      <c r="D1030" s="10">
        <f t="shared" si="56"/>
        <v>7089.4133333333339</v>
      </c>
      <c r="E1030" s="10">
        <f t="shared" si="56"/>
        <v>0</v>
      </c>
      <c r="F1030" s="10">
        <f t="shared" si="56"/>
        <v>0</v>
      </c>
      <c r="G1030" s="10">
        <f t="shared" si="56"/>
        <v>0</v>
      </c>
    </row>
    <row r="1031" spans="1:7" hidden="1" x14ac:dyDescent="0.15">
      <c r="A1031" s="4">
        <v>70</v>
      </c>
      <c r="B1031" s="6"/>
      <c r="C1031" s="10">
        <f t="shared" si="56"/>
        <v>11894.866666666667</v>
      </c>
      <c r="D1031" s="10">
        <f t="shared" si="56"/>
        <v>7674.0533333333333</v>
      </c>
      <c r="E1031" s="10">
        <f t="shared" si="56"/>
        <v>0</v>
      </c>
      <c r="F1031" s="10">
        <f t="shared" si="56"/>
        <v>0</v>
      </c>
      <c r="G1031" s="10">
        <f t="shared" si="56"/>
        <v>0</v>
      </c>
    </row>
    <row r="1032" spans="1:7" hidden="1" x14ac:dyDescent="0.15">
      <c r="A1032" s="4">
        <v>71</v>
      </c>
      <c r="B1032" s="6"/>
      <c r="C1032" s="10">
        <f t="shared" si="56"/>
        <v>12842.480000000001</v>
      </c>
      <c r="D1032" s="10">
        <f t="shared" si="56"/>
        <v>8285.76</v>
      </c>
      <c r="E1032" s="10">
        <f t="shared" si="56"/>
        <v>0</v>
      </c>
      <c r="F1032" s="10">
        <f t="shared" si="56"/>
        <v>0</v>
      </c>
      <c r="G1032" s="10">
        <f t="shared" si="56"/>
        <v>0</v>
      </c>
    </row>
    <row r="1033" spans="1:7" hidden="1" x14ac:dyDescent="0.15">
      <c r="A1033" s="4">
        <v>72</v>
      </c>
      <c r="B1033" s="6"/>
      <c r="C1033" s="10">
        <f t="shared" si="56"/>
        <v>13832</v>
      </c>
      <c r="D1033" s="10">
        <f t="shared" si="56"/>
        <v>8923.9733333333334</v>
      </c>
      <c r="E1033" s="10">
        <f t="shared" si="56"/>
        <v>0</v>
      </c>
      <c r="F1033" s="10">
        <f t="shared" si="56"/>
        <v>0</v>
      </c>
      <c r="G1033" s="10">
        <f t="shared" si="56"/>
        <v>0</v>
      </c>
    </row>
    <row r="1034" spans="1:7" hidden="1" x14ac:dyDescent="0.15">
      <c r="A1034" s="4">
        <v>73</v>
      </c>
      <c r="B1034" s="6"/>
      <c r="C1034" s="10">
        <f t="shared" si="56"/>
        <v>14862.960000000001</v>
      </c>
      <c r="D1034" s="10">
        <f t="shared" si="56"/>
        <v>9589.16</v>
      </c>
      <c r="E1034" s="10">
        <f t="shared" si="56"/>
        <v>0</v>
      </c>
      <c r="F1034" s="10">
        <f t="shared" si="56"/>
        <v>0</v>
      </c>
      <c r="G1034" s="10">
        <f t="shared" si="56"/>
        <v>0</v>
      </c>
    </row>
    <row r="1035" spans="1:7" hidden="1" x14ac:dyDescent="0.15">
      <c r="A1035" s="4">
        <v>74</v>
      </c>
      <c r="B1035" s="6"/>
      <c r="C1035" s="10">
        <f t="shared" si="56"/>
        <v>15936.106666666667</v>
      </c>
      <c r="D1035" s="10">
        <f t="shared" si="56"/>
        <v>10281.413333333334</v>
      </c>
      <c r="E1035" s="10">
        <f t="shared" si="56"/>
        <v>0</v>
      </c>
      <c r="F1035" s="10">
        <f t="shared" si="56"/>
        <v>0</v>
      </c>
      <c r="G1035" s="10">
        <f t="shared" si="56"/>
        <v>0</v>
      </c>
    </row>
    <row r="1036" spans="1:7" hidden="1" x14ac:dyDescent="0.15">
      <c r="A1036" s="4">
        <v>75</v>
      </c>
      <c r="B1036" s="6"/>
      <c r="C1036" s="10">
        <f t="shared" si="56"/>
        <v>17050.413333333334</v>
      </c>
      <c r="D1036" s="10">
        <f t="shared" si="56"/>
        <v>11000.266666666666</v>
      </c>
      <c r="E1036" s="10">
        <f t="shared" si="56"/>
        <v>0</v>
      </c>
      <c r="F1036" s="10">
        <f t="shared" si="56"/>
        <v>0</v>
      </c>
      <c r="G1036" s="10">
        <f t="shared" si="56"/>
        <v>0</v>
      </c>
    </row>
    <row r="1037" spans="1:7" hidden="1" x14ac:dyDescent="0.15">
      <c r="A1037" s="4">
        <v>76</v>
      </c>
      <c r="B1037" s="6"/>
      <c r="C1037" s="10">
        <f t="shared" si="56"/>
        <v>17050.413333333334</v>
      </c>
      <c r="D1037" s="10">
        <f t="shared" si="56"/>
        <v>11000.266666666666</v>
      </c>
      <c r="E1037" s="10">
        <f t="shared" si="56"/>
        <v>0</v>
      </c>
      <c r="F1037" s="10">
        <f t="shared" si="56"/>
        <v>0</v>
      </c>
      <c r="G1037" s="10">
        <f t="shared" si="56"/>
        <v>0</v>
      </c>
    </row>
    <row r="1038" spans="1:7" hidden="1" x14ac:dyDescent="0.15">
      <c r="A1038" s="4">
        <v>77</v>
      </c>
      <c r="B1038" s="6"/>
      <c r="C1038" s="10">
        <f t="shared" si="56"/>
        <v>17050.413333333334</v>
      </c>
      <c r="D1038" s="10">
        <f t="shared" si="56"/>
        <v>11000.266666666666</v>
      </c>
      <c r="E1038" s="10">
        <f t="shared" si="56"/>
        <v>0</v>
      </c>
      <c r="F1038" s="10">
        <f t="shared" si="56"/>
        <v>0</v>
      </c>
      <c r="G1038" s="10">
        <f t="shared" si="56"/>
        <v>0</v>
      </c>
    </row>
    <row r="1039" spans="1:7" hidden="1" x14ac:dyDescent="0.15">
      <c r="A1039" s="4">
        <v>78</v>
      </c>
      <c r="B1039" s="6"/>
      <c r="C1039" s="10">
        <f t="shared" si="56"/>
        <v>17050.413333333334</v>
      </c>
      <c r="D1039" s="10">
        <f t="shared" si="56"/>
        <v>11000.266666666666</v>
      </c>
      <c r="E1039" s="10">
        <f t="shared" si="56"/>
        <v>0</v>
      </c>
      <c r="F1039" s="10">
        <f t="shared" si="56"/>
        <v>0</v>
      </c>
      <c r="G1039" s="10">
        <f t="shared" si="56"/>
        <v>0</v>
      </c>
    </row>
    <row r="1040" spans="1:7" hidden="1" x14ac:dyDescent="0.15">
      <c r="A1040" s="4">
        <v>79</v>
      </c>
      <c r="B1040" s="6"/>
      <c r="C1040" s="10">
        <f t="shared" si="56"/>
        <v>17050.413333333334</v>
      </c>
      <c r="D1040" s="10">
        <f t="shared" si="56"/>
        <v>11000.266666666666</v>
      </c>
      <c r="E1040" s="10">
        <f t="shared" si="56"/>
        <v>0</v>
      </c>
      <c r="F1040" s="10">
        <f t="shared" si="56"/>
        <v>0</v>
      </c>
      <c r="G1040" s="10">
        <f t="shared" si="56"/>
        <v>0</v>
      </c>
    </row>
    <row r="1041" spans="1:7" hidden="1" x14ac:dyDescent="0.15">
      <c r="A1041" s="4">
        <v>80</v>
      </c>
      <c r="B1041" s="6"/>
      <c r="C1041" s="10">
        <f t="shared" si="56"/>
        <v>17050.413333333334</v>
      </c>
      <c r="D1041" s="10">
        <f t="shared" si="56"/>
        <v>11000.266666666666</v>
      </c>
      <c r="E1041" s="10">
        <f t="shared" si="56"/>
        <v>0</v>
      </c>
      <c r="F1041" s="10"/>
      <c r="G1041" s="10"/>
    </row>
    <row r="1042" spans="1:7" hidden="1" x14ac:dyDescent="0.15">
      <c r="A1042" s="4">
        <v>81</v>
      </c>
      <c r="B1042" s="6"/>
      <c r="C1042" s="10">
        <f t="shared" si="56"/>
        <v>17050.413333333334</v>
      </c>
      <c r="D1042" s="10">
        <f t="shared" si="56"/>
        <v>11000.266666666666</v>
      </c>
      <c r="E1042" s="10">
        <f t="shared" si="56"/>
        <v>0</v>
      </c>
      <c r="F1042" s="10"/>
      <c r="G1042" s="10"/>
    </row>
    <row r="1043" spans="1:7" hidden="1" x14ac:dyDescent="0.15">
      <c r="A1043" s="4">
        <v>82</v>
      </c>
      <c r="B1043" s="6"/>
      <c r="C1043" s="10">
        <f t="shared" si="56"/>
        <v>17050.413333333334</v>
      </c>
      <c r="D1043" s="10">
        <f t="shared" si="56"/>
        <v>11000.266666666666</v>
      </c>
      <c r="E1043" s="10">
        <f t="shared" si="56"/>
        <v>0</v>
      </c>
      <c r="F1043" s="10"/>
      <c r="G1043" s="10"/>
    </row>
    <row r="1044" spans="1:7" hidden="1" x14ac:dyDescent="0.15">
      <c r="A1044" s="4">
        <v>83</v>
      </c>
      <c r="B1044" s="6"/>
      <c r="C1044" s="10">
        <f t="shared" ref="C1044:G1048" si="57">+C970*$K$2</f>
        <v>17050.413333333334</v>
      </c>
      <c r="D1044" s="10">
        <f t="shared" si="57"/>
        <v>11000.266666666666</v>
      </c>
      <c r="E1044" s="10">
        <f t="shared" si="57"/>
        <v>0</v>
      </c>
      <c r="F1044" s="10"/>
      <c r="G1044" s="10"/>
    </row>
    <row r="1045" spans="1:7" hidden="1" x14ac:dyDescent="0.15">
      <c r="A1045" s="4">
        <v>84</v>
      </c>
      <c r="B1045" s="6" t="s">
        <v>3</v>
      </c>
      <c r="C1045" s="10">
        <f t="shared" si="57"/>
        <v>17050.413333333334</v>
      </c>
      <c r="D1045" s="10">
        <f t="shared" si="57"/>
        <v>11000.266666666666</v>
      </c>
      <c r="E1045" s="10">
        <f t="shared" si="57"/>
        <v>0</v>
      </c>
      <c r="F1045" s="10">
        <f t="shared" si="57"/>
        <v>0</v>
      </c>
      <c r="G1045" s="10">
        <f t="shared" si="57"/>
        <v>0</v>
      </c>
    </row>
    <row r="1046" spans="1:7" hidden="1" x14ac:dyDescent="0.15">
      <c r="A1046" s="4">
        <v>1</v>
      </c>
      <c r="B1046" s="6" t="s">
        <v>4</v>
      </c>
      <c r="C1046" s="10">
        <f t="shared" si="57"/>
        <v>881.90666666666675</v>
      </c>
      <c r="D1046" s="10">
        <f t="shared" si="57"/>
        <v>568.96</v>
      </c>
      <c r="E1046" s="10">
        <f t="shared" si="57"/>
        <v>0</v>
      </c>
      <c r="F1046" s="10">
        <f t="shared" si="57"/>
        <v>0</v>
      </c>
      <c r="G1046" s="10">
        <f t="shared" si="57"/>
        <v>0</v>
      </c>
    </row>
    <row r="1047" spans="1:7" hidden="1" x14ac:dyDescent="0.15">
      <c r="A1047" s="4">
        <v>2</v>
      </c>
      <c r="B1047" s="6" t="s">
        <v>1</v>
      </c>
      <c r="C1047" s="10">
        <f t="shared" si="57"/>
        <v>1499.2133333333334</v>
      </c>
      <c r="D1047" s="10">
        <f t="shared" si="57"/>
        <v>967.12</v>
      </c>
      <c r="E1047" s="10">
        <f t="shared" si="57"/>
        <v>0</v>
      </c>
      <c r="F1047" s="10">
        <f t="shared" si="57"/>
        <v>0</v>
      </c>
      <c r="G1047" s="10">
        <f t="shared" si="57"/>
        <v>0</v>
      </c>
    </row>
    <row r="1048" spans="1:7" hidden="1" x14ac:dyDescent="0.15">
      <c r="A1048" s="4">
        <v>3</v>
      </c>
      <c r="B1048" s="6" t="s">
        <v>5</v>
      </c>
      <c r="C1048" s="10">
        <f t="shared" si="57"/>
        <v>2116.2400000000002</v>
      </c>
      <c r="D1048" s="10">
        <f t="shared" si="57"/>
        <v>1365.4666666666667</v>
      </c>
      <c r="E1048" s="10">
        <f t="shared" si="57"/>
        <v>0</v>
      </c>
      <c r="F1048" s="10">
        <f t="shared" si="57"/>
        <v>0</v>
      </c>
      <c r="G1048" s="10">
        <f t="shared" si="57"/>
        <v>0</v>
      </c>
    </row>
    <row r="1049" spans="1:7" ht="14" hidden="1" thickBot="1" x14ac:dyDescent="0.2"/>
    <row r="1050" spans="1:7" ht="18" hidden="1" x14ac:dyDescent="0.2">
      <c r="A1050" s="569" t="s">
        <v>25</v>
      </c>
      <c r="B1050" s="570"/>
      <c r="C1050" s="570"/>
      <c r="D1050" s="570"/>
      <c r="E1050" s="570"/>
      <c r="F1050" s="570"/>
      <c r="G1050" s="571"/>
    </row>
    <row r="1051" spans="1:7" ht="18" hidden="1" x14ac:dyDescent="0.2">
      <c r="A1051" s="566" t="s">
        <v>12</v>
      </c>
      <c r="B1051" s="567"/>
      <c r="C1051" s="567"/>
      <c r="D1051" s="567"/>
      <c r="E1051" s="567"/>
      <c r="F1051" s="567"/>
      <c r="G1051" s="568"/>
    </row>
    <row r="1052" spans="1:7" hidden="1" x14ac:dyDescent="0.15">
      <c r="A1052" s="549" t="s">
        <v>0</v>
      </c>
      <c r="B1052" s="550"/>
      <c r="C1052" s="550"/>
      <c r="D1052" s="550"/>
      <c r="E1052" s="550"/>
      <c r="F1052" s="550"/>
      <c r="G1052" s="572"/>
    </row>
    <row r="1053" spans="1:7" hidden="1" x14ac:dyDescent="0.15">
      <c r="A1053" s="25" t="s">
        <v>2</v>
      </c>
      <c r="B1053" s="26" t="s">
        <v>2</v>
      </c>
      <c r="C1053" s="34">
        <v>0</v>
      </c>
      <c r="D1053" s="34">
        <v>1000</v>
      </c>
      <c r="E1053" s="34">
        <v>2000</v>
      </c>
      <c r="F1053" s="304"/>
      <c r="G1053" s="305"/>
    </row>
    <row r="1054" spans="1:7" ht="14" hidden="1" x14ac:dyDescent="0.15">
      <c r="A1054" s="25">
        <v>18</v>
      </c>
      <c r="B1054" s="26"/>
      <c r="C1054" s="32">
        <f>+C905*$K$3</f>
        <v>6177.3250000000007</v>
      </c>
      <c r="D1054" s="32">
        <f t="shared" ref="D1054:E1054" si="58">+D905*$K$3</f>
        <v>3986.1250000000005</v>
      </c>
      <c r="E1054" s="32">
        <f t="shared" si="58"/>
        <v>0</v>
      </c>
      <c r="F1054" s="32">
        <f t="shared" ref="F1054:G1069" si="59">+F380*$K$3</f>
        <v>49.33133333333334</v>
      </c>
      <c r="G1054" s="32">
        <f t="shared" si="59"/>
        <v>38.756666666666668</v>
      </c>
    </row>
    <row r="1055" spans="1:7" ht="14" hidden="1" x14ac:dyDescent="0.15">
      <c r="A1055" s="25">
        <v>19</v>
      </c>
      <c r="B1055" s="26"/>
      <c r="C1055" s="32">
        <f t="shared" ref="C1055:E1070" si="60">+C906*$K$3</f>
        <v>6177.3250000000007</v>
      </c>
      <c r="D1055" s="32">
        <f t="shared" si="60"/>
        <v>3986.1250000000005</v>
      </c>
      <c r="E1055" s="32">
        <f t="shared" si="60"/>
        <v>0</v>
      </c>
      <c r="F1055" s="32">
        <f t="shared" si="59"/>
        <v>49.33133333333334</v>
      </c>
      <c r="G1055" s="32">
        <f t="shared" si="59"/>
        <v>38.756666666666668</v>
      </c>
    </row>
    <row r="1056" spans="1:7" ht="14" hidden="1" x14ac:dyDescent="0.15">
      <c r="A1056" s="25">
        <v>20</v>
      </c>
      <c r="B1056" s="26"/>
      <c r="C1056" s="32">
        <f t="shared" si="60"/>
        <v>6177.3250000000007</v>
      </c>
      <c r="D1056" s="32">
        <f t="shared" si="60"/>
        <v>3986.1250000000005</v>
      </c>
      <c r="E1056" s="32">
        <f t="shared" si="60"/>
        <v>0</v>
      </c>
      <c r="F1056" s="32">
        <f t="shared" si="59"/>
        <v>49.33133333333334</v>
      </c>
      <c r="G1056" s="32">
        <f t="shared" si="59"/>
        <v>38.756666666666668</v>
      </c>
    </row>
    <row r="1057" spans="1:7" ht="14" hidden="1" x14ac:dyDescent="0.15">
      <c r="A1057" s="25">
        <v>21</v>
      </c>
      <c r="B1057" s="26"/>
      <c r="C1057" s="32">
        <f t="shared" si="60"/>
        <v>6177.3250000000007</v>
      </c>
      <c r="D1057" s="32">
        <f t="shared" si="60"/>
        <v>3986.1250000000005</v>
      </c>
      <c r="E1057" s="32">
        <f t="shared" si="60"/>
        <v>0</v>
      </c>
      <c r="F1057" s="32">
        <f t="shared" si="59"/>
        <v>49.33133333333334</v>
      </c>
      <c r="G1057" s="32">
        <f t="shared" si="59"/>
        <v>38.756666666666668</v>
      </c>
    </row>
    <row r="1058" spans="1:7" ht="14" hidden="1" x14ac:dyDescent="0.15">
      <c r="A1058" s="25">
        <v>22</v>
      </c>
      <c r="B1058" s="26"/>
      <c r="C1058" s="32">
        <f t="shared" si="60"/>
        <v>6177.3250000000007</v>
      </c>
      <c r="D1058" s="32">
        <f t="shared" si="60"/>
        <v>3986.1250000000005</v>
      </c>
      <c r="E1058" s="32">
        <f t="shared" si="60"/>
        <v>0</v>
      </c>
      <c r="F1058" s="32">
        <f t="shared" si="59"/>
        <v>49.33133333333334</v>
      </c>
      <c r="G1058" s="32">
        <f t="shared" si="59"/>
        <v>38.756666666666668</v>
      </c>
    </row>
    <row r="1059" spans="1:7" ht="14" hidden="1" x14ac:dyDescent="0.15">
      <c r="A1059" s="25">
        <v>23</v>
      </c>
      <c r="B1059" s="26"/>
      <c r="C1059" s="32">
        <f t="shared" si="60"/>
        <v>6177.3250000000007</v>
      </c>
      <c r="D1059" s="32">
        <f t="shared" si="60"/>
        <v>3986.1250000000005</v>
      </c>
      <c r="E1059" s="32">
        <f t="shared" si="60"/>
        <v>0</v>
      </c>
      <c r="F1059" s="32">
        <f t="shared" si="59"/>
        <v>49.33133333333334</v>
      </c>
      <c r="G1059" s="32">
        <f t="shared" si="59"/>
        <v>38.756666666666668</v>
      </c>
    </row>
    <row r="1060" spans="1:7" ht="14" hidden="1" x14ac:dyDescent="0.15">
      <c r="A1060" s="25">
        <v>24</v>
      </c>
      <c r="B1060" s="26"/>
      <c r="C1060" s="32">
        <f t="shared" si="60"/>
        <v>6177.3250000000007</v>
      </c>
      <c r="D1060" s="32">
        <f t="shared" si="60"/>
        <v>3986.1250000000005</v>
      </c>
      <c r="E1060" s="32">
        <f t="shared" si="60"/>
        <v>0</v>
      </c>
      <c r="F1060" s="32">
        <f t="shared" si="59"/>
        <v>52.64233333333334</v>
      </c>
      <c r="G1060" s="32">
        <f t="shared" si="59"/>
        <v>41.297666666666672</v>
      </c>
    </row>
    <row r="1061" spans="1:7" ht="14" hidden="1" x14ac:dyDescent="0.15">
      <c r="A1061" s="25">
        <v>25</v>
      </c>
      <c r="B1061" s="26"/>
      <c r="C1061" s="32">
        <f t="shared" si="60"/>
        <v>6623.6500000000005</v>
      </c>
      <c r="D1061" s="32">
        <f t="shared" si="60"/>
        <v>4273.7750000000005</v>
      </c>
      <c r="E1061" s="32">
        <f t="shared" si="60"/>
        <v>0</v>
      </c>
      <c r="F1061" s="32">
        <f t="shared" si="59"/>
        <v>52.64233333333334</v>
      </c>
      <c r="G1061" s="32">
        <f t="shared" si="59"/>
        <v>41.297666666666672</v>
      </c>
    </row>
    <row r="1062" spans="1:7" ht="14" hidden="1" x14ac:dyDescent="0.15">
      <c r="A1062" s="25">
        <v>26</v>
      </c>
      <c r="B1062" s="26"/>
      <c r="C1062" s="32">
        <f t="shared" si="60"/>
        <v>6623.6500000000005</v>
      </c>
      <c r="D1062" s="32">
        <f t="shared" si="60"/>
        <v>4273.7750000000005</v>
      </c>
      <c r="E1062" s="32">
        <f t="shared" si="60"/>
        <v>0</v>
      </c>
      <c r="F1062" s="32">
        <f t="shared" si="59"/>
        <v>52.64233333333334</v>
      </c>
      <c r="G1062" s="32">
        <f t="shared" si="59"/>
        <v>41.297666666666672</v>
      </c>
    </row>
    <row r="1063" spans="1:7" ht="14" hidden="1" x14ac:dyDescent="0.15">
      <c r="A1063" s="25">
        <v>27</v>
      </c>
      <c r="B1063" s="26"/>
      <c r="C1063" s="32">
        <f t="shared" si="60"/>
        <v>6623.6500000000005</v>
      </c>
      <c r="D1063" s="32">
        <f t="shared" si="60"/>
        <v>4273.7750000000005</v>
      </c>
      <c r="E1063" s="32">
        <f t="shared" si="60"/>
        <v>0</v>
      </c>
      <c r="F1063" s="32">
        <f t="shared" si="59"/>
        <v>52.64233333333334</v>
      </c>
      <c r="G1063" s="32">
        <f t="shared" si="59"/>
        <v>41.297666666666672</v>
      </c>
    </row>
    <row r="1064" spans="1:7" ht="14" hidden="1" x14ac:dyDescent="0.15">
      <c r="A1064" s="25">
        <v>28</v>
      </c>
      <c r="B1064" s="26"/>
      <c r="C1064" s="32">
        <f t="shared" si="60"/>
        <v>6623.6500000000005</v>
      </c>
      <c r="D1064" s="32">
        <f t="shared" si="60"/>
        <v>4273.7750000000005</v>
      </c>
      <c r="E1064" s="32">
        <f t="shared" si="60"/>
        <v>0</v>
      </c>
      <c r="F1064" s="32">
        <f t="shared" si="59"/>
        <v>52.64233333333334</v>
      </c>
      <c r="G1064" s="32">
        <f t="shared" si="59"/>
        <v>41.297666666666672</v>
      </c>
    </row>
    <row r="1065" spans="1:7" ht="14" hidden="1" x14ac:dyDescent="0.15">
      <c r="A1065" s="25">
        <v>29</v>
      </c>
      <c r="B1065" s="26"/>
      <c r="C1065" s="32">
        <f t="shared" si="60"/>
        <v>6623.6500000000005</v>
      </c>
      <c r="D1065" s="32">
        <f t="shared" si="60"/>
        <v>4273.7750000000005</v>
      </c>
      <c r="E1065" s="32">
        <f t="shared" si="60"/>
        <v>0</v>
      </c>
      <c r="F1065" s="32">
        <f t="shared" si="59"/>
        <v>58.545666666666676</v>
      </c>
      <c r="G1065" s="32">
        <f t="shared" si="59"/>
        <v>45.943333333333335</v>
      </c>
    </row>
    <row r="1066" spans="1:7" ht="14" hidden="1" x14ac:dyDescent="0.15">
      <c r="A1066" s="25">
        <v>30</v>
      </c>
      <c r="B1066" s="26"/>
      <c r="C1066" s="32">
        <f t="shared" si="60"/>
        <v>7393.9250000000002</v>
      </c>
      <c r="D1066" s="32">
        <f t="shared" si="60"/>
        <v>4769.6000000000004</v>
      </c>
      <c r="E1066" s="32">
        <f t="shared" si="60"/>
        <v>0</v>
      </c>
      <c r="F1066" s="32">
        <f t="shared" si="59"/>
        <v>58.545666666666676</v>
      </c>
      <c r="G1066" s="32">
        <f t="shared" si="59"/>
        <v>45.943333333333335</v>
      </c>
    </row>
    <row r="1067" spans="1:7" ht="14" hidden="1" x14ac:dyDescent="0.15">
      <c r="A1067" s="25">
        <v>31</v>
      </c>
      <c r="B1067" s="26"/>
      <c r="C1067" s="32">
        <f t="shared" si="60"/>
        <v>7393.9250000000002</v>
      </c>
      <c r="D1067" s="32">
        <f t="shared" si="60"/>
        <v>4769.6000000000004</v>
      </c>
      <c r="E1067" s="32">
        <f t="shared" si="60"/>
        <v>0</v>
      </c>
      <c r="F1067" s="32">
        <f t="shared" si="59"/>
        <v>58.545666666666676</v>
      </c>
      <c r="G1067" s="32">
        <f t="shared" si="59"/>
        <v>45.943333333333335</v>
      </c>
    </row>
    <row r="1068" spans="1:7" ht="14" hidden="1" x14ac:dyDescent="0.15">
      <c r="A1068" s="25">
        <v>32</v>
      </c>
      <c r="B1068" s="26"/>
      <c r="C1068" s="32">
        <f t="shared" si="60"/>
        <v>7393.9250000000002</v>
      </c>
      <c r="D1068" s="32">
        <f t="shared" si="60"/>
        <v>4769.6000000000004</v>
      </c>
      <c r="E1068" s="32">
        <f t="shared" si="60"/>
        <v>0</v>
      </c>
      <c r="F1068" s="32">
        <f t="shared" si="59"/>
        <v>58.545666666666676</v>
      </c>
      <c r="G1068" s="32">
        <f t="shared" si="59"/>
        <v>45.943333333333335</v>
      </c>
    </row>
    <row r="1069" spans="1:7" ht="14" hidden="1" x14ac:dyDescent="0.15">
      <c r="A1069" s="25">
        <v>33</v>
      </c>
      <c r="B1069" s="26"/>
      <c r="C1069" s="32">
        <f t="shared" si="60"/>
        <v>7393.9250000000002</v>
      </c>
      <c r="D1069" s="32">
        <f t="shared" si="60"/>
        <v>4769.6000000000004</v>
      </c>
      <c r="E1069" s="32">
        <f t="shared" si="60"/>
        <v>0</v>
      </c>
      <c r="F1069" s="32">
        <f t="shared" si="59"/>
        <v>58.545666666666676</v>
      </c>
      <c r="G1069" s="32">
        <f t="shared" si="59"/>
        <v>45.943333333333335</v>
      </c>
    </row>
    <row r="1070" spans="1:7" ht="14" hidden="1" x14ac:dyDescent="0.15">
      <c r="A1070" s="25">
        <v>34</v>
      </c>
      <c r="B1070" s="26"/>
      <c r="C1070" s="32">
        <f t="shared" si="60"/>
        <v>7393.9250000000002</v>
      </c>
      <c r="D1070" s="32">
        <f t="shared" si="60"/>
        <v>4769.6000000000004</v>
      </c>
      <c r="E1070" s="32">
        <f t="shared" si="60"/>
        <v>0</v>
      </c>
      <c r="F1070" s="32">
        <f t="shared" ref="F1070:G1085" si="61">+F396*$K$3</f>
        <v>65.552666666666667</v>
      </c>
      <c r="G1070" s="32">
        <f t="shared" si="61"/>
        <v>51.436000000000007</v>
      </c>
    </row>
    <row r="1071" spans="1:7" ht="14" hidden="1" x14ac:dyDescent="0.15">
      <c r="A1071" s="25">
        <v>35</v>
      </c>
      <c r="B1071" s="26"/>
      <c r="C1071" s="32">
        <f t="shared" ref="C1071:E1086" si="62">+C922*$K$3</f>
        <v>8270.625</v>
      </c>
      <c r="D1071" s="32">
        <f t="shared" si="62"/>
        <v>5336.6500000000005</v>
      </c>
      <c r="E1071" s="32">
        <f t="shared" si="62"/>
        <v>0</v>
      </c>
      <c r="F1071" s="32">
        <f t="shared" si="61"/>
        <v>65.552666666666667</v>
      </c>
      <c r="G1071" s="32">
        <f t="shared" si="61"/>
        <v>51.436000000000007</v>
      </c>
    </row>
    <row r="1072" spans="1:7" ht="14" hidden="1" x14ac:dyDescent="0.15">
      <c r="A1072" s="25">
        <v>36</v>
      </c>
      <c r="B1072" s="26"/>
      <c r="C1072" s="32">
        <f t="shared" si="62"/>
        <v>8270.625</v>
      </c>
      <c r="D1072" s="32">
        <f t="shared" si="62"/>
        <v>5336.6500000000005</v>
      </c>
      <c r="E1072" s="32">
        <f t="shared" si="62"/>
        <v>0</v>
      </c>
      <c r="F1072" s="32">
        <f t="shared" si="61"/>
        <v>65.552666666666667</v>
      </c>
      <c r="G1072" s="32">
        <f t="shared" si="61"/>
        <v>51.436000000000007</v>
      </c>
    </row>
    <row r="1073" spans="1:7" ht="14" hidden="1" x14ac:dyDescent="0.15">
      <c r="A1073" s="25">
        <v>37</v>
      </c>
      <c r="B1073" s="26"/>
      <c r="C1073" s="32">
        <f t="shared" si="62"/>
        <v>8270.625</v>
      </c>
      <c r="D1073" s="32">
        <f t="shared" si="62"/>
        <v>5336.6500000000005</v>
      </c>
      <c r="E1073" s="32">
        <f t="shared" si="62"/>
        <v>0</v>
      </c>
      <c r="F1073" s="32">
        <f t="shared" si="61"/>
        <v>65.552666666666667</v>
      </c>
      <c r="G1073" s="32">
        <f t="shared" si="61"/>
        <v>51.436000000000007</v>
      </c>
    </row>
    <row r="1074" spans="1:7" ht="14" hidden="1" x14ac:dyDescent="0.15">
      <c r="A1074" s="25">
        <v>38</v>
      </c>
      <c r="B1074" s="26"/>
      <c r="C1074" s="32">
        <f t="shared" si="62"/>
        <v>8270.625</v>
      </c>
      <c r="D1074" s="32">
        <f t="shared" si="62"/>
        <v>5336.6500000000005</v>
      </c>
      <c r="E1074" s="32">
        <f t="shared" si="62"/>
        <v>0</v>
      </c>
      <c r="F1074" s="32">
        <f t="shared" si="61"/>
        <v>65.552666666666667</v>
      </c>
      <c r="G1074" s="32">
        <f t="shared" si="61"/>
        <v>51.436000000000007</v>
      </c>
    </row>
    <row r="1075" spans="1:7" ht="14" hidden="1" x14ac:dyDescent="0.15">
      <c r="A1075" s="25">
        <v>39</v>
      </c>
      <c r="B1075" s="26"/>
      <c r="C1075" s="32">
        <f t="shared" si="62"/>
        <v>8270.625</v>
      </c>
      <c r="D1075" s="32">
        <f t="shared" si="62"/>
        <v>5336.6500000000005</v>
      </c>
      <c r="E1075" s="32">
        <f t="shared" si="62"/>
        <v>0</v>
      </c>
      <c r="F1075" s="32">
        <f t="shared" si="61"/>
        <v>73.766000000000005</v>
      </c>
      <c r="G1075" s="32">
        <f t="shared" si="61"/>
        <v>57.852666666666671</v>
      </c>
    </row>
    <row r="1076" spans="1:7" ht="14" hidden="1" x14ac:dyDescent="0.15">
      <c r="A1076" s="25">
        <v>40</v>
      </c>
      <c r="B1076" s="26"/>
      <c r="C1076" s="32">
        <f t="shared" si="62"/>
        <v>9272.1750000000011</v>
      </c>
      <c r="D1076" s="32">
        <f t="shared" si="62"/>
        <v>5982.0750000000007</v>
      </c>
      <c r="E1076" s="32">
        <f t="shared" si="62"/>
        <v>0</v>
      </c>
      <c r="F1076" s="32">
        <f t="shared" si="61"/>
        <v>73.766000000000005</v>
      </c>
      <c r="G1076" s="32">
        <f t="shared" si="61"/>
        <v>57.852666666666671</v>
      </c>
    </row>
    <row r="1077" spans="1:7" ht="14" hidden="1" x14ac:dyDescent="0.15">
      <c r="A1077" s="25">
        <v>41</v>
      </c>
      <c r="B1077" s="26"/>
      <c r="C1077" s="32">
        <f t="shared" si="62"/>
        <v>9272.1750000000011</v>
      </c>
      <c r="D1077" s="32">
        <f t="shared" si="62"/>
        <v>5982.0750000000007</v>
      </c>
      <c r="E1077" s="32">
        <f t="shared" si="62"/>
        <v>0</v>
      </c>
      <c r="F1077" s="32">
        <f t="shared" si="61"/>
        <v>73.766000000000005</v>
      </c>
      <c r="G1077" s="32">
        <f t="shared" si="61"/>
        <v>57.852666666666671</v>
      </c>
    </row>
    <row r="1078" spans="1:7" ht="14" hidden="1" x14ac:dyDescent="0.15">
      <c r="A1078" s="25">
        <v>42</v>
      </c>
      <c r="B1078" s="26"/>
      <c r="C1078" s="32">
        <f t="shared" si="62"/>
        <v>9272.1750000000011</v>
      </c>
      <c r="D1078" s="32">
        <f t="shared" si="62"/>
        <v>5982.0750000000007</v>
      </c>
      <c r="E1078" s="32">
        <f t="shared" si="62"/>
        <v>0</v>
      </c>
      <c r="F1078" s="32">
        <f t="shared" si="61"/>
        <v>73.766000000000005</v>
      </c>
      <c r="G1078" s="32">
        <f t="shared" si="61"/>
        <v>57.852666666666671</v>
      </c>
    </row>
    <row r="1079" spans="1:7" ht="14" hidden="1" x14ac:dyDescent="0.15">
      <c r="A1079" s="25">
        <v>43</v>
      </c>
      <c r="B1079" s="26"/>
      <c r="C1079" s="32">
        <f t="shared" si="62"/>
        <v>9272.1750000000011</v>
      </c>
      <c r="D1079" s="32">
        <f t="shared" si="62"/>
        <v>5982.0750000000007</v>
      </c>
      <c r="E1079" s="32">
        <f t="shared" si="62"/>
        <v>0</v>
      </c>
      <c r="F1079" s="32">
        <f t="shared" si="61"/>
        <v>73.766000000000005</v>
      </c>
      <c r="G1079" s="32">
        <f t="shared" si="61"/>
        <v>57.852666666666671</v>
      </c>
    </row>
    <row r="1080" spans="1:7" ht="14" hidden="1" x14ac:dyDescent="0.15">
      <c r="A1080" s="25">
        <v>44</v>
      </c>
      <c r="B1080" s="26"/>
      <c r="C1080" s="32">
        <f t="shared" si="62"/>
        <v>9272.1750000000011</v>
      </c>
      <c r="D1080" s="32">
        <f t="shared" si="62"/>
        <v>5982.0750000000007</v>
      </c>
      <c r="E1080" s="32">
        <f t="shared" si="62"/>
        <v>0</v>
      </c>
      <c r="F1080" s="32">
        <f t="shared" si="61"/>
        <v>83.006000000000014</v>
      </c>
      <c r="G1080" s="32">
        <f t="shared" si="61"/>
        <v>65.167666666666676</v>
      </c>
    </row>
    <row r="1081" spans="1:7" ht="14" hidden="1" x14ac:dyDescent="0.15">
      <c r="A1081" s="25">
        <v>45</v>
      </c>
      <c r="B1081" s="26"/>
      <c r="C1081" s="32">
        <f t="shared" si="62"/>
        <v>10378.225</v>
      </c>
      <c r="D1081" s="32">
        <f t="shared" si="62"/>
        <v>6695.9750000000004</v>
      </c>
      <c r="E1081" s="32">
        <f t="shared" si="62"/>
        <v>0</v>
      </c>
      <c r="F1081" s="32">
        <f t="shared" si="61"/>
        <v>83.006000000000014</v>
      </c>
      <c r="G1081" s="32">
        <f t="shared" si="61"/>
        <v>65.167666666666676</v>
      </c>
    </row>
    <row r="1082" spans="1:7" ht="14" hidden="1" x14ac:dyDescent="0.15">
      <c r="A1082" s="25">
        <v>46</v>
      </c>
      <c r="B1082" s="26"/>
      <c r="C1082" s="32">
        <f t="shared" si="62"/>
        <v>10378.225</v>
      </c>
      <c r="D1082" s="32">
        <f t="shared" si="62"/>
        <v>6695.9750000000004</v>
      </c>
      <c r="E1082" s="32">
        <f t="shared" si="62"/>
        <v>0</v>
      </c>
      <c r="F1082" s="32">
        <f t="shared" si="61"/>
        <v>83.006000000000014</v>
      </c>
      <c r="G1082" s="32">
        <f t="shared" si="61"/>
        <v>65.167666666666676</v>
      </c>
    </row>
    <row r="1083" spans="1:7" ht="14" hidden="1" x14ac:dyDescent="0.15">
      <c r="A1083" s="25">
        <v>47</v>
      </c>
      <c r="B1083" s="26"/>
      <c r="C1083" s="32">
        <f t="shared" si="62"/>
        <v>10378.225</v>
      </c>
      <c r="D1083" s="32">
        <f t="shared" si="62"/>
        <v>6695.9750000000004</v>
      </c>
      <c r="E1083" s="32">
        <f t="shared" si="62"/>
        <v>0</v>
      </c>
      <c r="F1083" s="32">
        <f t="shared" si="61"/>
        <v>83.006000000000014</v>
      </c>
      <c r="G1083" s="32">
        <f t="shared" si="61"/>
        <v>65.167666666666676</v>
      </c>
    </row>
    <row r="1084" spans="1:7" ht="14" hidden="1" x14ac:dyDescent="0.15">
      <c r="A1084" s="25">
        <v>48</v>
      </c>
      <c r="B1084" s="26"/>
      <c r="C1084" s="32">
        <f t="shared" si="62"/>
        <v>10378.225</v>
      </c>
      <c r="D1084" s="32">
        <f t="shared" si="62"/>
        <v>6695.9750000000004</v>
      </c>
      <c r="E1084" s="32">
        <f t="shared" si="62"/>
        <v>0</v>
      </c>
      <c r="F1084" s="32">
        <f t="shared" si="61"/>
        <v>83.006000000000014</v>
      </c>
      <c r="G1084" s="32">
        <f t="shared" si="61"/>
        <v>65.167666666666676</v>
      </c>
    </row>
    <row r="1085" spans="1:7" ht="14" hidden="1" x14ac:dyDescent="0.15">
      <c r="A1085" s="25">
        <v>49</v>
      </c>
      <c r="B1085" s="26"/>
      <c r="C1085" s="32">
        <f t="shared" si="62"/>
        <v>10378.225</v>
      </c>
      <c r="D1085" s="32">
        <f t="shared" si="62"/>
        <v>6695.9750000000004</v>
      </c>
      <c r="E1085" s="32">
        <f t="shared" si="62"/>
        <v>0</v>
      </c>
      <c r="F1085" s="32">
        <f t="shared" si="61"/>
        <v>93.555000000000007</v>
      </c>
      <c r="G1085" s="32">
        <f t="shared" si="61"/>
        <v>73.381000000000014</v>
      </c>
    </row>
    <row r="1086" spans="1:7" ht="14" hidden="1" x14ac:dyDescent="0.15">
      <c r="A1086" s="25">
        <v>50</v>
      </c>
      <c r="B1086" s="26"/>
      <c r="C1086" s="32">
        <f t="shared" si="62"/>
        <v>11615.175000000001</v>
      </c>
      <c r="D1086" s="32">
        <f t="shared" si="62"/>
        <v>7493.4750000000004</v>
      </c>
      <c r="E1086" s="32">
        <f t="shared" si="62"/>
        <v>0</v>
      </c>
      <c r="F1086" s="32">
        <f t="shared" ref="F1086:G1101" si="63">+F412*$K$3</f>
        <v>93.555000000000007</v>
      </c>
      <c r="G1086" s="32">
        <f t="shared" si="63"/>
        <v>73.381000000000014</v>
      </c>
    </row>
    <row r="1087" spans="1:7" ht="14" hidden="1" x14ac:dyDescent="0.15">
      <c r="A1087" s="25">
        <v>51</v>
      </c>
      <c r="B1087" s="26"/>
      <c r="C1087" s="32">
        <f t="shared" ref="C1087:E1102" si="64">+C938*$K$3</f>
        <v>11615.175000000001</v>
      </c>
      <c r="D1087" s="32">
        <f t="shared" si="64"/>
        <v>7493.4750000000004</v>
      </c>
      <c r="E1087" s="32">
        <f t="shared" si="64"/>
        <v>0</v>
      </c>
      <c r="F1087" s="32">
        <f t="shared" si="63"/>
        <v>93.555000000000007</v>
      </c>
      <c r="G1087" s="32">
        <f t="shared" si="63"/>
        <v>73.381000000000014</v>
      </c>
    </row>
    <row r="1088" spans="1:7" ht="14" hidden="1" x14ac:dyDescent="0.15">
      <c r="A1088" s="25">
        <v>52</v>
      </c>
      <c r="B1088" s="26"/>
      <c r="C1088" s="32">
        <f t="shared" si="64"/>
        <v>11615.175000000001</v>
      </c>
      <c r="D1088" s="32">
        <f t="shared" si="64"/>
        <v>7493.4750000000004</v>
      </c>
      <c r="E1088" s="32">
        <f t="shared" si="64"/>
        <v>0</v>
      </c>
      <c r="F1088" s="32">
        <f t="shared" si="63"/>
        <v>93.555000000000007</v>
      </c>
      <c r="G1088" s="32">
        <f t="shared" si="63"/>
        <v>73.381000000000014</v>
      </c>
    </row>
    <row r="1089" spans="1:7" ht="14" hidden="1" x14ac:dyDescent="0.15">
      <c r="A1089" s="25">
        <v>53</v>
      </c>
      <c r="B1089" s="26"/>
      <c r="C1089" s="32">
        <f t="shared" si="64"/>
        <v>11615.175000000001</v>
      </c>
      <c r="D1089" s="32">
        <f t="shared" si="64"/>
        <v>7493.4750000000004</v>
      </c>
      <c r="E1089" s="32">
        <f t="shared" si="64"/>
        <v>0</v>
      </c>
      <c r="F1089" s="32">
        <f t="shared" si="63"/>
        <v>93.555000000000007</v>
      </c>
      <c r="G1089" s="32">
        <f t="shared" si="63"/>
        <v>73.381000000000014</v>
      </c>
    </row>
    <row r="1090" spans="1:7" ht="14" hidden="1" x14ac:dyDescent="0.15">
      <c r="A1090" s="25">
        <v>54</v>
      </c>
      <c r="B1090" s="27"/>
      <c r="C1090" s="32">
        <f t="shared" si="64"/>
        <v>11615.175000000001</v>
      </c>
      <c r="D1090" s="32">
        <f t="shared" si="64"/>
        <v>7493.4750000000004</v>
      </c>
      <c r="E1090" s="32">
        <f t="shared" si="64"/>
        <v>0</v>
      </c>
      <c r="F1090" s="32">
        <f t="shared" si="63"/>
        <v>105.20766666666667</v>
      </c>
      <c r="G1090" s="32">
        <f t="shared" si="63"/>
        <v>82.595333333333343</v>
      </c>
    </row>
    <row r="1091" spans="1:7" ht="14" hidden="1" x14ac:dyDescent="0.15">
      <c r="A1091" s="25">
        <v>55</v>
      </c>
      <c r="B1091" s="27"/>
      <c r="C1091" s="32">
        <f t="shared" si="64"/>
        <v>12973.125000000002</v>
      </c>
      <c r="D1091" s="32">
        <f t="shared" si="64"/>
        <v>8370.4500000000007</v>
      </c>
      <c r="E1091" s="32">
        <f t="shared" si="64"/>
        <v>0</v>
      </c>
      <c r="F1091" s="32">
        <f t="shared" si="63"/>
        <v>105.20766666666667</v>
      </c>
      <c r="G1091" s="32">
        <f t="shared" si="63"/>
        <v>82.595333333333343</v>
      </c>
    </row>
    <row r="1092" spans="1:7" ht="14" hidden="1" x14ac:dyDescent="0.15">
      <c r="A1092" s="25">
        <v>56</v>
      </c>
      <c r="B1092" s="27"/>
      <c r="C1092" s="32">
        <f t="shared" si="64"/>
        <v>12973.125000000002</v>
      </c>
      <c r="D1092" s="32">
        <f t="shared" si="64"/>
        <v>8370.4500000000007</v>
      </c>
      <c r="E1092" s="32">
        <f t="shared" si="64"/>
        <v>0</v>
      </c>
      <c r="F1092" s="32">
        <f t="shared" si="63"/>
        <v>105.20766666666667</v>
      </c>
      <c r="G1092" s="32">
        <f t="shared" si="63"/>
        <v>82.595333333333343</v>
      </c>
    </row>
    <row r="1093" spans="1:7" ht="14" hidden="1" x14ac:dyDescent="0.15">
      <c r="A1093" s="25">
        <v>57</v>
      </c>
      <c r="B1093" s="27"/>
      <c r="C1093" s="32">
        <f t="shared" si="64"/>
        <v>12973.125000000002</v>
      </c>
      <c r="D1093" s="32">
        <f t="shared" si="64"/>
        <v>8370.4500000000007</v>
      </c>
      <c r="E1093" s="32">
        <f t="shared" si="64"/>
        <v>0</v>
      </c>
      <c r="F1093" s="32">
        <f t="shared" si="63"/>
        <v>105.20766666666667</v>
      </c>
      <c r="G1093" s="32">
        <f t="shared" si="63"/>
        <v>82.595333333333343</v>
      </c>
    </row>
    <row r="1094" spans="1:7" ht="14" hidden="1" x14ac:dyDescent="0.15">
      <c r="A1094" s="25">
        <v>58</v>
      </c>
      <c r="B1094" s="27"/>
      <c r="C1094" s="32">
        <f t="shared" si="64"/>
        <v>12973.125000000002</v>
      </c>
      <c r="D1094" s="32">
        <f t="shared" si="64"/>
        <v>8370.4500000000007</v>
      </c>
      <c r="E1094" s="32">
        <f t="shared" si="64"/>
        <v>0</v>
      </c>
      <c r="F1094" s="32">
        <f t="shared" si="63"/>
        <v>105.20766666666667</v>
      </c>
      <c r="G1094" s="32">
        <f t="shared" si="63"/>
        <v>82.595333333333343</v>
      </c>
    </row>
    <row r="1095" spans="1:7" ht="14" hidden="1" x14ac:dyDescent="0.15">
      <c r="A1095" s="25">
        <v>59</v>
      </c>
      <c r="B1095" s="27"/>
      <c r="C1095" s="32">
        <f t="shared" si="64"/>
        <v>12973.125000000002</v>
      </c>
      <c r="D1095" s="32">
        <f t="shared" si="64"/>
        <v>8370.4500000000007</v>
      </c>
      <c r="E1095" s="32">
        <f t="shared" si="64"/>
        <v>0</v>
      </c>
      <c r="F1095" s="32">
        <f t="shared" si="63"/>
        <v>113.06166666666667</v>
      </c>
      <c r="G1095" s="32">
        <f t="shared" si="63"/>
        <v>88.704000000000008</v>
      </c>
    </row>
    <row r="1096" spans="1:7" ht="14" hidden="1" x14ac:dyDescent="0.15">
      <c r="A1096" s="25">
        <v>60</v>
      </c>
      <c r="B1096" s="27"/>
      <c r="C1096" s="32">
        <f t="shared" si="64"/>
        <v>13873.750000000002</v>
      </c>
      <c r="D1096" s="32">
        <f t="shared" si="64"/>
        <v>8951.25</v>
      </c>
      <c r="E1096" s="32">
        <f t="shared" si="64"/>
        <v>0</v>
      </c>
      <c r="F1096" s="32">
        <f t="shared" si="63"/>
        <v>126.84466666666668</v>
      </c>
      <c r="G1096" s="32">
        <f t="shared" si="63"/>
        <v>99.484000000000009</v>
      </c>
    </row>
    <row r="1097" spans="1:7" ht="14" hidden="1" x14ac:dyDescent="0.15">
      <c r="A1097" s="25">
        <v>61</v>
      </c>
      <c r="B1097" s="27"/>
      <c r="C1097" s="32">
        <f t="shared" si="64"/>
        <v>15438.500000000002</v>
      </c>
      <c r="D1097" s="32">
        <f t="shared" si="64"/>
        <v>9961.0500000000011</v>
      </c>
      <c r="E1097" s="32">
        <f t="shared" si="64"/>
        <v>0</v>
      </c>
      <c r="F1097" s="32">
        <f t="shared" si="63"/>
        <v>141.7056666666667</v>
      </c>
      <c r="G1097" s="32">
        <f t="shared" si="63"/>
        <v>111.21366666666668</v>
      </c>
    </row>
    <row r="1098" spans="1:7" ht="14" hidden="1" x14ac:dyDescent="0.15">
      <c r="A1098" s="25">
        <v>62</v>
      </c>
      <c r="B1098" s="27"/>
      <c r="C1098" s="32">
        <f t="shared" si="64"/>
        <v>17125.900000000001</v>
      </c>
      <c r="D1098" s="32">
        <f t="shared" si="64"/>
        <v>11049.5</v>
      </c>
      <c r="E1098" s="32">
        <f t="shared" si="64"/>
        <v>0</v>
      </c>
      <c r="F1098" s="32">
        <f t="shared" si="63"/>
        <v>157.90133333333335</v>
      </c>
      <c r="G1098" s="32">
        <f t="shared" si="63"/>
        <v>123.91866666666668</v>
      </c>
    </row>
    <row r="1099" spans="1:7" ht="14" hidden="1" x14ac:dyDescent="0.15">
      <c r="A1099" s="25">
        <v>63</v>
      </c>
      <c r="B1099" s="27"/>
      <c r="C1099" s="32">
        <f t="shared" si="64"/>
        <v>18936.775000000001</v>
      </c>
      <c r="D1099" s="32">
        <f t="shared" si="64"/>
        <v>12217.150000000001</v>
      </c>
      <c r="E1099" s="32">
        <f t="shared" si="64"/>
        <v>0</v>
      </c>
      <c r="F1099" s="32">
        <f t="shared" si="63"/>
        <v>175.22633333333337</v>
      </c>
      <c r="G1099" s="32">
        <f t="shared" si="63"/>
        <v>137.41933333333336</v>
      </c>
    </row>
    <row r="1100" spans="1:7" ht="14" hidden="1" x14ac:dyDescent="0.15">
      <c r="A1100" s="25">
        <v>64</v>
      </c>
      <c r="B1100" s="27"/>
      <c r="C1100" s="32">
        <f t="shared" si="64"/>
        <v>20870.025000000001</v>
      </c>
      <c r="D1100" s="32">
        <f t="shared" si="64"/>
        <v>13464.825000000001</v>
      </c>
      <c r="E1100" s="32">
        <f t="shared" si="64"/>
        <v>0</v>
      </c>
      <c r="F1100" s="32">
        <f t="shared" si="63"/>
        <v>193.73200000000003</v>
      </c>
      <c r="G1100" s="32">
        <f t="shared" si="63"/>
        <v>151.99800000000002</v>
      </c>
    </row>
    <row r="1101" spans="1:7" ht="14" hidden="1" x14ac:dyDescent="0.15">
      <c r="A1101" s="25">
        <v>65</v>
      </c>
      <c r="B1101" s="27"/>
      <c r="C1101" s="32">
        <f t="shared" si="64"/>
        <v>22926.2</v>
      </c>
      <c r="D1101" s="32">
        <f t="shared" si="64"/>
        <v>14790.875000000002</v>
      </c>
      <c r="E1101" s="32">
        <f t="shared" si="64"/>
        <v>0</v>
      </c>
      <c r="F1101" s="32">
        <f t="shared" si="63"/>
        <v>213.52100000000004</v>
      </c>
      <c r="G1101" s="32">
        <f t="shared" si="63"/>
        <v>167.52633333333335</v>
      </c>
    </row>
    <row r="1102" spans="1:7" ht="14" hidden="1" x14ac:dyDescent="0.15">
      <c r="A1102" s="25">
        <v>66</v>
      </c>
      <c r="B1102" s="27"/>
      <c r="C1102" s="32">
        <f t="shared" si="64"/>
        <v>25104.2</v>
      </c>
      <c r="D1102" s="32">
        <f t="shared" si="64"/>
        <v>16196.95</v>
      </c>
      <c r="E1102" s="32">
        <f t="shared" si="64"/>
        <v>0</v>
      </c>
      <c r="F1102" s="32">
        <f t="shared" ref="F1102:G1117" si="65">+F428*$K$3</f>
        <v>234.43933333333334</v>
      </c>
      <c r="G1102" s="32">
        <f t="shared" si="65"/>
        <v>183.92733333333337</v>
      </c>
    </row>
    <row r="1103" spans="1:7" ht="14" hidden="1" x14ac:dyDescent="0.15">
      <c r="A1103" s="25">
        <v>67</v>
      </c>
      <c r="B1103" s="27"/>
      <c r="C1103" s="32">
        <f t="shared" ref="C1103:E1118" si="66">+C954*$K$3</f>
        <v>27405.95</v>
      </c>
      <c r="D1103" s="32">
        <f t="shared" si="66"/>
        <v>17681.675000000003</v>
      </c>
      <c r="E1103" s="32">
        <f t="shared" si="66"/>
        <v>0</v>
      </c>
      <c r="F1103" s="32">
        <f t="shared" si="65"/>
        <v>256.61533333333335</v>
      </c>
      <c r="G1103" s="32">
        <f t="shared" si="65"/>
        <v>201.35500000000002</v>
      </c>
    </row>
    <row r="1104" spans="1:7" ht="14" hidden="1" x14ac:dyDescent="0.15">
      <c r="A1104" s="25">
        <v>68</v>
      </c>
      <c r="B1104" s="27"/>
      <c r="C1104" s="32">
        <f t="shared" si="66"/>
        <v>29829.800000000003</v>
      </c>
      <c r="D1104" s="32">
        <f t="shared" si="66"/>
        <v>19246.150000000001</v>
      </c>
      <c r="E1104" s="32">
        <f t="shared" si="66"/>
        <v>0</v>
      </c>
      <c r="F1104" s="32">
        <f t="shared" si="65"/>
        <v>279.9206666666667</v>
      </c>
      <c r="G1104" s="32">
        <f t="shared" si="65"/>
        <v>219.60400000000004</v>
      </c>
    </row>
    <row r="1105" spans="1:7" ht="14" hidden="1" x14ac:dyDescent="0.15">
      <c r="A1105" s="25">
        <v>69</v>
      </c>
      <c r="B1105" s="27"/>
      <c r="C1105" s="32">
        <f t="shared" si="66"/>
        <v>32377.4</v>
      </c>
      <c r="D1105" s="32">
        <f t="shared" si="66"/>
        <v>20888.45</v>
      </c>
      <c r="E1105" s="32">
        <f t="shared" si="66"/>
        <v>0</v>
      </c>
      <c r="F1105" s="32">
        <f t="shared" si="65"/>
        <v>304.50933333333336</v>
      </c>
      <c r="G1105" s="32">
        <f t="shared" si="65"/>
        <v>238.90533333333335</v>
      </c>
    </row>
    <row r="1106" spans="1:7" ht="14" hidden="1" x14ac:dyDescent="0.15">
      <c r="A1106" s="25">
        <v>70</v>
      </c>
      <c r="B1106" s="27"/>
      <c r="C1106" s="32">
        <f t="shared" si="66"/>
        <v>35047.375</v>
      </c>
      <c r="D1106" s="32">
        <f t="shared" si="66"/>
        <v>22611.050000000003</v>
      </c>
      <c r="E1106" s="32">
        <f t="shared" si="66"/>
        <v>0</v>
      </c>
      <c r="F1106" s="32">
        <f t="shared" si="65"/>
        <v>330.20166666666671</v>
      </c>
      <c r="G1106" s="32">
        <f t="shared" si="65"/>
        <v>259.07933333333335</v>
      </c>
    </row>
    <row r="1107" spans="1:7" ht="14" hidden="1" x14ac:dyDescent="0.15">
      <c r="A1107" s="25">
        <v>71</v>
      </c>
      <c r="B1107" s="27"/>
      <c r="C1107" s="32">
        <f t="shared" si="66"/>
        <v>37839.450000000004</v>
      </c>
      <c r="D1107" s="32">
        <f t="shared" si="66"/>
        <v>24413.4</v>
      </c>
      <c r="E1107" s="32">
        <f t="shared" si="66"/>
        <v>0</v>
      </c>
      <c r="F1107" s="32">
        <f t="shared" si="65"/>
        <v>357.2286666666667</v>
      </c>
      <c r="G1107" s="32">
        <f t="shared" si="65"/>
        <v>280.2286666666667</v>
      </c>
    </row>
    <row r="1108" spans="1:7" ht="14" hidden="1" x14ac:dyDescent="0.15">
      <c r="A1108" s="25">
        <v>72</v>
      </c>
      <c r="B1108" s="27"/>
      <c r="C1108" s="32">
        <f t="shared" si="66"/>
        <v>40755</v>
      </c>
      <c r="D1108" s="32">
        <f t="shared" si="66"/>
        <v>26293.850000000002</v>
      </c>
      <c r="E1108" s="32">
        <f t="shared" si="66"/>
        <v>0</v>
      </c>
      <c r="F1108" s="32">
        <f t="shared" si="65"/>
        <v>385.33366666666672</v>
      </c>
      <c r="G1108" s="32">
        <f t="shared" si="65"/>
        <v>302.27633333333335</v>
      </c>
    </row>
    <row r="1109" spans="1:7" ht="14" hidden="1" x14ac:dyDescent="0.15">
      <c r="A1109" s="25">
        <v>73</v>
      </c>
      <c r="B1109" s="27"/>
      <c r="C1109" s="32">
        <f t="shared" si="66"/>
        <v>43792.65</v>
      </c>
      <c r="D1109" s="32">
        <f t="shared" si="66"/>
        <v>28253.775000000001</v>
      </c>
      <c r="E1109" s="32">
        <f t="shared" si="66"/>
        <v>0</v>
      </c>
      <c r="F1109" s="32">
        <f t="shared" si="65"/>
        <v>414.69633333333337</v>
      </c>
      <c r="G1109" s="32">
        <f t="shared" si="65"/>
        <v>325.40200000000004</v>
      </c>
    </row>
    <row r="1110" spans="1:7" ht="14" hidden="1" x14ac:dyDescent="0.15">
      <c r="A1110" s="25">
        <v>74</v>
      </c>
      <c r="B1110" s="27"/>
      <c r="C1110" s="32">
        <f t="shared" si="66"/>
        <v>46954.600000000006</v>
      </c>
      <c r="D1110" s="32">
        <f t="shared" si="66"/>
        <v>30293.45</v>
      </c>
      <c r="E1110" s="32">
        <f t="shared" si="66"/>
        <v>0</v>
      </c>
      <c r="F1110" s="32">
        <f t="shared" si="65"/>
        <v>445.31666666666672</v>
      </c>
      <c r="G1110" s="32">
        <f t="shared" si="65"/>
        <v>349.32333333333338</v>
      </c>
    </row>
    <row r="1111" spans="1:7" ht="14" hidden="1" x14ac:dyDescent="0.15">
      <c r="A1111" s="25">
        <v>75</v>
      </c>
      <c r="B1111" s="27"/>
      <c r="C1111" s="32">
        <f t="shared" si="66"/>
        <v>50237.825000000004</v>
      </c>
      <c r="D1111" s="32">
        <f t="shared" si="66"/>
        <v>32411.500000000004</v>
      </c>
      <c r="E1111" s="32">
        <f t="shared" si="66"/>
        <v>0</v>
      </c>
      <c r="F1111" s="32">
        <f t="shared" si="65"/>
        <v>445.31666666666672</v>
      </c>
      <c r="G1111" s="32">
        <f t="shared" si="65"/>
        <v>349.32333333333338</v>
      </c>
    </row>
    <row r="1112" spans="1:7" ht="14" hidden="1" x14ac:dyDescent="0.15">
      <c r="A1112" s="25">
        <v>76</v>
      </c>
      <c r="B1112" s="27"/>
      <c r="C1112" s="32">
        <f t="shared" si="66"/>
        <v>50237.825000000004</v>
      </c>
      <c r="D1112" s="32">
        <f t="shared" si="66"/>
        <v>32411.500000000004</v>
      </c>
      <c r="E1112" s="32">
        <f t="shared" si="66"/>
        <v>0</v>
      </c>
      <c r="F1112" s="32">
        <f t="shared" si="65"/>
        <v>445.31666666666672</v>
      </c>
      <c r="G1112" s="32">
        <f t="shared" si="65"/>
        <v>349.32333333333338</v>
      </c>
    </row>
    <row r="1113" spans="1:7" ht="14" hidden="1" x14ac:dyDescent="0.15">
      <c r="A1113" s="25">
        <v>77</v>
      </c>
      <c r="B1113" s="27"/>
      <c r="C1113" s="32">
        <f t="shared" si="66"/>
        <v>50237.825000000004</v>
      </c>
      <c r="D1113" s="32">
        <f t="shared" si="66"/>
        <v>32411.500000000004</v>
      </c>
      <c r="E1113" s="32">
        <f t="shared" si="66"/>
        <v>0</v>
      </c>
      <c r="F1113" s="32">
        <f t="shared" si="65"/>
        <v>445.31666666666672</v>
      </c>
      <c r="G1113" s="32">
        <f t="shared" si="65"/>
        <v>349.32333333333338</v>
      </c>
    </row>
    <row r="1114" spans="1:7" ht="14" hidden="1" x14ac:dyDescent="0.15">
      <c r="A1114" s="25">
        <v>78</v>
      </c>
      <c r="B1114" s="27"/>
      <c r="C1114" s="32">
        <f t="shared" si="66"/>
        <v>50237.825000000004</v>
      </c>
      <c r="D1114" s="32">
        <f t="shared" si="66"/>
        <v>32411.500000000004</v>
      </c>
      <c r="E1114" s="32">
        <f t="shared" si="66"/>
        <v>0</v>
      </c>
      <c r="F1114" s="32">
        <f t="shared" si="65"/>
        <v>445.31666666666672</v>
      </c>
      <c r="G1114" s="32">
        <f t="shared" si="65"/>
        <v>349.32333333333338</v>
      </c>
    </row>
    <row r="1115" spans="1:7" ht="14" hidden="1" x14ac:dyDescent="0.15">
      <c r="A1115" s="25">
        <v>79</v>
      </c>
      <c r="B1115" s="27"/>
      <c r="C1115" s="32">
        <f t="shared" si="66"/>
        <v>50237.825000000004</v>
      </c>
      <c r="D1115" s="32">
        <f t="shared" si="66"/>
        <v>32411.500000000004</v>
      </c>
      <c r="E1115" s="32">
        <f t="shared" si="66"/>
        <v>0</v>
      </c>
      <c r="F1115" s="32">
        <f t="shared" si="65"/>
        <v>445.31666666666672</v>
      </c>
      <c r="G1115" s="32">
        <f t="shared" si="65"/>
        <v>349.32333333333338</v>
      </c>
    </row>
    <row r="1116" spans="1:7" ht="14" hidden="1" x14ac:dyDescent="0.15">
      <c r="A1116" s="25">
        <v>80</v>
      </c>
      <c r="B1116" s="27"/>
      <c r="C1116" s="32">
        <f t="shared" si="66"/>
        <v>50237.825000000004</v>
      </c>
      <c r="D1116" s="32">
        <f t="shared" si="66"/>
        <v>32411.500000000004</v>
      </c>
      <c r="E1116" s="32">
        <f t="shared" si="66"/>
        <v>0</v>
      </c>
      <c r="F1116" s="32">
        <f t="shared" si="65"/>
        <v>445.31666666666672</v>
      </c>
      <c r="G1116" s="32">
        <f t="shared" si="65"/>
        <v>349.32333333333338</v>
      </c>
    </row>
    <row r="1117" spans="1:7" ht="14" hidden="1" x14ac:dyDescent="0.15">
      <c r="A1117" s="25">
        <v>81</v>
      </c>
      <c r="B1117" s="27"/>
      <c r="C1117" s="32">
        <f t="shared" si="66"/>
        <v>50237.825000000004</v>
      </c>
      <c r="D1117" s="32">
        <f t="shared" si="66"/>
        <v>32411.500000000004</v>
      </c>
      <c r="E1117" s="32">
        <f t="shared" si="66"/>
        <v>0</v>
      </c>
      <c r="F1117" s="32">
        <f t="shared" si="65"/>
        <v>445.31666666666672</v>
      </c>
      <c r="G1117" s="32">
        <f t="shared" si="65"/>
        <v>349.32333333333338</v>
      </c>
    </row>
    <row r="1118" spans="1:7" ht="14" hidden="1" x14ac:dyDescent="0.15">
      <c r="A1118" s="25">
        <v>82</v>
      </c>
      <c r="B1118" s="27"/>
      <c r="C1118" s="32">
        <f t="shared" si="66"/>
        <v>50237.825000000004</v>
      </c>
      <c r="D1118" s="32">
        <f t="shared" si="66"/>
        <v>32411.500000000004</v>
      </c>
      <c r="E1118" s="32">
        <f t="shared" si="66"/>
        <v>0</v>
      </c>
      <c r="F1118" s="32">
        <f t="shared" ref="F1118:G1123" si="67">+F444*$K$3</f>
        <v>445.31666666666672</v>
      </c>
      <c r="G1118" s="32">
        <f t="shared" si="67"/>
        <v>349.32333333333338</v>
      </c>
    </row>
    <row r="1119" spans="1:7" ht="14" hidden="1" x14ac:dyDescent="0.15">
      <c r="A1119" s="25">
        <v>83</v>
      </c>
      <c r="B1119" s="27"/>
      <c r="C1119" s="32">
        <f t="shared" ref="C1119:E1123" si="68">+C970*$K$3</f>
        <v>50237.825000000004</v>
      </c>
      <c r="D1119" s="32">
        <f t="shared" si="68"/>
        <v>32411.500000000004</v>
      </c>
      <c r="E1119" s="32">
        <f t="shared" si="68"/>
        <v>0</v>
      </c>
      <c r="F1119" s="32">
        <f t="shared" si="67"/>
        <v>445.31666666666672</v>
      </c>
      <c r="G1119" s="32">
        <f t="shared" si="67"/>
        <v>349.32333333333338</v>
      </c>
    </row>
    <row r="1120" spans="1:7" ht="14" hidden="1" x14ac:dyDescent="0.15">
      <c r="A1120" s="25">
        <v>84</v>
      </c>
      <c r="B1120" s="27" t="s">
        <v>3</v>
      </c>
      <c r="C1120" s="32">
        <f t="shared" si="68"/>
        <v>50237.825000000004</v>
      </c>
      <c r="D1120" s="32">
        <f t="shared" si="68"/>
        <v>32411.500000000004</v>
      </c>
      <c r="E1120" s="32">
        <f t="shared" si="68"/>
        <v>0</v>
      </c>
      <c r="F1120" s="32">
        <f t="shared" si="67"/>
        <v>23.382333333333335</v>
      </c>
      <c r="G1120" s="32">
        <f t="shared" si="67"/>
        <v>18.428666666666668</v>
      </c>
    </row>
    <row r="1121" spans="1:7" ht="14" hidden="1" x14ac:dyDescent="0.15">
      <c r="A1121" s="25">
        <v>1</v>
      </c>
      <c r="B1121" s="27" t="s">
        <v>4</v>
      </c>
      <c r="C1121" s="32">
        <f t="shared" si="68"/>
        <v>2598.4750000000004</v>
      </c>
      <c r="D1121" s="32">
        <f t="shared" si="68"/>
        <v>1676.4</v>
      </c>
      <c r="E1121" s="32">
        <f t="shared" si="68"/>
        <v>0</v>
      </c>
      <c r="F1121" s="32">
        <f t="shared" si="67"/>
        <v>39.732000000000006</v>
      </c>
      <c r="G1121" s="32">
        <f t="shared" si="67"/>
        <v>31.13366666666667</v>
      </c>
    </row>
    <row r="1122" spans="1:7" ht="14" hidden="1" x14ac:dyDescent="0.15">
      <c r="A1122" s="25">
        <v>2</v>
      </c>
      <c r="B1122" s="27" t="s">
        <v>1</v>
      </c>
      <c r="C1122" s="32">
        <f t="shared" si="68"/>
        <v>4417.3250000000007</v>
      </c>
      <c r="D1122" s="32">
        <f t="shared" si="68"/>
        <v>2849.55</v>
      </c>
      <c r="E1122" s="32">
        <f t="shared" si="68"/>
        <v>0</v>
      </c>
      <c r="F1122" s="32">
        <f t="shared" si="67"/>
        <v>56.081666666666671</v>
      </c>
      <c r="G1122" s="32">
        <f t="shared" si="67"/>
        <v>43.992666666666672</v>
      </c>
    </row>
    <row r="1123" spans="1:7" ht="14" hidden="1" x14ac:dyDescent="0.15">
      <c r="A1123" s="25">
        <v>3</v>
      </c>
      <c r="B1123" s="27" t="s">
        <v>5</v>
      </c>
      <c r="C1123" s="32">
        <f t="shared" si="68"/>
        <v>6235.35</v>
      </c>
      <c r="D1123" s="32">
        <f t="shared" si="68"/>
        <v>4023.2500000000005</v>
      </c>
      <c r="E1123" s="32">
        <f t="shared" si="68"/>
        <v>0</v>
      </c>
      <c r="F1123" s="32">
        <f t="shared" si="67"/>
        <v>0</v>
      </c>
      <c r="G1123" s="32">
        <f t="shared" si="67"/>
        <v>0</v>
      </c>
    </row>
    <row r="1124" spans="1:7" ht="14" hidden="1" thickBot="1" x14ac:dyDescent="0.2"/>
    <row r="1125" spans="1:7" ht="18" hidden="1" x14ac:dyDescent="0.2">
      <c r="A1125" s="553" t="s">
        <v>27</v>
      </c>
      <c r="B1125" s="554"/>
      <c r="C1125" s="554"/>
      <c r="D1125" s="554"/>
      <c r="E1125" s="554"/>
      <c r="F1125" s="554"/>
      <c r="G1125" s="554"/>
    </row>
    <row r="1126" spans="1:7" ht="18" hidden="1" x14ac:dyDescent="0.2">
      <c r="A1126" s="555" t="s">
        <v>6</v>
      </c>
      <c r="B1126" s="556"/>
      <c r="C1126" s="556"/>
      <c r="D1126" s="556"/>
      <c r="E1126" s="556"/>
      <c r="F1126" s="556"/>
      <c r="G1126" s="556"/>
    </row>
    <row r="1127" spans="1:7" hidden="1" x14ac:dyDescent="0.15">
      <c r="A1127" s="551" t="s">
        <v>0</v>
      </c>
      <c r="B1127" s="552"/>
      <c r="C1127" s="552"/>
      <c r="D1127" s="552"/>
      <c r="E1127" s="552"/>
      <c r="F1127" s="552"/>
      <c r="G1127" s="552"/>
    </row>
    <row r="1128" spans="1:7" hidden="1" x14ac:dyDescent="0.15">
      <c r="A1128" s="4" t="s">
        <v>2</v>
      </c>
      <c r="B1128" s="5" t="s">
        <v>2</v>
      </c>
      <c r="C1128" s="34">
        <v>10000</v>
      </c>
      <c r="D1128" s="34">
        <v>20000</v>
      </c>
      <c r="E1128" s="34"/>
      <c r="F1128" s="308"/>
      <c r="G1128" s="308"/>
    </row>
    <row r="1129" spans="1:7" ht="15" hidden="1" x14ac:dyDescent="0.2">
      <c r="A1129" s="4">
        <v>18</v>
      </c>
      <c r="B1129" s="5"/>
      <c r="C1129" s="303">
        <v>2399</v>
      </c>
      <c r="D1129" s="303">
        <v>1860</v>
      </c>
      <c r="E1129" s="37"/>
      <c r="F1129" s="32"/>
      <c r="G1129" s="32"/>
    </row>
    <row r="1130" spans="1:7" ht="15" hidden="1" x14ac:dyDescent="0.2">
      <c r="A1130" s="4">
        <v>19</v>
      </c>
      <c r="B1130" s="5"/>
      <c r="C1130" s="303">
        <v>2399</v>
      </c>
      <c r="D1130" s="303">
        <v>1860</v>
      </c>
      <c r="E1130" s="37"/>
      <c r="F1130" s="32"/>
      <c r="G1130" s="32"/>
    </row>
    <row r="1131" spans="1:7" ht="15" hidden="1" x14ac:dyDescent="0.2">
      <c r="A1131" s="4">
        <v>20</v>
      </c>
      <c r="B1131" s="5"/>
      <c r="C1131" s="303">
        <v>2399</v>
      </c>
      <c r="D1131" s="303">
        <v>1860</v>
      </c>
      <c r="E1131" s="37"/>
      <c r="F1131" s="32"/>
      <c r="G1131" s="32"/>
    </row>
    <row r="1132" spans="1:7" ht="15" hidden="1" x14ac:dyDescent="0.2">
      <c r="A1132" s="4">
        <v>21</v>
      </c>
      <c r="B1132" s="5"/>
      <c r="C1132" s="303">
        <v>2399</v>
      </c>
      <c r="D1132" s="303">
        <v>1860</v>
      </c>
      <c r="E1132" s="37"/>
      <c r="F1132" s="32"/>
      <c r="G1132" s="32"/>
    </row>
    <row r="1133" spans="1:7" ht="15" hidden="1" x14ac:dyDescent="0.2">
      <c r="A1133" s="4">
        <v>22</v>
      </c>
      <c r="B1133" s="5"/>
      <c r="C1133" s="303">
        <v>2399</v>
      </c>
      <c r="D1133" s="303">
        <v>1860</v>
      </c>
      <c r="E1133" s="37"/>
      <c r="F1133" s="32"/>
      <c r="G1133" s="32"/>
    </row>
    <row r="1134" spans="1:7" ht="15" hidden="1" x14ac:dyDescent="0.2">
      <c r="A1134" s="4">
        <v>23</v>
      </c>
      <c r="B1134" s="5"/>
      <c r="C1134" s="303">
        <v>2399</v>
      </c>
      <c r="D1134" s="303">
        <v>1860</v>
      </c>
      <c r="E1134" s="37"/>
      <c r="F1134" s="32"/>
      <c r="G1134" s="32"/>
    </row>
    <row r="1135" spans="1:7" ht="15" hidden="1" x14ac:dyDescent="0.2">
      <c r="A1135" s="4">
        <v>24</v>
      </c>
      <c r="B1135" s="5"/>
      <c r="C1135" s="303">
        <v>2399</v>
      </c>
      <c r="D1135" s="303">
        <v>1860</v>
      </c>
      <c r="E1135" s="37"/>
      <c r="F1135" s="32"/>
      <c r="G1135" s="32"/>
    </row>
    <row r="1136" spans="1:7" ht="15" hidden="1" x14ac:dyDescent="0.2">
      <c r="A1136" s="4">
        <v>25</v>
      </c>
      <c r="B1136" s="5"/>
      <c r="C1136" s="303">
        <v>2568</v>
      </c>
      <c r="D1136" s="303">
        <v>1974</v>
      </c>
      <c r="E1136" s="37"/>
      <c r="F1136" s="32"/>
      <c r="G1136" s="32"/>
    </row>
    <row r="1137" spans="1:7" ht="15" hidden="1" x14ac:dyDescent="0.2">
      <c r="A1137" s="4">
        <v>26</v>
      </c>
      <c r="B1137" s="5"/>
      <c r="C1137" s="303">
        <v>2568</v>
      </c>
      <c r="D1137" s="303">
        <v>1974</v>
      </c>
      <c r="E1137" s="37"/>
      <c r="F1137" s="32"/>
      <c r="G1137" s="32"/>
    </row>
    <row r="1138" spans="1:7" ht="15" hidden="1" x14ac:dyDescent="0.2">
      <c r="A1138" s="4">
        <v>27</v>
      </c>
      <c r="B1138" s="5"/>
      <c r="C1138" s="303">
        <v>2568</v>
      </c>
      <c r="D1138" s="303">
        <v>1974</v>
      </c>
      <c r="E1138" s="37"/>
      <c r="F1138" s="32"/>
      <c r="G1138" s="32"/>
    </row>
    <row r="1139" spans="1:7" ht="15" hidden="1" x14ac:dyDescent="0.2">
      <c r="A1139" s="4">
        <v>28</v>
      </c>
      <c r="B1139" s="5"/>
      <c r="C1139" s="303">
        <v>2568</v>
      </c>
      <c r="D1139" s="303">
        <v>1974</v>
      </c>
      <c r="E1139" s="37"/>
      <c r="F1139" s="32"/>
      <c r="G1139" s="32"/>
    </row>
    <row r="1140" spans="1:7" ht="15" hidden="1" x14ac:dyDescent="0.2">
      <c r="A1140" s="4">
        <v>29</v>
      </c>
      <c r="B1140" s="5"/>
      <c r="C1140" s="303">
        <v>2568</v>
      </c>
      <c r="D1140" s="303">
        <v>1974</v>
      </c>
      <c r="E1140" s="37"/>
      <c r="F1140" s="32"/>
      <c r="G1140" s="32"/>
    </row>
    <row r="1141" spans="1:7" ht="15" hidden="1" x14ac:dyDescent="0.2">
      <c r="A1141" s="4">
        <v>30</v>
      </c>
      <c r="B1141" s="5"/>
      <c r="C1141" s="303">
        <v>2863</v>
      </c>
      <c r="D1141" s="303">
        <v>2180</v>
      </c>
      <c r="E1141" s="37"/>
      <c r="F1141" s="32"/>
      <c r="G1141" s="32"/>
    </row>
    <row r="1142" spans="1:7" ht="15" hidden="1" x14ac:dyDescent="0.2">
      <c r="A1142" s="4">
        <v>31</v>
      </c>
      <c r="B1142" s="5"/>
      <c r="C1142" s="303">
        <v>2863</v>
      </c>
      <c r="D1142" s="303">
        <v>2180</v>
      </c>
      <c r="E1142" s="37"/>
      <c r="F1142" s="32"/>
      <c r="G1142" s="32"/>
    </row>
    <row r="1143" spans="1:7" ht="15" hidden="1" x14ac:dyDescent="0.2">
      <c r="A1143" s="4">
        <v>32</v>
      </c>
      <c r="B1143" s="5"/>
      <c r="C1143" s="303">
        <v>2863</v>
      </c>
      <c r="D1143" s="303">
        <v>2180</v>
      </c>
      <c r="E1143" s="37"/>
      <c r="F1143" s="32"/>
      <c r="G1143" s="32"/>
    </row>
    <row r="1144" spans="1:7" ht="15" hidden="1" x14ac:dyDescent="0.2">
      <c r="A1144" s="4">
        <v>33</v>
      </c>
      <c r="B1144" s="5"/>
      <c r="C1144" s="303">
        <v>2863</v>
      </c>
      <c r="D1144" s="303">
        <v>2180</v>
      </c>
      <c r="E1144" s="37"/>
      <c r="F1144" s="32"/>
      <c r="G1144" s="32"/>
    </row>
    <row r="1145" spans="1:7" ht="15" hidden="1" x14ac:dyDescent="0.2">
      <c r="A1145" s="4">
        <v>34</v>
      </c>
      <c r="B1145" s="5"/>
      <c r="C1145" s="303">
        <v>2863</v>
      </c>
      <c r="D1145" s="303">
        <v>2180</v>
      </c>
      <c r="E1145" s="37"/>
      <c r="F1145" s="32"/>
      <c r="G1145" s="32"/>
    </row>
    <row r="1146" spans="1:7" ht="15" hidden="1" x14ac:dyDescent="0.2">
      <c r="A1146" s="4">
        <v>35</v>
      </c>
      <c r="B1146" s="5"/>
      <c r="C1146" s="303">
        <v>3198</v>
      </c>
      <c r="D1146" s="303">
        <v>2428</v>
      </c>
      <c r="E1146" s="37"/>
      <c r="F1146" s="32"/>
      <c r="G1146" s="32"/>
    </row>
    <row r="1147" spans="1:7" ht="15" hidden="1" x14ac:dyDescent="0.2">
      <c r="A1147" s="4">
        <v>36</v>
      </c>
      <c r="B1147" s="5"/>
      <c r="C1147" s="303">
        <v>3198</v>
      </c>
      <c r="D1147" s="303">
        <v>2428</v>
      </c>
      <c r="E1147" s="37"/>
      <c r="F1147" s="32"/>
      <c r="G1147" s="32"/>
    </row>
    <row r="1148" spans="1:7" ht="15" hidden="1" x14ac:dyDescent="0.2">
      <c r="A1148" s="4">
        <v>37</v>
      </c>
      <c r="B1148" s="5"/>
      <c r="C1148" s="303">
        <v>3198</v>
      </c>
      <c r="D1148" s="303">
        <v>2428</v>
      </c>
      <c r="E1148" s="37"/>
      <c r="F1148" s="32"/>
      <c r="G1148" s="32"/>
    </row>
    <row r="1149" spans="1:7" ht="15" hidden="1" x14ac:dyDescent="0.2">
      <c r="A1149" s="4">
        <v>38</v>
      </c>
      <c r="B1149" s="5"/>
      <c r="C1149" s="303">
        <v>3198</v>
      </c>
      <c r="D1149" s="303">
        <v>2428</v>
      </c>
      <c r="E1149" s="37"/>
      <c r="F1149" s="32"/>
      <c r="G1149" s="32"/>
    </row>
    <row r="1150" spans="1:7" ht="15" hidden="1" x14ac:dyDescent="0.2">
      <c r="A1150" s="4">
        <v>39</v>
      </c>
      <c r="B1150" s="5"/>
      <c r="C1150" s="303">
        <v>3198</v>
      </c>
      <c r="D1150" s="303">
        <v>2428</v>
      </c>
      <c r="E1150" s="37"/>
      <c r="F1150" s="32"/>
      <c r="G1150" s="32"/>
    </row>
    <row r="1151" spans="1:7" ht="15" hidden="1" x14ac:dyDescent="0.2">
      <c r="A1151" s="4">
        <v>40</v>
      </c>
      <c r="B1151" s="5"/>
      <c r="C1151" s="303">
        <v>3586</v>
      </c>
      <c r="D1151" s="303">
        <v>2717</v>
      </c>
      <c r="E1151" s="37"/>
      <c r="F1151" s="32"/>
      <c r="G1151" s="32"/>
    </row>
    <row r="1152" spans="1:7" ht="15" hidden="1" x14ac:dyDescent="0.2">
      <c r="A1152" s="4">
        <v>41</v>
      </c>
      <c r="B1152" s="5"/>
      <c r="C1152" s="303">
        <v>3586</v>
      </c>
      <c r="D1152" s="303">
        <v>2717</v>
      </c>
      <c r="E1152" s="37"/>
      <c r="F1152" s="32"/>
      <c r="G1152" s="32"/>
    </row>
    <row r="1153" spans="1:7" ht="15" hidden="1" x14ac:dyDescent="0.2">
      <c r="A1153" s="4">
        <v>42</v>
      </c>
      <c r="B1153" s="5"/>
      <c r="C1153" s="303">
        <v>3586</v>
      </c>
      <c r="D1153" s="303">
        <v>2717</v>
      </c>
      <c r="E1153" s="37"/>
      <c r="F1153" s="32"/>
      <c r="G1153" s="32"/>
    </row>
    <row r="1154" spans="1:7" ht="15" hidden="1" x14ac:dyDescent="0.2">
      <c r="A1154" s="4">
        <v>43</v>
      </c>
      <c r="B1154" s="5"/>
      <c r="C1154" s="303">
        <v>3586</v>
      </c>
      <c r="D1154" s="303">
        <v>2717</v>
      </c>
      <c r="E1154" s="37"/>
      <c r="F1154" s="32"/>
      <c r="G1154" s="32"/>
    </row>
    <row r="1155" spans="1:7" ht="15" hidden="1" x14ac:dyDescent="0.2">
      <c r="A1155" s="4">
        <v>44</v>
      </c>
      <c r="B1155" s="5"/>
      <c r="C1155" s="303">
        <v>3586</v>
      </c>
      <c r="D1155" s="303">
        <v>2717</v>
      </c>
      <c r="E1155" s="37"/>
      <c r="F1155" s="32"/>
      <c r="G1155" s="32"/>
    </row>
    <row r="1156" spans="1:7" ht="15" hidden="1" x14ac:dyDescent="0.2">
      <c r="A1156" s="4">
        <v>45</v>
      </c>
      <c r="B1156" s="5"/>
      <c r="C1156" s="303">
        <v>4014</v>
      </c>
      <c r="D1156" s="303">
        <v>3048</v>
      </c>
      <c r="E1156" s="37"/>
      <c r="F1156" s="32"/>
      <c r="G1156" s="32"/>
    </row>
    <row r="1157" spans="1:7" ht="15" hidden="1" x14ac:dyDescent="0.2">
      <c r="A1157" s="4">
        <v>46</v>
      </c>
      <c r="B1157" s="5"/>
      <c r="C1157" s="303">
        <v>4014</v>
      </c>
      <c r="D1157" s="303">
        <v>3048</v>
      </c>
      <c r="E1157" s="37"/>
      <c r="F1157" s="32"/>
      <c r="G1157" s="32"/>
    </row>
    <row r="1158" spans="1:7" ht="15" hidden="1" x14ac:dyDescent="0.2">
      <c r="A1158" s="4">
        <v>47</v>
      </c>
      <c r="B1158" s="5"/>
      <c r="C1158" s="303">
        <v>4014</v>
      </c>
      <c r="D1158" s="303">
        <v>3048</v>
      </c>
      <c r="E1158" s="37"/>
      <c r="F1158" s="32"/>
      <c r="G1158" s="32"/>
    </row>
    <row r="1159" spans="1:7" ht="15" hidden="1" x14ac:dyDescent="0.2">
      <c r="A1159" s="4">
        <v>48</v>
      </c>
      <c r="B1159" s="5"/>
      <c r="C1159" s="303">
        <v>4014</v>
      </c>
      <c r="D1159" s="303">
        <v>3048</v>
      </c>
      <c r="E1159" s="37"/>
      <c r="F1159" s="32"/>
      <c r="G1159" s="32"/>
    </row>
    <row r="1160" spans="1:7" ht="15" hidden="1" x14ac:dyDescent="0.2">
      <c r="A1160" s="4">
        <v>49</v>
      </c>
      <c r="B1160" s="5"/>
      <c r="C1160" s="303">
        <v>4014</v>
      </c>
      <c r="D1160" s="303">
        <v>3048</v>
      </c>
      <c r="E1160" s="37"/>
      <c r="F1160" s="32"/>
      <c r="G1160" s="32"/>
    </row>
    <row r="1161" spans="1:7" ht="15" hidden="1" x14ac:dyDescent="0.2">
      <c r="A1161" s="4">
        <v>50</v>
      </c>
      <c r="B1161" s="5"/>
      <c r="C1161" s="303">
        <v>4497</v>
      </c>
      <c r="D1161" s="303">
        <v>3424</v>
      </c>
      <c r="E1161" s="37"/>
      <c r="F1161" s="32"/>
      <c r="G1161" s="32"/>
    </row>
    <row r="1162" spans="1:7" ht="15" hidden="1" x14ac:dyDescent="0.2">
      <c r="A1162" s="4">
        <v>51</v>
      </c>
      <c r="B1162" s="5"/>
      <c r="C1162" s="303">
        <v>4497</v>
      </c>
      <c r="D1162" s="303">
        <v>3424</v>
      </c>
      <c r="E1162" s="37"/>
      <c r="F1162" s="32"/>
      <c r="G1162" s="32"/>
    </row>
    <row r="1163" spans="1:7" ht="15" hidden="1" x14ac:dyDescent="0.2">
      <c r="A1163" s="4">
        <v>52</v>
      </c>
      <c r="B1163" s="5"/>
      <c r="C1163" s="303">
        <v>4497</v>
      </c>
      <c r="D1163" s="303">
        <v>3424</v>
      </c>
      <c r="E1163" s="37"/>
      <c r="F1163" s="32"/>
      <c r="G1163" s="32"/>
    </row>
    <row r="1164" spans="1:7" ht="15" hidden="1" x14ac:dyDescent="0.2">
      <c r="A1164" s="4">
        <v>53</v>
      </c>
      <c r="B1164" s="5"/>
      <c r="C1164" s="303">
        <v>4497</v>
      </c>
      <c r="D1164" s="303">
        <v>3424</v>
      </c>
      <c r="E1164" s="37"/>
      <c r="F1164" s="32"/>
      <c r="G1164" s="32"/>
    </row>
    <row r="1165" spans="1:7" ht="15" hidden="1" x14ac:dyDescent="0.2">
      <c r="A1165" s="4">
        <v>54</v>
      </c>
      <c r="B1165" s="6"/>
      <c r="C1165" s="303">
        <v>4497</v>
      </c>
      <c r="D1165" s="303">
        <v>3424</v>
      </c>
      <c r="E1165" s="37"/>
      <c r="F1165" s="32"/>
      <c r="G1165" s="32"/>
    </row>
    <row r="1166" spans="1:7" ht="15" hidden="1" x14ac:dyDescent="0.2">
      <c r="A1166" s="4">
        <v>55</v>
      </c>
      <c r="B1166" s="6"/>
      <c r="C1166" s="303">
        <v>5028</v>
      </c>
      <c r="D1166" s="303">
        <v>3845</v>
      </c>
      <c r="E1166" s="37"/>
      <c r="F1166" s="32"/>
      <c r="G1166" s="32"/>
    </row>
    <row r="1167" spans="1:7" ht="15" hidden="1" x14ac:dyDescent="0.2">
      <c r="A1167" s="4">
        <v>56</v>
      </c>
      <c r="B1167" s="6"/>
      <c r="C1167" s="303">
        <v>5028</v>
      </c>
      <c r="D1167" s="303">
        <v>3845</v>
      </c>
      <c r="E1167" s="37"/>
      <c r="F1167" s="32"/>
      <c r="G1167" s="32"/>
    </row>
    <row r="1168" spans="1:7" ht="15" hidden="1" x14ac:dyDescent="0.2">
      <c r="A1168" s="4">
        <v>57</v>
      </c>
      <c r="B1168" s="6"/>
      <c r="C1168" s="303">
        <v>5028</v>
      </c>
      <c r="D1168" s="303">
        <v>3845</v>
      </c>
      <c r="E1168" s="37"/>
      <c r="F1168" s="32"/>
      <c r="G1168" s="32"/>
    </row>
    <row r="1169" spans="1:7" ht="15" hidden="1" x14ac:dyDescent="0.2">
      <c r="A1169" s="4">
        <v>58</v>
      </c>
      <c r="B1169" s="6"/>
      <c r="C1169" s="303">
        <v>5028</v>
      </c>
      <c r="D1169" s="303">
        <v>3845</v>
      </c>
      <c r="E1169" s="37"/>
      <c r="F1169" s="32"/>
      <c r="G1169" s="32"/>
    </row>
    <row r="1170" spans="1:7" ht="15" hidden="1" x14ac:dyDescent="0.2">
      <c r="A1170" s="4">
        <v>59</v>
      </c>
      <c r="B1170" s="6"/>
      <c r="C1170" s="303">
        <v>5028</v>
      </c>
      <c r="D1170" s="303">
        <v>3845</v>
      </c>
      <c r="E1170" s="37"/>
      <c r="F1170" s="32"/>
      <c r="G1170" s="32"/>
    </row>
    <row r="1171" spans="1:7" ht="15" hidden="1" x14ac:dyDescent="0.2">
      <c r="A1171" s="4">
        <v>60</v>
      </c>
      <c r="B1171" s="6"/>
      <c r="C1171" s="303">
        <v>5379</v>
      </c>
      <c r="D1171" s="303">
        <v>4125</v>
      </c>
      <c r="E1171" s="37"/>
      <c r="F1171" s="32"/>
      <c r="G1171" s="32"/>
    </row>
    <row r="1172" spans="1:7" ht="15" hidden="1" x14ac:dyDescent="0.2">
      <c r="A1172" s="4">
        <v>61</v>
      </c>
      <c r="B1172" s="6"/>
      <c r="C1172" s="303">
        <v>5992</v>
      </c>
      <c r="D1172" s="303">
        <v>4617</v>
      </c>
      <c r="E1172" s="37"/>
      <c r="F1172" s="32"/>
      <c r="G1172" s="32"/>
    </row>
    <row r="1173" spans="1:7" ht="15" hidden="1" x14ac:dyDescent="0.2">
      <c r="A1173" s="4">
        <v>62</v>
      </c>
      <c r="B1173" s="6"/>
      <c r="C1173" s="303">
        <v>6655</v>
      </c>
      <c r="D1173" s="303">
        <v>5154</v>
      </c>
      <c r="E1173" s="37"/>
      <c r="F1173" s="32"/>
      <c r="G1173" s="32"/>
    </row>
    <row r="1174" spans="1:7" ht="15" hidden="1" x14ac:dyDescent="0.2">
      <c r="A1174" s="4">
        <v>63</v>
      </c>
      <c r="B1174" s="6"/>
      <c r="C1174" s="303">
        <v>7367</v>
      </c>
      <c r="D1174" s="303">
        <v>5736</v>
      </c>
      <c r="E1174" s="37"/>
      <c r="F1174" s="32"/>
      <c r="G1174" s="32"/>
    </row>
    <row r="1175" spans="1:7" ht="15" hidden="1" x14ac:dyDescent="0.2">
      <c r="A1175" s="4">
        <v>64</v>
      </c>
      <c r="B1175" s="6"/>
      <c r="C1175" s="303">
        <v>8128</v>
      </c>
      <c r="D1175" s="303">
        <v>6362</v>
      </c>
      <c r="E1175" s="37"/>
      <c r="F1175" s="32"/>
      <c r="G1175" s="32"/>
    </row>
    <row r="1176" spans="1:7" ht="15" hidden="1" x14ac:dyDescent="0.2">
      <c r="A1176" s="4">
        <v>65</v>
      </c>
      <c r="B1176" s="6"/>
      <c r="C1176" s="303">
        <v>8938</v>
      </c>
      <c r="D1176" s="303">
        <v>7031</v>
      </c>
      <c r="E1176" s="37"/>
      <c r="F1176" s="32"/>
      <c r="G1176" s="32"/>
    </row>
    <row r="1177" spans="1:7" ht="15" hidden="1" x14ac:dyDescent="0.2">
      <c r="A1177" s="4">
        <v>66</v>
      </c>
      <c r="B1177" s="6"/>
      <c r="C1177" s="303">
        <v>9797</v>
      </c>
      <c r="D1177" s="303">
        <v>7743</v>
      </c>
      <c r="E1177" s="37"/>
      <c r="F1177" s="32"/>
      <c r="G1177" s="32"/>
    </row>
    <row r="1178" spans="1:7" ht="15" hidden="1" x14ac:dyDescent="0.2">
      <c r="A1178" s="4">
        <v>67</v>
      </c>
      <c r="B1178" s="6"/>
      <c r="C1178" s="303">
        <v>10707</v>
      </c>
      <c r="D1178" s="303">
        <v>8500</v>
      </c>
      <c r="E1178" s="37"/>
      <c r="F1178" s="32"/>
      <c r="G1178" s="32"/>
    </row>
    <row r="1179" spans="1:7" ht="15" hidden="1" x14ac:dyDescent="0.2">
      <c r="A1179" s="4">
        <v>68</v>
      </c>
      <c r="B1179" s="6"/>
      <c r="C1179" s="303">
        <v>11664</v>
      </c>
      <c r="D1179" s="303">
        <v>9302</v>
      </c>
      <c r="E1179" s="37"/>
      <c r="F1179" s="32"/>
      <c r="G1179" s="32"/>
    </row>
    <row r="1180" spans="1:7" ht="15" hidden="1" x14ac:dyDescent="0.2">
      <c r="A1180" s="4">
        <v>69</v>
      </c>
      <c r="B1180" s="6"/>
      <c r="C1180" s="303">
        <v>12672</v>
      </c>
      <c r="D1180" s="303">
        <v>10146</v>
      </c>
      <c r="E1180" s="37"/>
      <c r="F1180" s="32"/>
      <c r="G1180" s="32"/>
    </row>
    <row r="1181" spans="1:7" ht="15" hidden="1" x14ac:dyDescent="0.2">
      <c r="A1181" s="4">
        <v>70</v>
      </c>
      <c r="B1181" s="6"/>
      <c r="C1181" s="303">
        <v>13728</v>
      </c>
      <c r="D1181" s="303">
        <v>11037</v>
      </c>
      <c r="E1181" s="37"/>
      <c r="F1181" s="32"/>
      <c r="G1181" s="32"/>
    </row>
    <row r="1182" spans="1:7" ht="15" hidden="1" x14ac:dyDescent="0.2">
      <c r="A1182" s="4">
        <v>71</v>
      </c>
      <c r="B1182" s="6"/>
      <c r="C1182" s="303">
        <v>14835</v>
      </c>
      <c r="D1182" s="303">
        <v>11970</v>
      </c>
      <c r="E1182" s="37"/>
      <c r="F1182" s="32"/>
      <c r="G1182" s="32"/>
    </row>
    <row r="1183" spans="1:7" ht="15" hidden="1" x14ac:dyDescent="0.2">
      <c r="A1183" s="4">
        <v>72</v>
      </c>
      <c r="B1183" s="6"/>
      <c r="C1183" s="303">
        <v>15988</v>
      </c>
      <c r="D1183" s="303">
        <v>12947</v>
      </c>
      <c r="E1183" s="37"/>
      <c r="F1183" s="32"/>
      <c r="G1183" s="32"/>
    </row>
    <row r="1184" spans="1:7" ht="15" hidden="1" x14ac:dyDescent="0.2">
      <c r="A1184" s="4">
        <v>73</v>
      </c>
      <c r="B1184" s="6"/>
      <c r="C1184" s="303">
        <v>17194</v>
      </c>
      <c r="D1184" s="303">
        <v>13968</v>
      </c>
      <c r="E1184" s="37"/>
      <c r="F1184" s="32"/>
      <c r="G1184" s="32"/>
    </row>
    <row r="1185" spans="1:7" ht="15" hidden="1" x14ac:dyDescent="0.2">
      <c r="A1185" s="4">
        <v>74</v>
      </c>
      <c r="B1185" s="6"/>
      <c r="C1185" s="303">
        <v>18448</v>
      </c>
      <c r="D1185" s="303">
        <v>15033</v>
      </c>
      <c r="E1185" s="37"/>
      <c r="F1185" s="32"/>
      <c r="G1185" s="32"/>
    </row>
    <row r="1186" spans="1:7" ht="15" hidden="1" x14ac:dyDescent="0.2">
      <c r="A1186" s="4">
        <v>75</v>
      </c>
      <c r="B1186" s="6"/>
      <c r="C1186" s="303">
        <v>19749</v>
      </c>
      <c r="D1186" s="303">
        <v>16142</v>
      </c>
      <c r="E1186" s="37"/>
      <c r="F1186" s="32"/>
      <c r="G1186" s="32"/>
    </row>
    <row r="1187" spans="1:7" ht="15" hidden="1" x14ac:dyDescent="0.2">
      <c r="A1187" s="4">
        <v>76</v>
      </c>
      <c r="B1187" s="6"/>
      <c r="C1187" s="303">
        <v>19749</v>
      </c>
      <c r="D1187" s="303">
        <v>16142</v>
      </c>
      <c r="E1187" s="37"/>
      <c r="F1187" s="32"/>
      <c r="G1187" s="32"/>
    </row>
    <row r="1188" spans="1:7" ht="15" hidden="1" x14ac:dyDescent="0.2">
      <c r="A1188" s="4">
        <v>77</v>
      </c>
      <c r="B1188" s="6"/>
      <c r="C1188" s="303">
        <v>19749</v>
      </c>
      <c r="D1188" s="303">
        <v>16142</v>
      </c>
      <c r="E1188" s="37"/>
      <c r="F1188" s="32"/>
      <c r="G1188" s="32"/>
    </row>
    <row r="1189" spans="1:7" ht="15" hidden="1" x14ac:dyDescent="0.2">
      <c r="A1189" s="4">
        <v>78</v>
      </c>
      <c r="B1189" s="6"/>
      <c r="C1189" s="303">
        <v>19749</v>
      </c>
      <c r="D1189" s="303">
        <v>16142</v>
      </c>
      <c r="E1189" s="37"/>
      <c r="F1189" s="32"/>
      <c r="G1189" s="32"/>
    </row>
    <row r="1190" spans="1:7" ht="15" hidden="1" x14ac:dyDescent="0.2">
      <c r="A1190" s="4">
        <v>79</v>
      </c>
      <c r="B1190" s="6"/>
      <c r="C1190" s="303">
        <v>19749</v>
      </c>
      <c r="D1190" s="303">
        <v>16142</v>
      </c>
      <c r="E1190" s="37"/>
      <c r="F1190" s="32"/>
      <c r="G1190" s="32"/>
    </row>
    <row r="1191" spans="1:7" ht="15" hidden="1" x14ac:dyDescent="0.2">
      <c r="A1191" s="4">
        <v>80</v>
      </c>
      <c r="B1191" s="6"/>
      <c r="C1191" s="303">
        <v>19749</v>
      </c>
      <c r="D1191" s="303">
        <v>16142</v>
      </c>
      <c r="E1191" s="37"/>
      <c r="F1191" s="32"/>
      <c r="G1191" s="32"/>
    </row>
    <row r="1192" spans="1:7" ht="15" hidden="1" x14ac:dyDescent="0.2">
      <c r="A1192" s="4">
        <v>81</v>
      </c>
      <c r="B1192" s="6"/>
      <c r="C1192" s="303">
        <v>19749</v>
      </c>
      <c r="D1192" s="303">
        <v>16142</v>
      </c>
      <c r="E1192" s="37"/>
      <c r="F1192" s="32"/>
      <c r="G1192" s="32"/>
    </row>
    <row r="1193" spans="1:7" ht="15" hidden="1" x14ac:dyDescent="0.2">
      <c r="A1193" s="4">
        <v>82</v>
      </c>
      <c r="B1193" s="6"/>
      <c r="C1193" s="303">
        <v>19749</v>
      </c>
      <c r="D1193" s="303">
        <v>16142</v>
      </c>
      <c r="E1193" s="37"/>
      <c r="F1193" s="32"/>
      <c r="G1193" s="32"/>
    </row>
    <row r="1194" spans="1:7" ht="15" hidden="1" x14ac:dyDescent="0.2">
      <c r="A1194" s="4">
        <v>83</v>
      </c>
      <c r="B1194" s="6"/>
      <c r="C1194" s="303">
        <v>19749</v>
      </c>
      <c r="D1194" s="303">
        <v>16142</v>
      </c>
      <c r="E1194" s="37"/>
      <c r="F1194" s="32"/>
      <c r="G1194" s="32"/>
    </row>
    <row r="1195" spans="1:7" ht="15" hidden="1" x14ac:dyDescent="0.2">
      <c r="A1195" s="4">
        <v>84</v>
      </c>
      <c r="B1195" s="6" t="s">
        <v>3</v>
      </c>
      <c r="C1195" s="303">
        <v>19749</v>
      </c>
      <c r="D1195" s="303">
        <v>16142</v>
      </c>
      <c r="E1195" s="37"/>
      <c r="F1195" s="32"/>
      <c r="G1195" s="32"/>
    </row>
    <row r="1196" spans="1:7" ht="15" hidden="1" x14ac:dyDescent="0.2">
      <c r="A1196" s="4">
        <v>1</v>
      </c>
      <c r="B1196" s="6" t="s">
        <v>4</v>
      </c>
      <c r="C1196" s="303">
        <v>1013</v>
      </c>
      <c r="D1196" s="303">
        <v>796</v>
      </c>
      <c r="E1196" s="37"/>
      <c r="F1196" s="31"/>
      <c r="G1196" s="31"/>
    </row>
    <row r="1197" spans="1:7" ht="15" hidden="1" x14ac:dyDescent="0.2">
      <c r="A1197" s="4">
        <v>2</v>
      </c>
      <c r="B1197" s="6" t="s">
        <v>1</v>
      </c>
      <c r="C1197" s="303">
        <v>1720</v>
      </c>
      <c r="D1197" s="303">
        <v>1349</v>
      </c>
      <c r="E1197" s="37"/>
      <c r="F1197" s="32"/>
      <c r="G1197" s="32"/>
    </row>
    <row r="1198" spans="1:7" ht="15" hidden="1" x14ac:dyDescent="0.2">
      <c r="A1198" s="4">
        <v>3</v>
      </c>
      <c r="B1198" s="6" t="s">
        <v>5</v>
      </c>
      <c r="C1198" s="303">
        <v>2428</v>
      </c>
      <c r="D1198" s="303">
        <v>1905</v>
      </c>
      <c r="E1198" s="37"/>
      <c r="F1198" s="32"/>
      <c r="G1198" s="32"/>
    </row>
    <row r="1199" spans="1:7" hidden="1" x14ac:dyDescent="0.15">
      <c r="A1199" s="4"/>
      <c r="B1199" s="7"/>
      <c r="C1199" s="8"/>
      <c r="D1199" s="8"/>
      <c r="E1199" s="8"/>
      <c r="F1199" s="8"/>
      <c r="G1199" s="8"/>
    </row>
    <row r="1200" spans="1:7" ht="18" hidden="1" x14ac:dyDescent="0.2">
      <c r="A1200" s="555" t="s">
        <v>28</v>
      </c>
      <c r="B1200" s="556"/>
      <c r="C1200" s="556"/>
      <c r="D1200" s="556"/>
      <c r="E1200" s="556"/>
      <c r="F1200" s="556"/>
      <c r="G1200" s="556"/>
    </row>
    <row r="1201" spans="1:7" hidden="1" x14ac:dyDescent="0.15">
      <c r="A1201" s="551" t="s">
        <v>0</v>
      </c>
      <c r="B1201" s="552"/>
      <c r="C1201" s="552"/>
      <c r="D1201" s="552"/>
      <c r="E1201" s="552"/>
      <c r="F1201" s="552"/>
      <c r="G1201" s="552"/>
    </row>
    <row r="1202" spans="1:7" hidden="1" x14ac:dyDescent="0.15">
      <c r="A1202" s="4" t="s">
        <v>2</v>
      </c>
      <c r="B1202" s="5" t="s">
        <v>2</v>
      </c>
      <c r="C1202" s="34">
        <v>10000</v>
      </c>
      <c r="D1202" s="34">
        <v>20000</v>
      </c>
      <c r="E1202" s="34"/>
      <c r="F1202" s="308"/>
      <c r="G1202" s="308"/>
    </row>
    <row r="1203" spans="1:7" hidden="1" x14ac:dyDescent="0.15">
      <c r="A1203" s="4">
        <v>18</v>
      </c>
      <c r="B1203" s="6"/>
      <c r="C1203" s="10">
        <f>+C1129*$K$2</f>
        <v>223.90666666666667</v>
      </c>
      <c r="D1203" s="10">
        <f t="shared" ref="D1203:G1203" si="69">+D1129*$K$2</f>
        <v>173.6</v>
      </c>
      <c r="E1203" s="10">
        <f t="shared" si="69"/>
        <v>0</v>
      </c>
      <c r="F1203" s="10">
        <f t="shared" si="69"/>
        <v>0</v>
      </c>
      <c r="G1203" s="10">
        <f t="shared" si="69"/>
        <v>0</v>
      </c>
    </row>
    <row r="1204" spans="1:7" hidden="1" x14ac:dyDescent="0.15">
      <c r="A1204" s="4">
        <v>19</v>
      </c>
      <c r="B1204" s="6"/>
      <c r="C1204" s="10">
        <f t="shared" ref="C1204:G1219" si="70">+C1130*$K$2</f>
        <v>223.90666666666667</v>
      </c>
      <c r="D1204" s="10">
        <f t="shared" si="70"/>
        <v>173.6</v>
      </c>
      <c r="E1204" s="10">
        <f t="shared" si="70"/>
        <v>0</v>
      </c>
      <c r="F1204" s="10">
        <f t="shared" si="70"/>
        <v>0</v>
      </c>
      <c r="G1204" s="10">
        <f t="shared" si="70"/>
        <v>0</v>
      </c>
    </row>
    <row r="1205" spans="1:7" hidden="1" x14ac:dyDescent="0.15">
      <c r="A1205" s="4">
        <v>20</v>
      </c>
      <c r="B1205" s="6"/>
      <c r="C1205" s="10">
        <f t="shared" si="70"/>
        <v>223.90666666666667</v>
      </c>
      <c r="D1205" s="10">
        <f t="shared" si="70"/>
        <v>173.6</v>
      </c>
      <c r="E1205" s="10">
        <f t="shared" si="70"/>
        <v>0</v>
      </c>
      <c r="F1205" s="10">
        <f t="shared" si="70"/>
        <v>0</v>
      </c>
      <c r="G1205" s="10">
        <f t="shared" si="70"/>
        <v>0</v>
      </c>
    </row>
    <row r="1206" spans="1:7" hidden="1" x14ac:dyDescent="0.15">
      <c r="A1206" s="4">
        <v>21</v>
      </c>
      <c r="B1206" s="6"/>
      <c r="C1206" s="10">
        <f t="shared" si="70"/>
        <v>223.90666666666667</v>
      </c>
      <c r="D1206" s="10">
        <f t="shared" si="70"/>
        <v>173.6</v>
      </c>
      <c r="E1206" s="10">
        <f t="shared" si="70"/>
        <v>0</v>
      </c>
      <c r="F1206" s="10">
        <f t="shared" si="70"/>
        <v>0</v>
      </c>
      <c r="G1206" s="10">
        <f t="shared" si="70"/>
        <v>0</v>
      </c>
    </row>
    <row r="1207" spans="1:7" hidden="1" x14ac:dyDescent="0.15">
      <c r="A1207" s="4">
        <v>22</v>
      </c>
      <c r="B1207" s="6"/>
      <c r="C1207" s="10">
        <f t="shared" si="70"/>
        <v>223.90666666666667</v>
      </c>
      <c r="D1207" s="10">
        <f t="shared" si="70"/>
        <v>173.6</v>
      </c>
      <c r="E1207" s="10">
        <f t="shared" si="70"/>
        <v>0</v>
      </c>
      <c r="F1207" s="10">
        <f t="shared" si="70"/>
        <v>0</v>
      </c>
      <c r="G1207" s="10">
        <f t="shared" si="70"/>
        <v>0</v>
      </c>
    </row>
    <row r="1208" spans="1:7" hidden="1" x14ac:dyDescent="0.15">
      <c r="A1208" s="4">
        <v>23</v>
      </c>
      <c r="B1208" s="6"/>
      <c r="C1208" s="10">
        <f t="shared" si="70"/>
        <v>223.90666666666667</v>
      </c>
      <c r="D1208" s="10">
        <f t="shared" si="70"/>
        <v>173.6</v>
      </c>
      <c r="E1208" s="10">
        <f t="shared" si="70"/>
        <v>0</v>
      </c>
      <c r="F1208" s="10">
        <f t="shared" si="70"/>
        <v>0</v>
      </c>
      <c r="G1208" s="10">
        <f t="shared" si="70"/>
        <v>0</v>
      </c>
    </row>
    <row r="1209" spans="1:7" hidden="1" x14ac:dyDescent="0.15">
      <c r="A1209" s="4">
        <v>24</v>
      </c>
      <c r="B1209" s="6"/>
      <c r="C1209" s="10">
        <f t="shared" si="70"/>
        <v>223.90666666666667</v>
      </c>
      <c r="D1209" s="10">
        <f t="shared" si="70"/>
        <v>173.6</v>
      </c>
      <c r="E1209" s="10">
        <f t="shared" si="70"/>
        <v>0</v>
      </c>
      <c r="F1209" s="10">
        <f t="shared" si="70"/>
        <v>0</v>
      </c>
      <c r="G1209" s="10">
        <f t="shared" si="70"/>
        <v>0</v>
      </c>
    </row>
    <row r="1210" spans="1:7" hidden="1" x14ac:dyDescent="0.15">
      <c r="A1210" s="4">
        <v>25</v>
      </c>
      <c r="B1210" s="6"/>
      <c r="C1210" s="10">
        <f t="shared" si="70"/>
        <v>239.68</v>
      </c>
      <c r="D1210" s="10">
        <f t="shared" si="70"/>
        <v>184.24</v>
      </c>
      <c r="E1210" s="10">
        <f t="shared" si="70"/>
        <v>0</v>
      </c>
      <c r="F1210" s="10">
        <f t="shared" si="70"/>
        <v>0</v>
      </c>
      <c r="G1210" s="10">
        <f t="shared" si="70"/>
        <v>0</v>
      </c>
    </row>
    <row r="1211" spans="1:7" hidden="1" x14ac:dyDescent="0.15">
      <c r="A1211" s="4">
        <v>26</v>
      </c>
      <c r="B1211" s="6"/>
      <c r="C1211" s="10">
        <f t="shared" si="70"/>
        <v>239.68</v>
      </c>
      <c r="D1211" s="10">
        <f t="shared" si="70"/>
        <v>184.24</v>
      </c>
      <c r="E1211" s="10">
        <f t="shared" si="70"/>
        <v>0</v>
      </c>
      <c r="F1211" s="10">
        <f t="shared" si="70"/>
        <v>0</v>
      </c>
      <c r="G1211" s="10">
        <f t="shared" si="70"/>
        <v>0</v>
      </c>
    </row>
    <row r="1212" spans="1:7" hidden="1" x14ac:dyDescent="0.15">
      <c r="A1212" s="4">
        <v>27</v>
      </c>
      <c r="B1212" s="6"/>
      <c r="C1212" s="10">
        <f t="shared" si="70"/>
        <v>239.68</v>
      </c>
      <c r="D1212" s="10">
        <f t="shared" si="70"/>
        <v>184.24</v>
      </c>
      <c r="E1212" s="10">
        <f t="shared" si="70"/>
        <v>0</v>
      </c>
      <c r="F1212" s="10">
        <f t="shared" si="70"/>
        <v>0</v>
      </c>
      <c r="G1212" s="10">
        <f t="shared" si="70"/>
        <v>0</v>
      </c>
    </row>
    <row r="1213" spans="1:7" hidden="1" x14ac:dyDescent="0.15">
      <c r="A1213" s="4">
        <v>28</v>
      </c>
      <c r="B1213" s="6"/>
      <c r="C1213" s="10">
        <f t="shared" si="70"/>
        <v>239.68</v>
      </c>
      <c r="D1213" s="10">
        <f t="shared" si="70"/>
        <v>184.24</v>
      </c>
      <c r="E1213" s="10">
        <f t="shared" si="70"/>
        <v>0</v>
      </c>
      <c r="F1213" s="10">
        <f t="shared" si="70"/>
        <v>0</v>
      </c>
      <c r="G1213" s="10">
        <f t="shared" si="70"/>
        <v>0</v>
      </c>
    </row>
    <row r="1214" spans="1:7" hidden="1" x14ac:dyDescent="0.15">
      <c r="A1214" s="4">
        <v>29</v>
      </c>
      <c r="B1214" s="6"/>
      <c r="C1214" s="10">
        <f t="shared" si="70"/>
        <v>239.68</v>
      </c>
      <c r="D1214" s="10">
        <f t="shared" si="70"/>
        <v>184.24</v>
      </c>
      <c r="E1214" s="10">
        <f t="shared" si="70"/>
        <v>0</v>
      </c>
      <c r="F1214" s="10">
        <f t="shared" si="70"/>
        <v>0</v>
      </c>
      <c r="G1214" s="10">
        <f t="shared" si="70"/>
        <v>0</v>
      </c>
    </row>
    <row r="1215" spans="1:7" hidden="1" x14ac:dyDescent="0.15">
      <c r="A1215" s="4">
        <v>30</v>
      </c>
      <c r="B1215" s="6"/>
      <c r="C1215" s="10">
        <f t="shared" si="70"/>
        <v>267.21333333333337</v>
      </c>
      <c r="D1215" s="10">
        <f t="shared" si="70"/>
        <v>203.46666666666667</v>
      </c>
      <c r="E1215" s="10">
        <f t="shared" si="70"/>
        <v>0</v>
      </c>
      <c r="F1215" s="10">
        <f t="shared" si="70"/>
        <v>0</v>
      </c>
      <c r="G1215" s="10">
        <f t="shared" si="70"/>
        <v>0</v>
      </c>
    </row>
    <row r="1216" spans="1:7" hidden="1" x14ac:dyDescent="0.15">
      <c r="A1216" s="4">
        <v>31</v>
      </c>
      <c r="B1216" s="6"/>
      <c r="C1216" s="10">
        <f t="shared" si="70"/>
        <v>267.21333333333337</v>
      </c>
      <c r="D1216" s="10">
        <f t="shared" si="70"/>
        <v>203.46666666666667</v>
      </c>
      <c r="E1216" s="10">
        <f t="shared" si="70"/>
        <v>0</v>
      </c>
      <c r="F1216" s="10">
        <f t="shared" si="70"/>
        <v>0</v>
      </c>
      <c r="G1216" s="10">
        <f t="shared" si="70"/>
        <v>0</v>
      </c>
    </row>
    <row r="1217" spans="1:7" hidden="1" x14ac:dyDescent="0.15">
      <c r="A1217" s="4">
        <v>32</v>
      </c>
      <c r="B1217" s="6"/>
      <c r="C1217" s="10">
        <f t="shared" si="70"/>
        <v>267.21333333333337</v>
      </c>
      <c r="D1217" s="10">
        <f t="shared" si="70"/>
        <v>203.46666666666667</v>
      </c>
      <c r="E1217" s="10">
        <f t="shared" si="70"/>
        <v>0</v>
      </c>
      <c r="F1217" s="10">
        <f t="shared" si="70"/>
        <v>0</v>
      </c>
      <c r="G1217" s="10">
        <f>+G1143*$K$2</f>
        <v>0</v>
      </c>
    </row>
    <row r="1218" spans="1:7" hidden="1" x14ac:dyDescent="0.15">
      <c r="A1218" s="4">
        <v>33</v>
      </c>
      <c r="B1218" s="6"/>
      <c r="C1218" s="10">
        <f t="shared" si="70"/>
        <v>267.21333333333337</v>
      </c>
      <c r="D1218" s="10">
        <f t="shared" si="70"/>
        <v>203.46666666666667</v>
      </c>
      <c r="E1218" s="10">
        <f t="shared" si="70"/>
        <v>0</v>
      </c>
      <c r="F1218" s="10">
        <f t="shared" si="70"/>
        <v>0</v>
      </c>
      <c r="G1218" s="10">
        <f t="shared" si="70"/>
        <v>0</v>
      </c>
    </row>
    <row r="1219" spans="1:7" hidden="1" x14ac:dyDescent="0.15">
      <c r="A1219" s="4">
        <v>34</v>
      </c>
      <c r="B1219" s="6"/>
      <c r="C1219" s="10">
        <f t="shared" si="70"/>
        <v>267.21333333333337</v>
      </c>
      <c r="D1219" s="10">
        <f t="shared" si="70"/>
        <v>203.46666666666667</v>
      </c>
      <c r="E1219" s="10">
        <f t="shared" si="70"/>
        <v>0</v>
      </c>
      <c r="F1219" s="10">
        <f t="shared" si="70"/>
        <v>0</v>
      </c>
      <c r="G1219" s="10">
        <f t="shared" si="70"/>
        <v>0</v>
      </c>
    </row>
    <row r="1220" spans="1:7" hidden="1" x14ac:dyDescent="0.15">
      <c r="A1220" s="4">
        <v>35</v>
      </c>
      <c r="B1220" s="6"/>
      <c r="C1220" s="10">
        <f t="shared" ref="C1220:G1235" si="71">+C1146*$K$2</f>
        <v>298.48</v>
      </c>
      <c r="D1220" s="10">
        <f t="shared" si="71"/>
        <v>226.61333333333334</v>
      </c>
      <c r="E1220" s="10">
        <f t="shared" si="71"/>
        <v>0</v>
      </c>
      <c r="F1220" s="10">
        <f t="shared" si="71"/>
        <v>0</v>
      </c>
      <c r="G1220" s="10">
        <f t="shared" si="71"/>
        <v>0</v>
      </c>
    </row>
    <row r="1221" spans="1:7" hidden="1" x14ac:dyDescent="0.15">
      <c r="A1221" s="4">
        <v>36</v>
      </c>
      <c r="B1221" s="6"/>
      <c r="C1221" s="10">
        <f t="shared" si="71"/>
        <v>298.48</v>
      </c>
      <c r="D1221" s="10">
        <f t="shared" si="71"/>
        <v>226.61333333333334</v>
      </c>
      <c r="E1221" s="10">
        <f t="shared" si="71"/>
        <v>0</v>
      </c>
      <c r="F1221" s="10">
        <f t="shared" si="71"/>
        <v>0</v>
      </c>
      <c r="G1221" s="10">
        <f t="shared" si="71"/>
        <v>0</v>
      </c>
    </row>
    <row r="1222" spans="1:7" hidden="1" x14ac:dyDescent="0.15">
      <c r="A1222" s="4">
        <v>37</v>
      </c>
      <c r="B1222" s="6"/>
      <c r="C1222" s="10">
        <f t="shared" si="71"/>
        <v>298.48</v>
      </c>
      <c r="D1222" s="10">
        <f t="shared" si="71"/>
        <v>226.61333333333334</v>
      </c>
      <c r="E1222" s="10">
        <f t="shared" si="71"/>
        <v>0</v>
      </c>
      <c r="F1222" s="10">
        <f t="shared" si="71"/>
        <v>0</v>
      </c>
      <c r="G1222" s="10">
        <f t="shared" si="71"/>
        <v>0</v>
      </c>
    </row>
    <row r="1223" spans="1:7" hidden="1" x14ac:dyDescent="0.15">
      <c r="A1223" s="4">
        <v>38</v>
      </c>
      <c r="B1223" s="6"/>
      <c r="C1223" s="10">
        <f t="shared" si="71"/>
        <v>298.48</v>
      </c>
      <c r="D1223" s="10">
        <f t="shared" si="71"/>
        <v>226.61333333333334</v>
      </c>
      <c r="E1223" s="10">
        <f t="shared" si="71"/>
        <v>0</v>
      </c>
      <c r="F1223" s="10">
        <f t="shared" si="71"/>
        <v>0</v>
      </c>
      <c r="G1223" s="10">
        <f t="shared" si="71"/>
        <v>0</v>
      </c>
    </row>
    <row r="1224" spans="1:7" hidden="1" x14ac:dyDescent="0.15">
      <c r="A1224" s="4">
        <v>39</v>
      </c>
      <c r="B1224" s="6"/>
      <c r="C1224" s="10">
        <f t="shared" si="71"/>
        <v>298.48</v>
      </c>
      <c r="D1224" s="10">
        <f t="shared" si="71"/>
        <v>226.61333333333334</v>
      </c>
      <c r="E1224" s="10">
        <f t="shared" si="71"/>
        <v>0</v>
      </c>
      <c r="F1224" s="10">
        <f t="shared" si="71"/>
        <v>0</v>
      </c>
      <c r="G1224" s="10">
        <f t="shared" si="71"/>
        <v>0</v>
      </c>
    </row>
    <row r="1225" spans="1:7" hidden="1" x14ac:dyDescent="0.15">
      <c r="A1225" s="4">
        <v>40</v>
      </c>
      <c r="B1225" s="6"/>
      <c r="C1225" s="10">
        <f t="shared" si="71"/>
        <v>334.69333333333333</v>
      </c>
      <c r="D1225" s="10">
        <f t="shared" si="71"/>
        <v>253.58666666666667</v>
      </c>
      <c r="E1225" s="10">
        <f t="shared" si="71"/>
        <v>0</v>
      </c>
      <c r="F1225" s="10">
        <f t="shared" si="71"/>
        <v>0</v>
      </c>
      <c r="G1225" s="10">
        <f t="shared" si="71"/>
        <v>0</v>
      </c>
    </row>
    <row r="1226" spans="1:7" hidden="1" x14ac:dyDescent="0.15">
      <c r="A1226" s="4">
        <v>41</v>
      </c>
      <c r="B1226" s="6"/>
      <c r="C1226" s="10">
        <f t="shared" si="71"/>
        <v>334.69333333333333</v>
      </c>
      <c r="D1226" s="10">
        <f t="shared" si="71"/>
        <v>253.58666666666667</v>
      </c>
      <c r="E1226" s="10">
        <f t="shared" si="71"/>
        <v>0</v>
      </c>
      <c r="F1226" s="10">
        <f t="shared" si="71"/>
        <v>0</v>
      </c>
      <c r="G1226" s="10">
        <f t="shared" si="71"/>
        <v>0</v>
      </c>
    </row>
    <row r="1227" spans="1:7" hidden="1" x14ac:dyDescent="0.15">
      <c r="A1227" s="4">
        <v>42</v>
      </c>
      <c r="B1227" s="6"/>
      <c r="C1227" s="10">
        <f t="shared" si="71"/>
        <v>334.69333333333333</v>
      </c>
      <c r="D1227" s="10">
        <f t="shared" si="71"/>
        <v>253.58666666666667</v>
      </c>
      <c r="E1227" s="10">
        <f t="shared" si="71"/>
        <v>0</v>
      </c>
      <c r="F1227" s="10">
        <f t="shared" si="71"/>
        <v>0</v>
      </c>
      <c r="G1227" s="10">
        <f t="shared" si="71"/>
        <v>0</v>
      </c>
    </row>
    <row r="1228" spans="1:7" hidden="1" x14ac:dyDescent="0.15">
      <c r="A1228" s="4">
        <v>43</v>
      </c>
      <c r="B1228" s="6"/>
      <c r="C1228" s="10">
        <f t="shared" si="71"/>
        <v>334.69333333333333</v>
      </c>
      <c r="D1228" s="10">
        <f t="shared" si="71"/>
        <v>253.58666666666667</v>
      </c>
      <c r="E1228" s="10">
        <f t="shared" si="71"/>
        <v>0</v>
      </c>
      <c r="F1228" s="10">
        <f t="shared" si="71"/>
        <v>0</v>
      </c>
      <c r="G1228" s="10">
        <f t="shared" si="71"/>
        <v>0</v>
      </c>
    </row>
    <row r="1229" spans="1:7" hidden="1" x14ac:dyDescent="0.15">
      <c r="A1229" s="4">
        <v>44</v>
      </c>
      <c r="B1229" s="6"/>
      <c r="C1229" s="10">
        <f t="shared" si="71"/>
        <v>334.69333333333333</v>
      </c>
      <c r="D1229" s="10">
        <f t="shared" si="71"/>
        <v>253.58666666666667</v>
      </c>
      <c r="E1229" s="10">
        <f t="shared" si="71"/>
        <v>0</v>
      </c>
      <c r="F1229" s="10">
        <f t="shared" si="71"/>
        <v>0</v>
      </c>
      <c r="G1229" s="10">
        <f t="shared" si="71"/>
        <v>0</v>
      </c>
    </row>
    <row r="1230" spans="1:7" hidden="1" x14ac:dyDescent="0.15">
      <c r="A1230" s="4">
        <v>45</v>
      </c>
      <c r="B1230" s="6"/>
      <c r="C1230" s="10">
        <f t="shared" si="71"/>
        <v>374.64000000000004</v>
      </c>
      <c r="D1230" s="10">
        <f t="shared" si="71"/>
        <v>284.48</v>
      </c>
      <c r="E1230" s="10">
        <f t="shared" si="71"/>
        <v>0</v>
      </c>
      <c r="F1230" s="10">
        <f t="shared" si="71"/>
        <v>0</v>
      </c>
      <c r="G1230" s="10">
        <f t="shared" si="71"/>
        <v>0</v>
      </c>
    </row>
    <row r="1231" spans="1:7" hidden="1" x14ac:dyDescent="0.15">
      <c r="A1231" s="4">
        <v>46</v>
      </c>
      <c r="B1231" s="6"/>
      <c r="C1231" s="10">
        <f t="shared" si="71"/>
        <v>374.64000000000004</v>
      </c>
      <c r="D1231" s="10">
        <f t="shared" si="71"/>
        <v>284.48</v>
      </c>
      <c r="E1231" s="10">
        <f t="shared" si="71"/>
        <v>0</v>
      </c>
      <c r="F1231" s="10">
        <f t="shared" si="71"/>
        <v>0</v>
      </c>
      <c r="G1231" s="10">
        <f t="shared" si="71"/>
        <v>0</v>
      </c>
    </row>
    <row r="1232" spans="1:7" hidden="1" x14ac:dyDescent="0.15">
      <c r="A1232" s="4">
        <v>47</v>
      </c>
      <c r="B1232" s="6"/>
      <c r="C1232" s="10">
        <f t="shared" si="71"/>
        <v>374.64000000000004</v>
      </c>
      <c r="D1232" s="10">
        <f t="shared" si="71"/>
        <v>284.48</v>
      </c>
      <c r="E1232" s="10">
        <f t="shared" si="71"/>
        <v>0</v>
      </c>
      <c r="F1232" s="10">
        <f t="shared" si="71"/>
        <v>0</v>
      </c>
      <c r="G1232" s="10">
        <f t="shared" si="71"/>
        <v>0</v>
      </c>
    </row>
    <row r="1233" spans="1:7" hidden="1" x14ac:dyDescent="0.15">
      <c r="A1233" s="4">
        <v>48</v>
      </c>
      <c r="B1233" s="6"/>
      <c r="C1233" s="10">
        <f t="shared" si="71"/>
        <v>374.64000000000004</v>
      </c>
      <c r="D1233" s="10">
        <f t="shared" si="71"/>
        <v>284.48</v>
      </c>
      <c r="E1233" s="10">
        <f t="shared" si="71"/>
        <v>0</v>
      </c>
      <c r="F1233" s="10">
        <f t="shared" si="71"/>
        <v>0</v>
      </c>
      <c r="G1233" s="10">
        <f t="shared" si="71"/>
        <v>0</v>
      </c>
    </row>
    <row r="1234" spans="1:7" hidden="1" x14ac:dyDescent="0.15">
      <c r="A1234" s="4">
        <v>49</v>
      </c>
      <c r="B1234" s="6"/>
      <c r="C1234" s="10">
        <f t="shared" si="71"/>
        <v>374.64000000000004</v>
      </c>
      <c r="D1234" s="10">
        <f t="shared" si="71"/>
        <v>284.48</v>
      </c>
      <c r="E1234" s="10">
        <f t="shared" si="71"/>
        <v>0</v>
      </c>
      <c r="F1234" s="10">
        <f t="shared" si="71"/>
        <v>0</v>
      </c>
      <c r="G1234" s="10">
        <f t="shared" si="71"/>
        <v>0</v>
      </c>
    </row>
    <row r="1235" spans="1:7" hidden="1" x14ac:dyDescent="0.15">
      <c r="A1235" s="4">
        <v>50</v>
      </c>
      <c r="B1235" s="6"/>
      <c r="C1235" s="10">
        <f t="shared" si="71"/>
        <v>419.72</v>
      </c>
      <c r="D1235" s="10">
        <f t="shared" si="71"/>
        <v>319.57333333333332</v>
      </c>
      <c r="E1235" s="10">
        <f t="shared" si="71"/>
        <v>0</v>
      </c>
      <c r="F1235" s="10">
        <f t="shared" si="71"/>
        <v>0</v>
      </c>
      <c r="G1235" s="10">
        <f t="shared" si="71"/>
        <v>0</v>
      </c>
    </row>
    <row r="1236" spans="1:7" hidden="1" x14ac:dyDescent="0.15">
      <c r="A1236" s="4">
        <v>51</v>
      </c>
      <c r="B1236" s="6"/>
      <c r="C1236" s="10">
        <f t="shared" ref="C1236:G1251" si="72">+C1162*$K$2</f>
        <v>419.72</v>
      </c>
      <c r="D1236" s="10">
        <f t="shared" si="72"/>
        <v>319.57333333333332</v>
      </c>
      <c r="E1236" s="10">
        <f t="shared" si="72"/>
        <v>0</v>
      </c>
      <c r="F1236" s="10">
        <f t="shared" si="72"/>
        <v>0</v>
      </c>
      <c r="G1236" s="10">
        <f t="shared" si="72"/>
        <v>0</v>
      </c>
    </row>
    <row r="1237" spans="1:7" hidden="1" x14ac:dyDescent="0.15">
      <c r="A1237" s="4">
        <v>52</v>
      </c>
      <c r="B1237" s="6"/>
      <c r="C1237" s="10">
        <f t="shared" si="72"/>
        <v>419.72</v>
      </c>
      <c r="D1237" s="10">
        <f t="shared" si="72"/>
        <v>319.57333333333332</v>
      </c>
      <c r="E1237" s="10">
        <f t="shared" si="72"/>
        <v>0</v>
      </c>
      <c r="F1237" s="10">
        <f t="shared" si="72"/>
        <v>0</v>
      </c>
      <c r="G1237" s="10">
        <f t="shared" si="72"/>
        <v>0</v>
      </c>
    </row>
    <row r="1238" spans="1:7" hidden="1" x14ac:dyDescent="0.15">
      <c r="A1238" s="4">
        <v>53</v>
      </c>
      <c r="B1238" s="6"/>
      <c r="C1238" s="10">
        <f t="shared" si="72"/>
        <v>419.72</v>
      </c>
      <c r="D1238" s="10">
        <f t="shared" si="72"/>
        <v>319.57333333333332</v>
      </c>
      <c r="E1238" s="10">
        <f t="shared" si="72"/>
        <v>0</v>
      </c>
      <c r="F1238" s="10">
        <f t="shared" si="72"/>
        <v>0</v>
      </c>
      <c r="G1238" s="10">
        <f t="shared" si="72"/>
        <v>0</v>
      </c>
    </row>
    <row r="1239" spans="1:7" hidden="1" x14ac:dyDescent="0.15">
      <c r="A1239" s="4">
        <v>54</v>
      </c>
      <c r="B1239" s="6"/>
      <c r="C1239" s="10">
        <f t="shared" si="72"/>
        <v>419.72</v>
      </c>
      <c r="D1239" s="10">
        <f t="shared" si="72"/>
        <v>319.57333333333332</v>
      </c>
      <c r="E1239" s="10">
        <f t="shared" si="72"/>
        <v>0</v>
      </c>
      <c r="F1239" s="10">
        <f t="shared" si="72"/>
        <v>0</v>
      </c>
      <c r="G1239" s="10">
        <f t="shared" si="72"/>
        <v>0</v>
      </c>
    </row>
    <row r="1240" spans="1:7" hidden="1" x14ac:dyDescent="0.15">
      <c r="A1240" s="4">
        <v>55</v>
      </c>
      <c r="B1240" s="6"/>
      <c r="C1240" s="10">
        <f t="shared" si="72"/>
        <v>469.28000000000003</v>
      </c>
      <c r="D1240" s="10">
        <f t="shared" si="72"/>
        <v>358.86666666666667</v>
      </c>
      <c r="E1240" s="10">
        <f t="shared" si="72"/>
        <v>0</v>
      </c>
      <c r="F1240" s="10">
        <f t="shared" si="72"/>
        <v>0</v>
      </c>
      <c r="G1240" s="10">
        <f t="shared" si="72"/>
        <v>0</v>
      </c>
    </row>
    <row r="1241" spans="1:7" hidden="1" x14ac:dyDescent="0.15">
      <c r="A1241" s="4">
        <v>56</v>
      </c>
      <c r="B1241" s="6"/>
      <c r="C1241" s="10">
        <f t="shared" si="72"/>
        <v>469.28000000000003</v>
      </c>
      <c r="D1241" s="10">
        <f t="shared" si="72"/>
        <v>358.86666666666667</v>
      </c>
      <c r="E1241" s="10">
        <f t="shared" si="72"/>
        <v>0</v>
      </c>
      <c r="F1241" s="10">
        <f t="shared" si="72"/>
        <v>0</v>
      </c>
      <c r="G1241" s="10">
        <f t="shared" si="72"/>
        <v>0</v>
      </c>
    </row>
    <row r="1242" spans="1:7" hidden="1" x14ac:dyDescent="0.15">
      <c r="A1242" s="4">
        <v>57</v>
      </c>
      <c r="B1242" s="6"/>
      <c r="C1242" s="10">
        <f t="shared" si="72"/>
        <v>469.28000000000003</v>
      </c>
      <c r="D1242" s="10">
        <f t="shared" si="72"/>
        <v>358.86666666666667</v>
      </c>
      <c r="E1242" s="10">
        <f t="shared" si="72"/>
        <v>0</v>
      </c>
      <c r="F1242" s="10">
        <f t="shared" si="72"/>
        <v>0</v>
      </c>
      <c r="G1242" s="10">
        <f t="shared" si="72"/>
        <v>0</v>
      </c>
    </row>
    <row r="1243" spans="1:7" hidden="1" x14ac:dyDescent="0.15">
      <c r="A1243" s="4">
        <v>58</v>
      </c>
      <c r="B1243" s="6"/>
      <c r="C1243" s="10">
        <f t="shared" si="72"/>
        <v>469.28000000000003</v>
      </c>
      <c r="D1243" s="10">
        <f t="shared" si="72"/>
        <v>358.86666666666667</v>
      </c>
      <c r="E1243" s="10">
        <f t="shared" si="72"/>
        <v>0</v>
      </c>
      <c r="F1243" s="10">
        <f t="shared" si="72"/>
        <v>0</v>
      </c>
      <c r="G1243" s="10">
        <f t="shared" si="72"/>
        <v>0</v>
      </c>
    </row>
    <row r="1244" spans="1:7" hidden="1" x14ac:dyDescent="0.15">
      <c r="A1244" s="4">
        <v>59</v>
      </c>
      <c r="B1244" s="6"/>
      <c r="C1244" s="10">
        <f t="shared" si="72"/>
        <v>469.28000000000003</v>
      </c>
      <c r="D1244" s="10">
        <f t="shared" si="72"/>
        <v>358.86666666666667</v>
      </c>
      <c r="E1244" s="10">
        <f t="shared" si="72"/>
        <v>0</v>
      </c>
      <c r="F1244" s="10">
        <f t="shared" si="72"/>
        <v>0</v>
      </c>
      <c r="G1244" s="10">
        <f t="shared" si="72"/>
        <v>0</v>
      </c>
    </row>
    <row r="1245" spans="1:7" hidden="1" x14ac:dyDescent="0.15">
      <c r="A1245" s="4">
        <v>60</v>
      </c>
      <c r="B1245" s="6"/>
      <c r="C1245" s="10">
        <f t="shared" si="72"/>
        <v>502.04</v>
      </c>
      <c r="D1245" s="10">
        <f t="shared" si="72"/>
        <v>385</v>
      </c>
      <c r="E1245" s="10">
        <f t="shared" si="72"/>
        <v>0</v>
      </c>
      <c r="F1245" s="10">
        <f t="shared" si="72"/>
        <v>0</v>
      </c>
      <c r="G1245" s="10">
        <f t="shared" si="72"/>
        <v>0</v>
      </c>
    </row>
    <row r="1246" spans="1:7" hidden="1" x14ac:dyDescent="0.15">
      <c r="A1246" s="4">
        <v>61</v>
      </c>
      <c r="B1246" s="6"/>
      <c r="C1246" s="10">
        <f t="shared" si="72"/>
        <v>559.25333333333333</v>
      </c>
      <c r="D1246" s="10">
        <f t="shared" si="72"/>
        <v>430.92</v>
      </c>
      <c r="E1246" s="10">
        <f t="shared" si="72"/>
        <v>0</v>
      </c>
      <c r="F1246" s="10">
        <f t="shared" si="72"/>
        <v>0</v>
      </c>
      <c r="G1246" s="10">
        <f t="shared" si="72"/>
        <v>0</v>
      </c>
    </row>
    <row r="1247" spans="1:7" hidden="1" x14ac:dyDescent="0.15">
      <c r="A1247" s="4">
        <v>62</v>
      </c>
      <c r="B1247" s="6"/>
      <c r="C1247" s="10">
        <f t="shared" si="72"/>
        <v>621.13333333333333</v>
      </c>
      <c r="D1247" s="10">
        <f t="shared" si="72"/>
        <v>481.04</v>
      </c>
      <c r="E1247" s="10">
        <f t="shared" si="72"/>
        <v>0</v>
      </c>
      <c r="F1247" s="10">
        <f t="shared" si="72"/>
        <v>0</v>
      </c>
      <c r="G1247" s="10">
        <f t="shared" si="72"/>
        <v>0</v>
      </c>
    </row>
    <row r="1248" spans="1:7" hidden="1" x14ac:dyDescent="0.15">
      <c r="A1248" s="4">
        <v>63</v>
      </c>
      <c r="B1248" s="6"/>
      <c r="C1248" s="10">
        <f t="shared" si="72"/>
        <v>687.5866666666667</v>
      </c>
      <c r="D1248" s="10">
        <f t="shared" si="72"/>
        <v>535.36</v>
      </c>
      <c r="E1248" s="10">
        <f t="shared" si="72"/>
        <v>0</v>
      </c>
      <c r="F1248" s="10">
        <f t="shared" si="72"/>
        <v>0</v>
      </c>
      <c r="G1248" s="10">
        <f t="shared" si="72"/>
        <v>0</v>
      </c>
    </row>
    <row r="1249" spans="1:7" hidden="1" x14ac:dyDescent="0.15">
      <c r="A1249" s="4">
        <v>64</v>
      </c>
      <c r="B1249" s="6"/>
      <c r="C1249" s="10">
        <f t="shared" si="72"/>
        <v>758.61333333333334</v>
      </c>
      <c r="D1249" s="10">
        <f t="shared" si="72"/>
        <v>593.78666666666675</v>
      </c>
      <c r="E1249" s="10">
        <f t="shared" si="72"/>
        <v>0</v>
      </c>
      <c r="F1249" s="10">
        <f t="shared" si="72"/>
        <v>0</v>
      </c>
      <c r="G1249" s="10">
        <f t="shared" si="72"/>
        <v>0</v>
      </c>
    </row>
    <row r="1250" spans="1:7" hidden="1" x14ac:dyDescent="0.15">
      <c r="A1250" s="4">
        <v>65</v>
      </c>
      <c r="B1250" s="6"/>
      <c r="C1250" s="10">
        <f t="shared" si="72"/>
        <v>834.21333333333337</v>
      </c>
      <c r="D1250" s="10">
        <f t="shared" si="72"/>
        <v>656.22666666666669</v>
      </c>
      <c r="E1250" s="10">
        <f t="shared" si="72"/>
        <v>0</v>
      </c>
      <c r="F1250" s="10">
        <f t="shared" si="72"/>
        <v>0</v>
      </c>
      <c r="G1250" s="10">
        <f t="shared" si="72"/>
        <v>0</v>
      </c>
    </row>
    <row r="1251" spans="1:7" hidden="1" x14ac:dyDescent="0.15">
      <c r="A1251" s="4">
        <v>66</v>
      </c>
      <c r="B1251" s="6"/>
      <c r="C1251" s="10">
        <f t="shared" si="72"/>
        <v>914.38666666666666</v>
      </c>
      <c r="D1251" s="10">
        <f t="shared" si="72"/>
        <v>722.68000000000006</v>
      </c>
      <c r="E1251" s="10">
        <f t="shared" si="72"/>
        <v>0</v>
      </c>
      <c r="F1251" s="10">
        <f t="shared" si="72"/>
        <v>0</v>
      </c>
      <c r="G1251" s="10">
        <f t="shared" si="72"/>
        <v>0</v>
      </c>
    </row>
    <row r="1252" spans="1:7" hidden="1" x14ac:dyDescent="0.15">
      <c r="A1252" s="4">
        <v>67</v>
      </c>
      <c r="B1252" s="6"/>
      <c r="C1252" s="10">
        <f t="shared" ref="C1252:G1267" si="73">+C1178*$K$2</f>
        <v>999.32</v>
      </c>
      <c r="D1252" s="10">
        <f t="shared" si="73"/>
        <v>793.33333333333337</v>
      </c>
      <c r="E1252" s="10">
        <f t="shared" si="73"/>
        <v>0</v>
      </c>
      <c r="F1252" s="10">
        <f t="shared" si="73"/>
        <v>0</v>
      </c>
      <c r="G1252" s="10">
        <f t="shared" si="73"/>
        <v>0</v>
      </c>
    </row>
    <row r="1253" spans="1:7" hidden="1" x14ac:dyDescent="0.15">
      <c r="A1253" s="4">
        <v>68</v>
      </c>
      <c r="B1253" s="6"/>
      <c r="C1253" s="10">
        <f t="shared" si="73"/>
        <v>1088.6400000000001</v>
      </c>
      <c r="D1253" s="10">
        <f t="shared" si="73"/>
        <v>868.18666666666672</v>
      </c>
      <c r="E1253" s="10">
        <f t="shared" si="73"/>
        <v>0</v>
      </c>
      <c r="F1253" s="10">
        <f t="shared" si="73"/>
        <v>0</v>
      </c>
      <c r="G1253" s="10">
        <f t="shared" si="73"/>
        <v>0</v>
      </c>
    </row>
    <row r="1254" spans="1:7" hidden="1" x14ac:dyDescent="0.15">
      <c r="A1254" s="4">
        <v>69</v>
      </c>
      <c r="B1254" s="6"/>
      <c r="C1254" s="10">
        <f t="shared" si="73"/>
        <v>1182.72</v>
      </c>
      <c r="D1254" s="10">
        <f t="shared" si="73"/>
        <v>946.96</v>
      </c>
      <c r="E1254" s="10">
        <f t="shared" si="73"/>
        <v>0</v>
      </c>
      <c r="F1254" s="10">
        <f t="shared" si="73"/>
        <v>0</v>
      </c>
      <c r="G1254" s="10">
        <f t="shared" si="73"/>
        <v>0</v>
      </c>
    </row>
    <row r="1255" spans="1:7" hidden="1" x14ac:dyDescent="0.15">
      <c r="A1255" s="4">
        <v>70</v>
      </c>
      <c r="B1255" s="6"/>
      <c r="C1255" s="10">
        <f t="shared" si="73"/>
        <v>1281.28</v>
      </c>
      <c r="D1255" s="10">
        <f t="shared" si="73"/>
        <v>1030.1200000000001</v>
      </c>
      <c r="E1255" s="10">
        <f t="shared" si="73"/>
        <v>0</v>
      </c>
      <c r="F1255" s="10">
        <f t="shared" si="73"/>
        <v>0</v>
      </c>
      <c r="G1255" s="10">
        <f t="shared" si="73"/>
        <v>0</v>
      </c>
    </row>
    <row r="1256" spans="1:7" hidden="1" x14ac:dyDescent="0.15">
      <c r="A1256" s="4">
        <v>71</v>
      </c>
      <c r="B1256" s="6"/>
      <c r="C1256" s="10">
        <f t="shared" si="73"/>
        <v>1384.6000000000001</v>
      </c>
      <c r="D1256" s="10">
        <f t="shared" si="73"/>
        <v>1117.2</v>
      </c>
      <c r="E1256" s="10">
        <f t="shared" si="73"/>
        <v>0</v>
      </c>
      <c r="F1256" s="10">
        <f t="shared" si="73"/>
        <v>0</v>
      </c>
      <c r="G1256" s="10">
        <f t="shared" si="73"/>
        <v>0</v>
      </c>
    </row>
    <row r="1257" spans="1:7" hidden="1" x14ac:dyDescent="0.15">
      <c r="A1257" s="4">
        <v>72</v>
      </c>
      <c r="B1257" s="6"/>
      <c r="C1257" s="10">
        <f t="shared" si="73"/>
        <v>1492.2133333333334</v>
      </c>
      <c r="D1257" s="10">
        <f t="shared" si="73"/>
        <v>1208.3866666666668</v>
      </c>
      <c r="E1257" s="10">
        <f t="shared" si="73"/>
        <v>0</v>
      </c>
      <c r="F1257" s="10">
        <f t="shared" si="73"/>
        <v>0</v>
      </c>
      <c r="G1257" s="10">
        <f t="shared" si="73"/>
        <v>0</v>
      </c>
    </row>
    <row r="1258" spans="1:7" hidden="1" x14ac:dyDescent="0.15">
      <c r="A1258" s="4">
        <v>73</v>
      </c>
      <c r="B1258" s="6"/>
      <c r="C1258" s="10">
        <f t="shared" si="73"/>
        <v>1604.7733333333333</v>
      </c>
      <c r="D1258" s="10">
        <f t="shared" si="73"/>
        <v>1303.68</v>
      </c>
      <c r="E1258" s="10">
        <f t="shared" si="73"/>
        <v>0</v>
      </c>
      <c r="F1258" s="10">
        <f t="shared" si="73"/>
        <v>0</v>
      </c>
      <c r="G1258" s="10">
        <f t="shared" si="73"/>
        <v>0</v>
      </c>
    </row>
    <row r="1259" spans="1:7" hidden="1" x14ac:dyDescent="0.15">
      <c r="A1259" s="4">
        <v>74</v>
      </c>
      <c r="B1259" s="6"/>
      <c r="C1259" s="10">
        <f t="shared" si="73"/>
        <v>1721.8133333333335</v>
      </c>
      <c r="D1259" s="10">
        <f t="shared" si="73"/>
        <v>1403.0800000000002</v>
      </c>
      <c r="E1259" s="10">
        <f t="shared" si="73"/>
        <v>0</v>
      </c>
      <c r="F1259" s="10">
        <f t="shared" si="73"/>
        <v>0</v>
      </c>
      <c r="G1259" s="10">
        <f t="shared" si="73"/>
        <v>0</v>
      </c>
    </row>
    <row r="1260" spans="1:7" hidden="1" x14ac:dyDescent="0.15">
      <c r="A1260" s="4">
        <v>75</v>
      </c>
      <c r="B1260" s="6"/>
      <c r="C1260" s="10">
        <f t="shared" si="73"/>
        <v>1843.24</v>
      </c>
      <c r="D1260" s="10">
        <f t="shared" si="73"/>
        <v>1506.5866666666668</v>
      </c>
      <c r="E1260" s="10">
        <f t="shared" si="73"/>
        <v>0</v>
      </c>
      <c r="F1260" s="10">
        <f t="shared" si="73"/>
        <v>0</v>
      </c>
      <c r="G1260" s="10">
        <f t="shared" si="73"/>
        <v>0</v>
      </c>
    </row>
    <row r="1261" spans="1:7" hidden="1" x14ac:dyDescent="0.15">
      <c r="A1261" s="4">
        <v>76</v>
      </c>
      <c r="B1261" s="6"/>
      <c r="C1261" s="10">
        <f t="shared" si="73"/>
        <v>1843.24</v>
      </c>
      <c r="D1261" s="10">
        <f t="shared" si="73"/>
        <v>1506.5866666666668</v>
      </c>
      <c r="E1261" s="10">
        <f t="shared" si="73"/>
        <v>0</v>
      </c>
      <c r="F1261" s="10">
        <f t="shared" si="73"/>
        <v>0</v>
      </c>
      <c r="G1261" s="10">
        <f t="shared" si="73"/>
        <v>0</v>
      </c>
    </row>
    <row r="1262" spans="1:7" hidden="1" x14ac:dyDescent="0.15">
      <c r="A1262" s="4">
        <v>77</v>
      </c>
      <c r="B1262" s="6"/>
      <c r="C1262" s="10">
        <f t="shared" si="73"/>
        <v>1843.24</v>
      </c>
      <c r="D1262" s="10">
        <f t="shared" si="73"/>
        <v>1506.5866666666668</v>
      </c>
      <c r="E1262" s="10">
        <f t="shared" si="73"/>
        <v>0</v>
      </c>
      <c r="F1262" s="10">
        <f t="shared" si="73"/>
        <v>0</v>
      </c>
      <c r="G1262" s="10">
        <f t="shared" si="73"/>
        <v>0</v>
      </c>
    </row>
    <row r="1263" spans="1:7" hidden="1" x14ac:dyDescent="0.15">
      <c r="A1263" s="4">
        <v>78</v>
      </c>
      <c r="B1263" s="6"/>
      <c r="C1263" s="10">
        <f t="shared" si="73"/>
        <v>1843.24</v>
      </c>
      <c r="D1263" s="10">
        <f t="shared" si="73"/>
        <v>1506.5866666666668</v>
      </c>
      <c r="E1263" s="10">
        <f t="shared" si="73"/>
        <v>0</v>
      </c>
      <c r="F1263" s="10">
        <f t="shared" si="73"/>
        <v>0</v>
      </c>
      <c r="G1263" s="10">
        <f t="shared" si="73"/>
        <v>0</v>
      </c>
    </row>
    <row r="1264" spans="1:7" hidden="1" x14ac:dyDescent="0.15">
      <c r="A1264" s="4">
        <v>79</v>
      </c>
      <c r="B1264" s="6"/>
      <c r="C1264" s="10">
        <f t="shared" si="73"/>
        <v>1843.24</v>
      </c>
      <c r="D1264" s="10">
        <f t="shared" si="73"/>
        <v>1506.5866666666668</v>
      </c>
      <c r="E1264" s="10">
        <f t="shared" si="73"/>
        <v>0</v>
      </c>
      <c r="F1264" s="10">
        <f t="shared" si="73"/>
        <v>0</v>
      </c>
      <c r="G1264" s="10">
        <f t="shared" si="73"/>
        <v>0</v>
      </c>
    </row>
    <row r="1265" spans="1:7" hidden="1" x14ac:dyDescent="0.15">
      <c r="A1265" s="4">
        <v>80</v>
      </c>
      <c r="B1265" s="6"/>
      <c r="C1265" s="10">
        <f t="shared" si="73"/>
        <v>1843.24</v>
      </c>
      <c r="D1265" s="10">
        <f t="shared" si="73"/>
        <v>1506.5866666666668</v>
      </c>
      <c r="E1265" s="10">
        <f t="shared" si="73"/>
        <v>0</v>
      </c>
      <c r="F1265" s="10"/>
      <c r="G1265" s="10"/>
    </row>
    <row r="1266" spans="1:7" hidden="1" x14ac:dyDescent="0.15">
      <c r="A1266" s="4">
        <v>81</v>
      </c>
      <c r="B1266" s="6"/>
      <c r="C1266" s="10">
        <f t="shared" si="73"/>
        <v>1843.24</v>
      </c>
      <c r="D1266" s="10">
        <f t="shared" si="73"/>
        <v>1506.5866666666668</v>
      </c>
      <c r="E1266" s="10">
        <f t="shared" si="73"/>
        <v>0</v>
      </c>
      <c r="F1266" s="10"/>
      <c r="G1266" s="10"/>
    </row>
    <row r="1267" spans="1:7" hidden="1" x14ac:dyDescent="0.15">
      <c r="A1267" s="4">
        <v>82</v>
      </c>
      <c r="B1267" s="6"/>
      <c r="C1267" s="10">
        <f t="shared" si="73"/>
        <v>1843.24</v>
      </c>
      <c r="D1267" s="10">
        <f t="shared" si="73"/>
        <v>1506.5866666666668</v>
      </c>
      <c r="E1267" s="10">
        <f t="shared" si="73"/>
        <v>0</v>
      </c>
      <c r="F1267" s="10"/>
      <c r="G1267" s="10"/>
    </row>
    <row r="1268" spans="1:7" hidden="1" x14ac:dyDescent="0.15">
      <c r="A1268" s="4">
        <v>83</v>
      </c>
      <c r="B1268" s="6"/>
      <c r="C1268" s="10">
        <f t="shared" ref="C1268:G1272" si="74">+C1194*$K$2</f>
        <v>1843.24</v>
      </c>
      <c r="D1268" s="10">
        <f t="shared" si="74"/>
        <v>1506.5866666666668</v>
      </c>
      <c r="E1268" s="10">
        <f t="shared" si="74"/>
        <v>0</v>
      </c>
      <c r="F1268" s="10"/>
      <c r="G1268" s="10"/>
    </row>
    <row r="1269" spans="1:7" hidden="1" x14ac:dyDescent="0.15">
      <c r="A1269" s="4">
        <v>84</v>
      </c>
      <c r="B1269" s="6" t="s">
        <v>3</v>
      </c>
      <c r="C1269" s="10">
        <f t="shared" si="74"/>
        <v>1843.24</v>
      </c>
      <c r="D1269" s="10">
        <f t="shared" si="74"/>
        <v>1506.5866666666668</v>
      </c>
      <c r="E1269" s="10">
        <f t="shared" si="74"/>
        <v>0</v>
      </c>
      <c r="F1269" s="10">
        <f t="shared" si="74"/>
        <v>0</v>
      </c>
      <c r="G1269" s="10">
        <f t="shared" si="74"/>
        <v>0</v>
      </c>
    </row>
    <row r="1270" spans="1:7" hidden="1" x14ac:dyDescent="0.15">
      <c r="A1270" s="4">
        <v>1</v>
      </c>
      <c r="B1270" s="6" t="s">
        <v>4</v>
      </c>
      <c r="C1270" s="10">
        <f t="shared" si="74"/>
        <v>94.546666666666667</v>
      </c>
      <c r="D1270" s="10">
        <f t="shared" si="74"/>
        <v>74.293333333333337</v>
      </c>
      <c r="E1270" s="10">
        <f t="shared" si="74"/>
        <v>0</v>
      </c>
      <c r="F1270" s="10">
        <f t="shared" si="74"/>
        <v>0</v>
      </c>
      <c r="G1270" s="10">
        <f t="shared" si="74"/>
        <v>0</v>
      </c>
    </row>
    <row r="1271" spans="1:7" hidden="1" x14ac:dyDescent="0.15">
      <c r="A1271" s="4">
        <v>2</v>
      </c>
      <c r="B1271" s="6" t="s">
        <v>1</v>
      </c>
      <c r="C1271" s="10">
        <f t="shared" si="74"/>
        <v>160.53333333333333</v>
      </c>
      <c r="D1271" s="10">
        <f t="shared" si="74"/>
        <v>125.90666666666667</v>
      </c>
      <c r="E1271" s="10">
        <f t="shared" si="74"/>
        <v>0</v>
      </c>
      <c r="F1271" s="10">
        <f t="shared" si="74"/>
        <v>0</v>
      </c>
      <c r="G1271" s="10">
        <f t="shared" si="74"/>
        <v>0</v>
      </c>
    </row>
    <row r="1272" spans="1:7" hidden="1" x14ac:dyDescent="0.15">
      <c r="A1272" s="4">
        <v>3</v>
      </c>
      <c r="B1272" s="6" t="s">
        <v>5</v>
      </c>
      <c r="C1272" s="10">
        <f t="shared" si="74"/>
        <v>226.61333333333334</v>
      </c>
      <c r="D1272" s="10">
        <f t="shared" si="74"/>
        <v>177.8</v>
      </c>
      <c r="E1272" s="10">
        <f t="shared" si="74"/>
        <v>0</v>
      </c>
      <c r="F1272" s="10">
        <f t="shared" si="74"/>
        <v>0</v>
      </c>
      <c r="G1272" s="10">
        <f t="shared" si="74"/>
        <v>0</v>
      </c>
    </row>
    <row r="1273" spans="1:7" ht="14" hidden="1" thickBot="1" x14ac:dyDescent="0.2"/>
    <row r="1274" spans="1:7" ht="18" hidden="1" x14ac:dyDescent="0.2">
      <c r="A1274" s="569" t="s">
        <v>27</v>
      </c>
      <c r="B1274" s="570"/>
      <c r="C1274" s="570"/>
      <c r="D1274" s="570"/>
      <c r="E1274" s="570"/>
      <c r="F1274" s="570"/>
      <c r="G1274" s="571"/>
    </row>
    <row r="1275" spans="1:7" ht="18" hidden="1" x14ac:dyDescent="0.2">
      <c r="A1275" s="566" t="s">
        <v>12</v>
      </c>
      <c r="B1275" s="567"/>
      <c r="C1275" s="567"/>
      <c r="D1275" s="567"/>
      <c r="E1275" s="567"/>
      <c r="F1275" s="567"/>
      <c r="G1275" s="568"/>
    </row>
    <row r="1276" spans="1:7" hidden="1" x14ac:dyDescent="0.15">
      <c r="A1276" s="549" t="s">
        <v>0</v>
      </c>
      <c r="B1276" s="550"/>
      <c r="C1276" s="550"/>
      <c r="D1276" s="550"/>
      <c r="E1276" s="550"/>
      <c r="F1276" s="550"/>
      <c r="G1276" s="572"/>
    </row>
    <row r="1277" spans="1:7" hidden="1" x14ac:dyDescent="0.15">
      <c r="A1277" s="25" t="s">
        <v>2</v>
      </c>
      <c r="B1277" s="26" t="s">
        <v>2</v>
      </c>
      <c r="C1277" s="34">
        <v>10000</v>
      </c>
      <c r="D1277" s="34">
        <v>20000</v>
      </c>
      <c r="E1277" s="34"/>
      <c r="F1277" s="304"/>
      <c r="G1277" s="305"/>
    </row>
    <row r="1278" spans="1:7" ht="14" hidden="1" x14ac:dyDescent="0.15">
      <c r="A1278" s="25">
        <v>18</v>
      </c>
      <c r="B1278" s="26"/>
      <c r="C1278" s="32">
        <f>+C1129*$K$3</f>
        <v>659.72500000000002</v>
      </c>
      <c r="D1278" s="32">
        <f t="shared" ref="D1278:E1278" si="75">+D1129*$K$3</f>
        <v>511.50000000000006</v>
      </c>
      <c r="E1278" s="32">
        <f t="shared" si="75"/>
        <v>0</v>
      </c>
      <c r="F1278" s="32">
        <f t="shared" ref="F1278:G1293" si="76">+F604*$K$3</f>
        <v>0</v>
      </c>
      <c r="G1278" s="32">
        <f t="shared" si="76"/>
        <v>0</v>
      </c>
    </row>
    <row r="1279" spans="1:7" ht="14" hidden="1" x14ac:dyDescent="0.15">
      <c r="A1279" s="25">
        <v>19</v>
      </c>
      <c r="B1279" s="26"/>
      <c r="C1279" s="32">
        <f t="shared" ref="C1279:E1294" si="77">+C1130*$K$3</f>
        <v>659.72500000000002</v>
      </c>
      <c r="D1279" s="32">
        <f t="shared" si="77"/>
        <v>511.50000000000006</v>
      </c>
      <c r="E1279" s="32">
        <f t="shared" si="77"/>
        <v>0</v>
      </c>
      <c r="F1279" s="32">
        <f t="shared" si="76"/>
        <v>280.13150000000002</v>
      </c>
      <c r="G1279" s="32">
        <f t="shared" si="76"/>
        <v>220.08250000000004</v>
      </c>
    </row>
    <row r="1280" spans="1:7" ht="14" hidden="1" x14ac:dyDescent="0.15">
      <c r="A1280" s="25">
        <v>20</v>
      </c>
      <c r="B1280" s="26"/>
      <c r="C1280" s="32">
        <f t="shared" si="77"/>
        <v>659.72500000000002</v>
      </c>
      <c r="D1280" s="32">
        <f t="shared" si="77"/>
        <v>511.50000000000006</v>
      </c>
      <c r="E1280" s="32">
        <f t="shared" si="77"/>
        <v>0</v>
      </c>
      <c r="F1280" s="32">
        <f t="shared" si="76"/>
        <v>280.13150000000002</v>
      </c>
      <c r="G1280" s="32">
        <f t="shared" si="76"/>
        <v>220.08250000000004</v>
      </c>
    </row>
    <row r="1281" spans="1:7" ht="14" hidden="1" x14ac:dyDescent="0.15">
      <c r="A1281" s="25">
        <v>21</v>
      </c>
      <c r="B1281" s="26"/>
      <c r="C1281" s="32">
        <f t="shared" si="77"/>
        <v>659.72500000000002</v>
      </c>
      <c r="D1281" s="32">
        <f t="shared" si="77"/>
        <v>511.50000000000006</v>
      </c>
      <c r="E1281" s="32">
        <f t="shared" si="77"/>
        <v>0</v>
      </c>
      <c r="F1281" s="32">
        <f t="shared" si="76"/>
        <v>280.13150000000002</v>
      </c>
      <c r="G1281" s="32">
        <f t="shared" si="76"/>
        <v>220.08250000000004</v>
      </c>
    </row>
    <row r="1282" spans="1:7" ht="14" hidden="1" x14ac:dyDescent="0.15">
      <c r="A1282" s="25">
        <v>22</v>
      </c>
      <c r="B1282" s="26"/>
      <c r="C1282" s="32">
        <f t="shared" si="77"/>
        <v>659.72500000000002</v>
      </c>
      <c r="D1282" s="32">
        <f t="shared" si="77"/>
        <v>511.50000000000006</v>
      </c>
      <c r="E1282" s="32">
        <f t="shared" si="77"/>
        <v>0</v>
      </c>
      <c r="F1282" s="32">
        <f t="shared" si="76"/>
        <v>280.13150000000002</v>
      </c>
      <c r="G1282" s="32">
        <f t="shared" si="76"/>
        <v>220.08250000000004</v>
      </c>
    </row>
    <row r="1283" spans="1:7" ht="14" hidden="1" x14ac:dyDescent="0.15">
      <c r="A1283" s="25">
        <v>23</v>
      </c>
      <c r="B1283" s="26"/>
      <c r="C1283" s="32">
        <f t="shared" si="77"/>
        <v>659.72500000000002</v>
      </c>
      <c r="D1283" s="32">
        <f t="shared" si="77"/>
        <v>511.50000000000006</v>
      </c>
      <c r="E1283" s="32">
        <f t="shared" si="77"/>
        <v>0</v>
      </c>
      <c r="F1283" s="32">
        <f t="shared" si="76"/>
        <v>280.13150000000002</v>
      </c>
      <c r="G1283" s="32">
        <f t="shared" si="76"/>
        <v>220.08250000000004</v>
      </c>
    </row>
    <row r="1284" spans="1:7" ht="14" hidden="1" x14ac:dyDescent="0.15">
      <c r="A1284" s="25">
        <v>24</v>
      </c>
      <c r="B1284" s="26"/>
      <c r="C1284" s="32">
        <f t="shared" si="77"/>
        <v>659.72500000000002</v>
      </c>
      <c r="D1284" s="32">
        <f t="shared" si="77"/>
        <v>511.50000000000006</v>
      </c>
      <c r="E1284" s="32">
        <f t="shared" si="77"/>
        <v>0</v>
      </c>
      <c r="F1284" s="32">
        <f t="shared" si="76"/>
        <v>280.13150000000002</v>
      </c>
      <c r="G1284" s="32">
        <f t="shared" si="76"/>
        <v>220.08250000000004</v>
      </c>
    </row>
    <row r="1285" spans="1:7" ht="14" hidden="1" x14ac:dyDescent="0.15">
      <c r="A1285" s="25">
        <v>25</v>
      </c>
      <c r="B1285" s="26"/>
      <c r="C1285" s="32">
        <f t="shared" si="77"/>
        <v>706.2</v>
      </c>
      <c r="D1285" s="32">
        <f t="shared" si="77"/>
        <v>542.85</v>
      </c>
      <c r="E1285" s="32">
        <f t="shared" si="77"/>
        <v>0</v>
      </c>
      <c r="F1285" s="32">
        <f t="shared" si="76"/>
        <v>280.13150000000002</v>
      </c>
      <c r="G1285" s="32">
        <f t="shared" si="76"/>
        <v>220.08250000000004</v>
      </c>
    </row>
    <row r="1286" spans="1:7" ht="14" hidden="1" x14ac:dyDescent="0.15">
      <c r="A1286" s="25">
        <v>26</v>
      </c>
      <c r="B1286" s="26"/>
      <c r="C1286" s="32">
        <f t="shared" si="77"/>
        <v>706.2</v>
      </c>
      <c r="D1286" s="32">
        <f t="shared" si="77"/>
        <v>542.85</v>
      </c>
      <c r="E1286" s="32">
        <f t="shared" si="77"/>
        <v>0</v>
      </c>
      <c r="F1286" s="32">
        <f t="shared" si="76"/>
        <v>298.93325000000004</v>
      </c>
      <c r="G1286" s="32">
        <f t="shared" si="76"/>
        <v>234.51175000000003</v>
      </c>
    </row>
    <row r="1287" spans="1:7" ht="14" hidden="1" x14ac:dyDescent="0.15">
      <c r="A1287" s="25">
        <v>27</v>
      </c>
      <c r="B1287" s="26"/>
      <c r="C1287" s="32">
        <f t="shared" si="77"/>
        <v>706.2</v>
      </c>
      <c r="D1287" s="32">
        <f t="shared" si="77"/>
        <v>542.85</v>
      </c>
      <c r="E1287" s="32">
        <f t="shared" si="77"/>
        <v>0</v>
      </c>
      <c r="F1287" s="32">
        <f t="shared" si="76"/>
        <v>298.93325000000004</v>
      </c>
      <c r="G1287" s="32">
        <f t="shared" si="76"/>
        <v>234.51175000000003</v>
      </c>
    </row>
    <row r="1288" spans="1:7" ht="14" hidden="1" x14ac:dyDescent="0.15">
      <c r="A1288" s="25">
        <v>28</v>
      </c>
      <c r="B1288" s="26"/>
      <c r="C1288" s="32">
        <f t="shared" si="77"/>
        <v>706.2</v>
      </c>
      <c r="D1288" s="32">
        <f t="shared" si="77"/>
        <v>542.85</v>
      </c>
      <c r="E1288" s="32">
        <f t="shared" si="77"/>
        <v>0</v>
      </c>
      <c r="F1288" s="32">
        <f t="shared" si="76"/>
        <v>298.93325000000004</v>
      </c>
      <c r="G1288" s="32">
        <f t="shared" si="76"/>
        <v>234.51175000000003</v>
      </c>
    </row>
    <row r="1289" spans="1:7" ht="14" hidden="1" x14ac:dyDescent="0.15">
      <c r="A1289" s="25">
        <v>29</v>
      </c>
      <c r="B1289" s="26"/>
      <c r="C1289" s="32">
        <f t="shared" si="77"/>
        <v>706.2</v>
      </c>
      <c r="D1289" s="32">
        <f t="shared" si="77"/>
        <v>542.85</v>
      </c>
      <c r="E1289" s="32">
        <f t="shared" si="77"/>
        <v>0</v>
      </c>
      <c r="F1289" s="32">
        <f t="shared" si="76"/>
        <v>298.93325000000004</v>
      </c>
      <c r="G1289" s="32">
        <f t="shared" si="76"/>
        <v>234.51175000000003</v>
      </c>
    </row>
    <row r="1290" spans="1:7" ht="14" hidden="1" x14ac:dyDescent="0.15">
      <c r="A1290" s="25">
        <v>30</v>
      </c>
      <c r="B1290" s="26"/>
      <c r="C1290" s="32">
        <f t="shared" si="77"/>
        <v>787.32500000000005</v>
      </c>
      <c r="D1290" s="32">
        <f t="shared" si="77"/>
        <v>599.5</v>
      </c>
      <c r="E1290" s="32">
        <f t="shared" si="77"/>
        <v>0</v>
      </c>
      <c r="F1290" s="32">
        <f t="shared" si="76"/>
        <v>298.93325000000004</v>
      </c>
      <c r="G1290" s="32">
        <f t="shared" si="76"/>
        <v>234.51175000000003</v>
      </c>
    </row>
    <row r="1291" spans="1:7" ht="14" hidden="1" x14ac:dyDescent="0.15">
      <c r="A1291" s="25">
        <v>31</v>
      </c>
      <c r="B1291" s="26"/>
      <c r="C1291" s="32">
        <f t="shared" si="77"/>
        <v>787.32500000000005</v>
      </c>
      <c r="D1291" s="32">
        <f t="shared" si="77"/>
        <v>599.5</v>
      </c>
      <c r="E1291" s="32">
        <f t="shared" si="77"/>
        <v>0</v>
      </c>
      <c r="F1291" s="32">
        <f t="shared" si="76"/>
        <v>332.45575000000002</v>
      </c>
      <c r="G1291" s="32">
        <f t="shared" si="76"/>
        <v>260.89250000000004</v>
      </c>
    </row>
    <row r="1292" spans="1:7" ht="14" hidden="1" x14ac:dyDescent="0.15">
      <c r="A1292" s="25">
        <v>32</v>
      </c>
      <c r="B1292" s="26"/>
      <c r="C1292" s="32">
        <f t="shared" si="77"/>
        <v>787.32500000000005</v>
      </c>
      <c r="D1292" s="32">
        <f t="shared" si="77"/>
        <v>599.5</v>
      </c>
      <c r="E1292" s="32">
        <f t="shared" si="77"/>
        <v>0</v>
      </c>
      <c r="F1292" s="32">
        <f t="shared" si="76"/>
        <v>332.45575000000002</v>
      </c>
      <c r="G1292" s="32">
        <f t="shared" si="76"/>
        <v>260.89250000000004</v>
      </c>
    </row>
    <row r="1293" spans="1:7" ht="14" hidden="1" x14ac:dyDescent="0.15">
      <c r="A1293" s="25">
        <v>33</v>
      </c>
      <c r="B1293" s="26"/>
      <c r="C1293" s="32">
        <f t="shared" si="77"/>
        <v>787.32500000000005</v>
      </c>
      <c r="D1293" s="32">
        <f t="shared" si="77"/>
        <v>599.5</v>
      </c>
      <c r="E1293" s="32">
        <f t="shared" si="77"/>
        <v>0</v>
      </c>
      <c r="F1293" s="32">
        <f t="shared" si="76"/>
        <v>332.45575000000002</v>
      </c>
      <c r="G1293" s="32">
        <f t="shared" si="76"/>
        <v>260.89250000000004</v>
      </c>
    </row>
    <row r="1294" spans="1:7" ht="14" hidden="1" x14ac:dyDescent="0.15">
      <c r="A1294" s="25">
        <v>34</v>
      </c>
      <c r="B1294" s="26"/>
      <c r="C1294" s="32">
        <f t="shared" si="77"/>
        <v>787.32500000000005</v>
      </c>
      <c r="D1294" s="32">
        <f t="shared" si="77"/>
        <v>599.5</v>
      </c>
      <c r="E1294" s="32">
        <f t="shared" si="77"/>
        <v>0</v>
      </c>
      <c r="F1294" s="32">
        <f t="shared" ref="F1294:G1309" si="78">+F620*$K$3</f>
        <v>332.45575000000002</v>
      </c>
      <c r="G1294" s="32">
        <f t="shared" si="78"/>
        <v>260.89250000000004</v>
      </c>
    </row>
    <row r="1295" spans="1:7" ht="14" hidden="1" x14ac:dyDescent="0.15">
      <c r="A1295" s="25">
        <v>35</v>
      </c>
      <c r="B1295" s="26"/>
      <c r="C1295" s="32">
        <f t="shared" ref="C1295:E1310" si="79">+C1146*$K$3</f>
        <v>879.45</v>
      </c>
      <c r="D1295" s="32">
        <f t="shared" si="79"/>
        <v>667.7</v>
      </c>
      <c r="E1295" s="32">
        <f t="shared" si="79"/>
        <v>0</v>
      </c>
      <c r="F1295" s="32">
        <f t="shared" si="78"/>
        <v>332.45575000000002</v>
      </c>
      <c r="G1295" s="32">
        <f t="shared" si="78"/>
        <v>260.89250000000004</v>
      </c>
    </row>
    <row r="1296" spans="1:7" ht="14" hidden="1" x14ac:dyDescent="0.15">
      <c r="A1296" s="25">
        <v>36</v>
      </c>
      <c r="B1296" s="26"/>
      <c r="C1296" s="32">
        <f t="shared" si="79"/>
        <v>879.45</v>
      </c>
      <c r="D1296" s="32">
        <f t="shared" si="79"/>
        <v>667.7</v>
      </c>
      <c r="E1296" s="32">
        <f t="shared" si="79"/>
        <v>0</v>
      </c>
      <c r="F1296" s="32">
        <f t="shared" si="78"/>
        <v>372.24550000000005</v>
      </c>
      <c r="G1296" s="32">
        <f t="shared" si="78"/>
        <v>292.08300000000008</v>
      </c>
    </row>
    <row r="1297" spans="1:7" ht="14" hidden="1" x14ac:dyDescent="0.15">
      <c r="A1297" s="25">
        <v>37</v>
      </c>
      <c r="B1297" s="26"/>
      <c r="C1297" s="32">
        <f t="shared" si="79"/>
        <v>879.45</v>
      </c>
      <c r="D1297" s="32">
        <f t="shared" si="79"/>
        <v>667.7</v>
      </c>
      <c r="E1297" s="32">
        <f t="shared" si="79"/>
        <v>0</v>
      </c>
      <c r="F1297" s="32">
        <f t="shared" si="78"/>
        <v>372.24550000000005</v>
      </c>
      <c r="G1297" s="32">
        <f t="shared" si="78"/>
        <v>292.08300000000008</v>
      </c>
    </row>
    <row r="1298" spans="1:7" ht="14" hidden="1" x14ac:dyDescent="0.15">
      <c r="A1298" s="25">
        <v>38</v>
      </c>
      <c r="B1298" s="26"/>
      <c r="C1298" s="32">
        <f t="shared" si="79"/>
        <v>879.45</v>
      </c>
      <c r="D1298" s="32">
        <f t="shared" si="79"/>
        <v>667.7</v>
      </c>
      <c r="E1298" s="32">
        <f t="shared" si="79"/>
        <v>0</v>
      </c>
      <c r="F1298" s="32">
        <f t="shared" si="78"/>
        <v>372.24550000000005</v>
      </c>
      <c r="G1298" s="32">
        <f t="shared" si="78"/>
        <v>292.08300000000008</v>
      </c>
    </row>
    <row r="1299" spans="1:7" ht="14" hidden="1" x14ac:dyDescent="0.15">
      <c r="A1299" s="25">
        <v>39</v>
      </c>
      <c r="B1299" s="26"/>
      <c r="C1299" s="32">
        <f t="shared" si="79"/>
        <v>879.45</v>
      </c>
      <c r="D1299" s="32">
        <f t="shared" si="79"/>
        <v>667.7</v>
      </c>
      <c r="E1299" s="32">
        <f t="shared" si="79"/>
        <v>0</v>
      </c>
      <c r="F1299" s="32">
        <f t="shared" si="78"/>
        <v>372.24550000000005</v>
      </c>
      <c r="G1299" s="32">
        <f t="shared" si="78"/>
        <v>292.08300000000008</v>
      </c>
    </row>
    <row r="1300" spans="1:7" ht="14" hidden="1" x14ac:dyDescent="0.15">
      <c r="A1300" s="25">
        <v>40</v>
      </c>
      <c r="B1300" s="26"/>
      <c r="C1300" s="32">
        <f t="shared" si="79"/>
        <v>986.15000000000009</v>
      </c>
      <c r="D1300" s="32">
        <f t="shared" si="79"/>
        <v>747.17500000000007</v>
      </c>
      <c r="E1300" s="32">
        <f t="shared" si="79"/>
        <v>0</v>
      </c>
      <c r="F1300" s="32">
        <f t="shared" si="78"/>
        <v>372.24550000000005</v>
      </c>
      <c r="G1300" s="32">
        <f t="shared" si="78"/>
        <v>292.08300000000008</v>
      </c>
    </row>
    <row r="1301" spans="1:7" ht="14" hidden="1" x14ac:dyDescent="0.15">
      <c r="A1301" s="25">
        <v>41</v>
      </c>
      <c r="B1301" s="26"/>
      <c r="C1301" s="32">
        <f t="shared" si="79"/>
        <v>986.15000000000009</v>
      </c>
      <c r="D1301" s="32">
        <f t="shared" si="79"/>
        <v>747.17500000000007</v>
      </c>
      <c r="E1301" s="32">
        <f t="shared" si="79"/>
        <v>0</v>
      </c>
      <c r="F1301" s="32">
        <f t="shared" si="78"/>
        <v>418.88550000000004</v>
      </c>
      <c r="G1301" s="32">
        <f t="shared" si="78"/>
        <v>328.52050000000008</v>
      </c>
    </row>
    <row r="1302" spans="1:7" ht="14" hidden="1" x14ac:dyDescent="0.15">
      <c r="A1302" s="25">
        <v>42</v>
      </c>
      <c r="B1302" s="26"/>
      <c r="C1302" s="32">
        <f t="shared" si="79"/>
        <v>986.15000000000009</v>
      </c>
      <c r="D1302" s="32">
        <f t="shared" si="79"/>
        <v>747.17500000000007</v>
      </c>
      <c r="E1302" s="32">
        <f t="shared" si="79"/>
        <v>0</v>
      </c>
      <c r="F1302" s="32">
        <f t="shared" si="78"/>
        <v>418.88550000000004</v>
      </c>
      <c r="G1302" s="32">
        <f t="shared" si="78"/>
        <v>328.52050000000008</v>
      </c>
    </row>
    <row r="1303" spans="1:7" ht="14" hidden="1" x14ac:dyDescent="0.15">
      <c r="A1303" s="25">
        <v>43</v>
      </c>
      <c r="B1303" s="26"/>
      <c r="C1303" s="32">
        <f t="shared" si="79"/>
        <v>986.15000000000009</v>
      </c>
      <c r="D1303" s="32">
        <f t="shared" si="79"/>
        <v>747.17500000000007</v>
      </c>
      <c r="E1303" s="32">
        <f t="shared" si="79"/>
        <v>0</v>
      </c>
      <c r="F1303" s="32">
        <f t="shared" si="78"/>
        <v>418.88550000000004</v>
      </c>
      <c r="G1303" s="32">
        <f t="shared" si="78"/>
        <v>328.52050000000008</v>
      </c>
    </row>
    <row r="1304" spans="1:7" ht="14" hidden="1" x14ac:dyDescent="0.15">
      <c r="A1304" s="25">
        <v>44</v>
      </c>
      <c r="B1304" s="26"/>
      <c r="C1304" s="32">
        <f t="shared" si="79"/>
        <v>986.15000000000009</v>
      </c>
      <c r="D1304" s="32">
        <f t="shared" si="79"/>
        <v>747.17500000000007</v>
      </c>
      <c r="E1304" s="32">
        <f t="shared" si="79"/>
        <v>0</v>
      </c>
      <c r="F1304" s="32">
        <f t="shared" si="78"/>
        <v>418.88550000000004</v>
      </c>
      <c r="G1304" s="32">
        <f t="shared" si="78"/>
        <v>328.52050000000008</v>
      </c>
    </row>
    <row r="1305" spans="1:7" ht="14" hidden="1" x14ac:dyDescent="0.15">
      <c r="A1305" s="25">
        <v>45</v>
      </c>
      <c r="B1305" s="26"/>
      <c r="C1305" s="32">
        <f t="shared" si="79"/>
        <v>1103.8500000000001</v>
      </c>
      <c r="D1305" s="32">
        <f t="shared" si="79"/>
        <v>838.2</v>
      </c>
      <c r="E1305" s="32">
        <f t="shared" si="79"/>
        <v>0</v>
      </c>
      <c r="F1305" s="32">
        <f t="shared" si="78"/>
        <v>418.88550000000004</v>
      </c>
      <c r="G1305" s="32">
        <f t="shared" si="78"/>
        <v>328.52050000000008</v>
      </c>
    </row>
    <row r="1306" spans="1:7" ht="14" hidden="1" x14ac:dyDescent="0.15">
      <c r="A1306" s="25">
        <v>46</v>
      </c>
      <c r="B1306" s="26"/>
      <c r="C1306" s="32">
        <f t="shared" si="79"/>
        <v>1103.8500000000001</v>
      </c>
      <c r="D1306" s="32">
        <f t="shared" si="79"/>
        <v>838.2</v>
      </c>
      <c r="E1306" s="32">
        <f t="shared" si="79"/>
        <v>0</v>
      </c>
      <c r="F1306" s="32">
        <f t="shared" si="78"/>
        <v>471.35550000000001</v>
      </c>
      <c r="G1306" s="32">
        <f t="shared" si="78"/>
        <v>370.05925000000008</v>
      </c>
    </row>
    <row r="1307" spans="1:7" ht="14" hidden="1" x14ac:dyDescent="0.15">
      <c r="A1307" s="25">
        <v>47</v>
      </c>
      <c r="B1307" s="26"/>
      <c r="C1307" s="32">
        <f t="shared" si="79"/>
        <v>1103.8500000000001</v>
      </c>
      <c r="D1307" s="32">
        <f t="shared" si="79"/>
        <v>838.2</v>
      </c>
      <c r="E1307" s="32">
        <f t="shared" si="79"/>
        <v>0</v>
      </c>
      <c r="F1307" s="32">
        <f t="shared" si="78"/>
        <v>471.35550000000001</v>
      </c>
      <c r="G1307" s="32">
        <f t="shared" si="78"/>
        <v>370.05925000000008</v>
      </c>
    </row>
    <row r="1308" spans="1:7" ht="14" hidden="1" x14ac:dyDescent="0.15">
      <c r="A1308" s="25">
        <v>48</v>
      </c>
      <c r="B1308" s="26"/>
      <c r="C1308" s="32">
        <f t="shared" si="79"/>
        <v>1103.8500000000001</v>
      </c>
      <c r="D1308" s="32">
        <f t="shared" si="79"/>
        <v>838.2</v>
      </c>
      <c r="E1308" s="32">
        <f t="shared" si="79"/>
        <v>0</v>
      </c>
      <c r="F1308" s="32">
        <f t="shared" si="78"/>
        <v>471.35550000000001</v>
      </c>
      <c r="G1308" s="32">
        <f t="shared" si="78"/>
        <v>370.05925000000008</v>
      </c>
    </row>
    <row r="1309" spans="1:7" ht="14" hidden="1" x14ac:dyDescent="0.15">
      <c r="A1309" s="25">
        <v>49</v>
      </c>
      <c r="B1309" s="26"/>
      <c r="C1309" s="32">
        <f t="shared" si="79"/>
        <v>1103.8500000000001</v>
      </c>
      <c r="D1309" s="32">
        <f t="shared" si="79"/>
        <v>838.2</v>
      </c>
      <c r="E1309" s="32">
        <f t="shared" si="79"/>
        <v>0</v>
      </c>
      <c r="F1309" s="32">
        <f t="shared" si="78"/>
        <v>471.35550000000001</v>
      </c>
      <c r="G1309" s="32">
        <f t="shared" si="78"/>
        <v>370.05925000000008</v>
      </c>
    </row>
    <row r="1310" spans="1:7" ht="14" hidden="1" x14ac:dyDescent="0.15">
      <c r="A1310" s="25">
        <v>50</v>
      </c>
      <c r="B1310" s="26"/>
      <c r="C1310" s="32">
        <f t="shared" si="79"/>
        <v>1236.6750000000002</v>
      </c>
      <c r="D1310" s="32">
        <f t="shared" si="79"/>
        <v>941.6</v>
      </c>
      <c r="E1310" s="32">
        <f t="shared" si="79"/>
        <v>0</v>
      </c>
      <c r="F1310" s="32">
        <f t="shared" ref="F1310:G1325" si="80">+F636*$K$3</f>
        <v>471.35550000000001</v>
      </c>
      <c r="G1310" s="32">
        <f t="shared" si="80"/>
        <v>370.05925000000008</v>
      </c>
    </row>
    <row r="1311" spans="1:7" ht="14" hidden="1" x14ac:dyDescent="0.15">
      <c r="A1311" s="25">
        <v>51</v>
      </c>
      <c r="B1311" s="26"/>
      <c r="C1311" s="32">
        <f t="shared" ref="C1311:E1326" si="81">+C1162*$K$3</f>
        <v>1236.6750000000002</v>
      </c>
      <c r="D1311" s="32">
        <f t="shared" si="81"/>
        <v>941.6</v>
      </c>
      <c r="E1311" s="32">
        <f t="shared" si="81"/>
        <v>0</v>
      </c>
      <c r="F1311" s="32">
        <f t="shared" si="80"/>
        <v>531.25875000000008</v>
      </c>
      <c r="G1311" s="32">
        <f t="shared" si="80"/>
        <v>416.69925000000001</v>
      </c>
    </row>
    <row r="1312" spans="1:7" ht="14" hidden="1" x14ac:dyDescent="0.15">
      <c r="A1312" s="25">
        <v>52</v>
      </c>
      <c r="B1312" s="26"/>
      <c r="C1312" s="32">
        <f t="shared" si="81"/>
        <v>1236.6750000000002</v>
      </c>
      <c r="D1312" s="32">
        <f t="shared" si="81"/>
        <v>941.6</v>
      </c>
      <c r="E1312" s="32">
        <f t="shared" si="81"/>
        <v>0</v>
      </c>
      <c r="F1312" s="32">
        <f t="shared" si="80"/>
        <v>531.25875000000008</v>
      </c>
      <c r="G1312" s="32">
        <f t="shared" si="80"/>
        <v>416.69925000000001</v>
      </c>
    </row>
    <row r="1313" spans="1:7" ht="14" hidden="1" x14ac:dyDescent="0.15">
      <c r="A1313" s="25">
        <v>53</v>
      </c>
      <c r="B1313" s="26"/>
      <c r="C1313" s="32">
        <f t="shared" si="81"/>
        <v>1236.6750000000002</v>
      </c>
      <c r="D1313" s="32">
        <f t="shared" si="81"/>
        <v>941.6</v>
      </c>
      <c r="E1313" s="32">
        <f t="shared" si="81"/>
        <v>0</v>
      </c>
      <c r="F1313" s="32">
        <f t="shared" si="80"/>
        <v>531.25875000000008</v>
      </c>
      <c r="G1313" s="32">
        <f t="shared" si="80"/>
        <v>416.69925000000001</v>
      </c>
    </row>
    <row r="1314" spans="1:7" ht="14" hidden="1" x14ac:dyDescent="0.15">
      <c r="A1314" s="25">
        <v>54</v>
      </c>
      <c r="B1314" s="27"/>
      <c r="C1314" s="32">
        <f t="shared" si="81"/>
        <v>1236.6750000000002</v>
      </c>
      <c r="D1314" s="32">
        <f t="shared" si="81"/>
        <v>941.6</v>
      </c>
      <c r="E1314" s="32">
        <f t="shared" si="81"/>
        <v>0</v>
      </c>
      <c r="F1314" s="32">
        <f t="shared" si="80"/>
        <v>531.25875000000008</v>
      </c>
      <c r="G1314" s="32">
        <f t="shared" si="80"/>
        <v>416.69925000000001</v>
      </c>
    </row>
    <row r="1315" spans="1:7" ht="14" hidden="1" x14ac:dyDescent="0.15">
      <c r="A1315" s="25">
        <v>55</v>
      </c>
      <c r="B1315" s="27"/>
      <c r="C1315" s="32">
        <f t="shared" si="81"/>
        <v>1382.7</v>
      </c>
      <c r="D1315" s="32">
        <f t="shared" si="81"/>
        <v>1057.375</v>
      </c>
      <c r="E1315" s="32">
        <f t="shared" si="81"/>
        <v>0</v>
      </c>
      <c r="F1315" s="32">
        <f t="shared" si="80"/>
        <v>531.25875000000008</v>
      </c>
      <c r="G1315" s="32">
        <f t="shared" si="80"/>
        <v>416.69925000000001</v>
      </c>
    </row>
    <row r="1316" spans="1:7" ht="14" hidden="1" x14ac:dyDescent="0.15">
      <c r="A1316" s="25">
        <v>56</v>
      </c>
      <c r="B1316" s="27"/>
      <c r="C1316" s="32">
        <f t="shared" si="81"/>
        <v>1382.7</v>
      </c>
      <c r="D1316" s="32">
        <f t="shared" si="81"/>
        <v>1057.375</v>
      </c>
      <c r="E1316" s="32">
        <f t="shared" si="81"/>
        <v>0</v>
      </c>
      <c r="F1316" s="32">
        <f t="shared" si="80"/>
        <v>597.42925000000014</v>
      </c>
      <c r="G1316" s="32">
        <f t="shared" si="80"/>
        <v>469.02350000000007</v>
      </c>
    </row>
    <row r="1317" spans="1:7" ht="14" hidden="1" x14ac:dyDescent="0.15">
      <c r="A1317" s="25">
        <v>57</v>
      </c>
      <c r="B1317" s="27"/>
      <c r="C1317" s="32">
        <f t="shared" si="81"/>
        <v>1382.7</v>
      </c>
      <c r="D1317" s="32">
        <f t="shared" si="81"/>
        <v>1057.375</v>
      </c>
      <c r="E1317" s="32">
        <f t="shared" si="81"/>
        <v>0</v>
      </c>
      <c r="F1317" s="32">
        <f t="shared" si="80"/>
        <v>597.42925000000014</v>
      </c>
      <c r="G1317" s="32">
        <f t="shared" si="80"/>
        <v>469.02350000000007</v>
      </c>
    </row>
    <row r="1318" spans="1:7" ht="14" hidden="1" x14ac:dyDescent="0.15">
      <c r="A1318" s="25">
        <v>58</v>
      </c>
      <c r="B1318" s="27"/>
      <c r="C1318" s="32">
        <f t="shared" si="81"/>
        <v>1382.7</v>
      </c>
      <c r="D1318" s="32">
        <f t="shared" si="81"/>
        <v>1057.375</v>
      </c>
      <c r="E1318" s="32">
        <f t="shared" si="81"/>
        <v>0</v>
      </c>
      <c r="F1318" s="32">
        <f t="shared" si="80"/>
        <v>597.42925000000014</v>
      </c>
      <c r="G1318" s="32">
        <f t="shared" si="80"/>
        <v>469.02350000000007</v>
      </c>
    </row>
    <row r="1319" spans="1:7" ht="14" hidden="1" x14ac:dyDescent="0.15">
      <c r="A1319" s="25">
        <v>59</v>
      </c>
      <c r="B1319" s="27"/>
      <c r="C1319" s="32">
        <f t="shared" si="81"/>
        <v>1382.7</v>
      </c>
      <c r="D1319" s="32">
        <f t="shared" si="81"/>
        <v>1057.375</v>
      </c>
      <c r="E1319" s="32">
        <f t="shared" si="81"/>
        <v>0</v>
      </c>
      <c r="F1319" s="32">
        <f t="shared" si="80"/>
        <v>597.42925000000014</v>
      </c>
      <c r="G1319" s="32">
        <f t="shared" si="80"/>
        <v>469.02350000000007</v>
      </c>
    </row>
    <row r="1320" spans="1:7" ht="14" hidden="1" x14ac:dyDescent="0.15">
      <c r="A1320" s="25">
        <v>60</v>
      </c>
      <c r="B1320" s="27"/>
      <c r="C1320" s="32">
        <f t="shared" si="81"/>
        <v>1479.2250000000001</v>
      </c>
      <c r="D1320" s="32">
        <f t="shared" si="81"/>
        <v>1134.375</v>
      </c>
      <c r="E1320" s="32">
        <f t="shared" si="81"/>
        <v>0</v>
      </c>
      <c r="F1320" s="32">
        <f t="shared" si="80"/>
        <v>597.42925000000014</v>
      </c>
      <c r="G1320" s="32">
        <f t="shared" si="80"/>
        <v>469.02350000000007</v>
      </c>
    </row>
    <row r="1321" spans="1:7" ht="14" hidden="1" x14ac:dyDescent="0.15">
      <c r="A1321" s="25">
        <v>61</v>
      </c>
      <c r="B1321" s="27"/>
      <c r="C1321" s="32">
        <f t="shared" si="81"/>
        <v>1647.8000000000002</v>
      </c>
      <c r="D1321" s="32">
        <f t="shared" si="81"/>
        <v>1269.6750000000002</v>
      </c>
      <c r="E1321" s="32">
        <f t="shared" si="81"/>
        <v>0</v>
      </c>
      <c r="F1321" s="32">
        <f t="shared" si="80"/>
        <v>642.02875000000006</v>
      </c>
      <c r="G1321" s="32">
        <f t="shared" si="80"/>
        <v>503.71200000000005</v>
      </c>
    </row>
    <row r="1322" spans="1:7" ht="14" hidden="1" x14ac:dyDescent="0.15">
      <c r="A1322" s="25">
        <v>62</v>
      </c>
      <c r="B1322" s="27"/>
      <c r="C1322" s="32">
        <f t="shared" si="81"/>
        <v>1830.1250000000002</v>
      </c>
      <c r="D1322" s="32">
        <f t="shared" si="81"/>
        <v>1417.3500000000001</v>
      </c>
      <c r="E1322" s="32">
        <f t="shared" si="81"/>
        <v>0</v>
      </c>
      <c r="F1322" s="32">
        <f t="shared" si="80"/>
        <v>720.29650000000015</v>
      </c>
      <c r="G1322" s="32">
        <f t="shared" si="80"/>
        <v>564.92700000000013</v>
      </c>
    </row>
    <row r="1323" spans="1:7" ht="14" hidden="1" x14ac:dyDescent="0.15">
      <c r="A1323" s="25">
        <v>63</v>
      </c>
      <c r="B1323" s="27"/>
      <c r="C1323" s="32">
        <f t="shared" si="81"/>
        <v>2025.9250000000002</v>
      </c>
      <c r="D1323" s="32">
        <f t="shared" si="81"/>
        <v>1577.4</v>
      </c>
      <c r="E1323" s="32">
        <f t="shared" si="81"/>
        <v>0</v>
      </c>
      <c r="F1323" s="32">
        <f t="shared" si="80"/>
        <v>804.6857500000001</v>
      </c>
      <c r="G1323" s="32">
        <f t="shared" si="80"/>
        <v>631.53475000000014</v>
      </c>
    </row>
    <row r="1324" spans="1:7" ht="14" hidden="1" x14ac:dyDescent="0.15">
      <c r="A1324" s="25">
        <v>64</v>
      </c>
      <c r="B1324" s="27"/>
      <c r="C1324" s="32">
        <f t="shared" si="81"/>
        <v>2235.2000000000003</v>
      </c>
      <c r="D1324" s="32">
        <f t="shared" si="81"/>
        <v>1749.5500000000002</v>
      </c>
      <c r="E1324" s="32">
        <f t="shared" si="81"/>
        <v>0</v>
      </c>
      <c r="F1324" s="32">
        <f t="shared" si="80"/>
        <v>896.65400000000011</v>
      </c>
      <c r="G1324" s="32">
        <f t="shared" si="80"/>
        <v>703.68100000000004</v>
      </c>
    </row>
    <row r="1325" spans="1:7" ht="14" hidden="1" x14ac:dyDescent="0.15">
      <c r="A1325" s="25">
        <v>65</v>
      </c>
      <c r="B1325" s="27"/>
      <c r="C1325" s="32">
        <f t="shared" si="81"/>
        <v>2457.9500000000003</v>
      </c>
      <c r="D1325" s="32">
        <f t="shared" si="81"/>
        <v>1933.5250000000001</v>
      </c>
      <c r="E1325" s="32">
        <f t="shared" si="81"/>
        <v>0</v>
      </c>
      <c r="F1325" s="32">
        <f t="shared" si="80"/>
        <v>995.03525000000025</v>
      </c>
      <c r="G1325" s="32">
        <f t="shared" si="80"/>
        <v>780.34550000000013</v>
      </c>
    </row>
    <row r="1326" spans="1:7" ht="14" hidden="1" x14ac:dyDescent="0.15">
      <c r="A1326" s="25">
        <v>66</v>
      </c>
      <c r="B1326" s="27"/>
      <c r="C1326" s="32">
        <f t="shared" si="81"/>
        <v>2694.1750000000002</v>
      </c>
      <c r="D1326" s="32">
        <f t="shared" si="81"/>
        <v>2129.3250000000003</v>
      </c>
      <c r="E1326" s="32">
        <f t="shared" si="81"/>
        <v>0</v>
      </c>
      <c r="F1326" s="32">
        <f t="shared" ref="F1326:G1341" si="82">+F652*$K$3</f>
        <v>1100.1210000000001</v>
      </c>
      <c r="G1326" s="32">
        <f t="shared" si="82"/>
        <v>863.13150000000019</v>
      </c>
    </row>
    <row r="1327" spans="1:7" ht="14" hidden="1" x14ac:dyDescent="0.15">
      <c r="A1327" s="25">
        <v>67</v>
      </c>
      <c r="B1327" s="27"/>
      <c r="C1327" s="32">
        <f t="shared" ref="C1327:E1342" si="83">+C1178*$K$3</f>
        <v>2944.4250000000002</v>
      </c>
      <c r="D1327" s="32">
        <f t="shared" si="83"/>
        <v>2337.5</v>
      </c>
      <c r="E1327" s="32">
        <f t="shared" si="83"/>
        <v>0</v>
      </c>
      <c r="F1327" s="32">
        <f t="shared" si="82"/>
        <v>1212.4942500000002</v>
      </c>
      <c r="G1327" s="32">
        <f t="shared" si="82"/>
        <v>951.31025000000022</v>
      </c>
    </row>
    <row r="1328" spans="1:7" ht="14" hidden="1" x14ac:dyDescent="0.15">
      <c r="A1328" s="25">
        <v>68</v>
      </c>
      <c r="B1328" s="27"/>
      <c r="C1328" s="32">
        <f t="shared" si="83"/>
        <v>3207.6000000000004</v>
      </c>
      <c r="D1328" s="32">
        <f t="shared" si="83"/>
        <v>2558.0500000000002</v>
      </c>
      <c r="E1328" s="32">
        <f t="shared" si="83"/>
        <v>0</v>
      </c>
      <c r="F1328" s="32">
        <f t="shared" si="82"/>
        <v>1331.2805000000003</v>
      </c>
      <c r="G1328" s="32">
        <f t="shared" si="82"/>
        <v>1044.4445000000001</v>
      </c>
    </row>
    <row r="1329" spans="1:7" ht="14" hidden="1" x14ac:dyDescent="0.15">
      <c r="A1329" s="25">
        <v>69</v>
      </c>
      <c r="B1329" s="27"/>
      <c r="C1329" s="32">
        <f t="shared" si="83"/>
        <v>3484.8</v>
      </c>
      <c r="D1329" s="32">
        <f t="shared" si="83"/>
        <v>2790.15</v>
      </c>
      <c r="E1329" s="32">
        <f t="shared" si="83"/>
        <v>0</v>
      </c>
      <c r="F1329" s="32">
        <f t="shared" si="82"/>
        <v>1457.2085000000002</v>
      </c>
      <c r="G1329" s="32">
        <f t="shared" si="82"/>
        <v>1143.4087500000003</v>
      </c>
    </row>
    <row r="1330" spans="1:7" ht="14" hidden="1" x14ac:dyDescent="0.15">
      <c r="A1330" s="25">
        <v>70</v>
      </c>
      <c r="B1330" s="27"/>
      <c r="C1330" s="32">
        <f t="shared" si="83"/>
        <v>3775.2000000000003</v>
      </c>
      <c r="D1330" s="32">
        <f t="shared" si="83"/>
        <v>3035.1750000000002</v>
      </c>
      <c r="E1330" s="32">
        <f t="shared" si="83"/>
        <v>0</v>
      </c>
      <c r="F1330" s="32">
        <f t="shared" si="82"/>
        <v>1589.5495000000003</v>
      </c>
      <c r="G1330" s="32">
        <f t="shared" si="82"/>
        <v>1247.0370000000003</v>
      </c>
    </row>
    <row r="1331" spans="1:7" ht="14" hidden="1" x14ac:dyDescent="0.15">
      <c r="A1331" s="25">
        <v>71</v>
      </c>
      <c r="B1331" s="27"/>
      <c r="C1331" s="32">
        <f t="shared" si="83"/>
        <v>4079.6250000000005</v>
      </c>
      <c r="D1331" s="32">
        <f t="shared" si="83"/>
        <v>3291.7500000000005</v>
      </c>
      <c r="E1331" s="32">
        <f t="shared" si="83"/>
        <v>0</v>
      </c>
      <c r="F1331" s="32">
        <f t="shared" si="82"/>
        <v>1729.1780000000001</v>
      </c>
      <c r="G1331" s="32">
        <f t="shared" si="82"/>
        <v>1356.6410000000003</v>
      </c>
    </row>
    <row r="1332" spans="1:7" ht="14" hidden="1" x14ac:dyDescent="0.15">
      <c r="A1332" s="25">
        <v>72</v>
      </c>
      <c r="B1332" s="27"/>
      <c r="C1332" s="32">
        <f t="shared" si="83"/>
        <v>4396.7000000000007</v>
      </c>
      <c r="D1332" s="32">
        <f t="shared" si="83"/>
        <v>3560.4250000000002</v>
      </c>
      <c r="E1332" s="32">
        <f t="shared" si="83"/>
        <v>0</v>
      </c>
      <c r="F1332" s="32">
        <f t="shared" si="82"/>
        <v>1875.0737500000002</v>
      </c>
      <c r="G1332" s="32">
        <f t="shared" si="82"/>
        <v>1471.2005000000004</v>
      </c>
    </row>
    <row r="1333" spans="1:7" ht="14" hidden="1" x14ac:dyDescent="0.15">
      <c r="A1333" s="25">
        <v>73</v>
      </c>
      <c r="B1333" s="27"/>
      <c r="C1333" s="32">
        <f t="shared" si="83"/>
        <v>4728.3500000000004</v>
      </c>
      <c r="D1333" s="32">
        <f t="shared" si="83"/>
        <v>3841.2000000000003</v>
      </c>
      <c r="E1333" s="32">
        <f t="shared" si="83"/>
        <v>0</v>
      </c>
      <c r="F1333" s="32">
        <f t="shared" si="82"/>
        <v>2028.5485000000001</v>
      </c>
      <c r="G1333" s="32">
        <f t="shared" si="82"/>
        <v>1591.2985000000001</v>
      </c>
    </row>
    <row r="1334" spans="1:7" ht="14" hidden="1" x14ac:dyDescent="0.15">
      <c r="A1334" s="25">
        <v>74</v>
      </c>
      <c r="B1334" s="27"/>
      <c r="C1334" s="32">
        <f t="shared" si="83"/>
        <v>5073.2000000000007</v>
      </c>
      <c r="D1334" s="32">
        <f t="shared" si="83"/>
        <v>4134.0750000000007</v>
      </c>
      <c r="E1334" s="32">
        <f t="shared" si="83"/>
        <v>0</v>
      </c>
      <c r="F1334" s="32">
        <f t="shared" si="82"/>
        <v>2188.1447500000004</v>
      </c>
      <c r="G1334" s="32">
        <f t="shared" si="82"/>
        <v>1716.4977500000002</v>
      </c>
    </row>
    <row r="1335" spans="1:7" ht="14" hidden="1" x14ac:dyDescent="0.15">
      <c r="A1335" s="25">
        <v>75</v>
      </c>
      <c r="B1335" s="27"/>
      <c r="C1335" s="32">
        <f t="shared" si="83"/>
        <v>5430.9750000000004</v>
      </c>
      <c r="D1335" s="32">
        <f t="shared" si="83"/>
        <v>4439.05</v>
      </c>
      <c r="E1335" s="32">
        <f t="shared" si="83"/>
        <v>0</v>
      </c>
      <c r="F1335" s="32">
        <f t="shared" si="82"/>
        <v>2354.8827500000007</v>
      </c>
      <c r="G1335" s="32">
        <f t="shared" si="82"/>
        <v>1847.8185000000001</v>
      </c>
    </row>
    <row r="1336" spans="1:7" ht="14" hidden="1" x14ac:dyDescent="0.15">
      <c r="A1336" s="25">
        <v>76</v>
      </c>
      <c r="B1336" s="27"/>
      <c r="C1336" s="32">
        <f t="shared" si="83"/>
        <v>5430.9750000000004</v>
      </c>
      <c r="D1336" s="32">
        <f t="shared" si="83"/>
        <v>4439.05</v>
      </c>
      <c r="E1336" s="32">
        <f t="shared" si="83"/>
        <v>0</v>
      </c>
      <c r="F1336" s="32">
        <f t="shared" si="82"/>
        <v>2528.7625000000003</v>
      </c>
      <c r="G1336" s="32">
        <f t="shared" si="82"/>
        <v>1983.6575000000003</v>
      </c>
    </row>
    <row r="1337" spans="1:7" ht="14" hidden="1" x14ac:dyDescent="0.15">
      <c r="A1337" s="25">
        <v>77</v>
      </c>
      <c r="B1337" s="27"/>
      <c r="C1337" s="32">
        <f t="shared" si="83"/>
        <v>5430.9750000000004</v>
      </c>
      <c r="D1337" s="32">
        <f t="shared" si="83"/>
        <v>4439.05</v>
      </c>
      <c r="E1337" s="32">
        <f t="shared" si="83"/>
        <v>0</v>
      </c>
      <c r="F1337" s="32">
        <f t="shared" si="82"/>
        <v>2528.7625000000003</v>
      </c>
      <c r="G1337" s="32">
        <f t="shared" si="82"/>
        <v>1983.6575000000003</v>
      </c>
    </row>
    <row r="1338" spans="1:7" ht="14" hidden="1" x14ac:dyDescent="0.15">
      <c r="A1338" s="25">
        <v>78</v>
      </c>
      <c r="B1338" s="27"/>
      <c r="C1338" s="32">
        <f t="shared" si="83"/>
        <v>5430.9750000000004</v>
      </c>
      <c r="D1338" s="32">
        <f t="shared" si="83"/>
        <v>4439.05</v>
      </c>
      <c r="E1338" s="32">
        <f t="shared" si="83"/>
        <v>0</v>
      </c>
      <c r="F1338" s="32">
        <f t="shared" si="82"/>
        <v>2528.7625000000003</v>
      </c>
      <c r="G1338" s="32">
        <f t="shared" si="82"/>
        <v>1983.6575000000003</v>
      </c>
    </row>
    <row r="1339" spans="1:7" ht="14" hidden="1" x14ac:dyDescent="0.15">
      <c r="A1339" s="25">
        <v>79</v>
      </c>
      <c r="B1339" s="27"/>
      <c r="C1339" s="32">
        <f t="shared" si="83"/>
        <v>5430.9750000000004</v>
      </c>
      <c r="D1339" s="32">
        <f t="shared" si="83"/>
        <v>4439.05</v>
      </c>
      <c r="E1339" s="32">
        <f t="shared" si="83"/>
        <v>0</v>
      </c>
      <c r="F1339" s="32">
        <f t="shared" si="82"/>
        <v>2528.7625000000003</v>
      </c>
      <c r="G1339" s="32">
        <f t="shared" si="82"/>
        <v>1983.6575000000003</v>
      </c>
    </row>
    <row r="1340" spans="1:7" ht="14" hidden="1" x14ac:dyDescent="0.15">
      <c r="A1340" s="25">
        <v>80</v>
      </c>
      <c r="B1340" s="27"/>
      <c r="C1340" s="32">
        <f t="shared" si="83"/>
        <v>5430.9750000000004</v>
      </c>
      <c r="D1340" s="32">
        <f t="shared" si="83"/>
        <v>4439.05</v>
      </c>
      <c r="E1340" s="32">
        <f t="shared" si="83"/>
        <v>0</v>
      </c>
      <c r="F1340" s="32">
        <f t="shared" si="82"/>
        <v>2528.7625000000003</v>
      </c>
      <c r="G1340" s="32">
        <f t="shared" si="82"/>
        <v>1983.6575000000003</v>
      </c>
    </row>
    <row r="1341" spans="1:7" ht="14" hidden="1" x14ac:dyDescent="0.15">
      <c r="A1341" s="25">
        <v>81</v>
      </c>
      <c r="B1341" s="27"/>
      <c r="C1341" s="32">
        <f t="shared" si="83"/>
        <v>5430.9750000000004</v>
      </c>
      <c r="D1341" s="32">
        <f t="shared" si="83"/>
        <v>4439.05</v>
      </c>
      <c r="E1341" s="32">
        <f t="shared" si="83"/>
        <v>0</v>
      </c>
      <c r="F1341" s="32">
        <f t="shared" si="82"/>
        <v>2528.7625000000003</v>
      </c>
      <c r="G1341" s="32">
        <f t="shared" si="82"/>
        <v>1983.6575000000003</v>
      </c>
    </row>
    <row r="1342" spans="1:7" ht="14" hidden="1" x14ac:dyDescent="0.15">
      <c r="A1342" s="25">
        <v>82</v>
      </c>
      <c r="B1342" s="27"/>
      <c r="C1342" s="32">
        <f t="shared" si="83"/>
        <v>5430.9750000000004</v>
      </c>
      <c r="D1342" s="32">
        <f t="shared" si="83"/>
        <v>4439.05</v>
      </c>
      <c r="E1342" s="32">
        <f t="shared" si="83"/>
        <v>0</v>
      </c>
      <c r="F1342" s="32">
        <f t="shared" ref="F1342:G1347" si="84">+F668*$K$3</f>
        <v>2528.7625000000003</v>
      </c>
      <c r="G1342" s="32">
        <f t="shared" si="84"/>
        <v>1983.6575000000003</v>
      </c>
    </row>
    <row r="1343" spans="1:7" ht="14" hidden="1" x14ac:dyDescent="0.15">
      <c r="A1343" s="25">
        <v>83</v>
      </c>
      <c r="B1343" s="27"/>
      <c r="C1343" s="32">
        <f t="shared" ref="C1343:E1347" si="85">+C1194*$K$3</f>
        <v>5430.9750000000004</v>
      </c>
      <c r="D1343" s="32">
        <f t="shared" si="85"/>
        <v>4439.05</v>
      </c>
      <c r="E1343" s="32">
        <f t="shared" si="85"/>
        <v>0</v>
      </c>
      <c r="F1343" s="32">
        <f t="shared" si="84"/>
        <v>2528.7625000000003</v>
      </c>
      <c r="G1343" s="32">
        <f t="shared" si="84"/>
        <v>1983.6575000000003</v>
      </c>
    </row>
    <row r="1344" spans="1:7" ht="14" hidden="1" x14ac:dyDescent="0.15">
      <c r="A1344" s="25">
        <v>84</v>
      </c>
      <c r="B1344" s="27" t="s">
        <v>3</v>
      </c>
      <c r="C1344" s="32">
        <f t="shared" si="85"/>
        <v>5430.9750000000004</v>
      </c>
      <c r="D1344" s="32">
        <f t="shared" si="85"/>
        <v>4439.05</v>
      </c>
      <c r="E1344" s="32">
        <f t="shared" si="85"/>
        <v>0</v>
      </c>
      <c r="F1344" s="32">
        <f t="shared" si="84"/>
        <v>2528.7625000000003</v>
      </c>
      <c r="G1344" s="32">
        <f t="shared" si="84"/>
        <v>1983.6575000000003</v>
      </c>
    </row>
    <row r="1345" spans="1:7" ht="14" hidden="1" x14ac:dyDescent="0.15">
      <c r="A1345" s="25">
        <v>1</v>
      </c>
      <c r="B1345" s="27" t="s">
        <v>4</v>
      </c>
      <c r="C1345" s="32">
        <f t="shared" si="85"/>
        <v>278.57500000000005</v>
      </c>
      <c r="D1345" s="32">
        <f t="shared" si="85"/>
        <v>218.9</v>
      </c>
      <c r="E1345" s="32">
        <f t="shared" si="85"/>
        <v>0</v>
      </c>
      <c r="F1345" s="32">
        <f t="shared" si="84"/>
        <v>2528.7625000000003</v>
      </c>
      <c r="G1345" s="32">
        <f t="shared" si="84"/>
        <v>1983.6575000000003</v>
      </c>
    </row>
    <row r="1346" spans="1:7" ht="14" hidden="1" x14ac:dyDescent="0.15">
      <c r="A1346" s="25">
        <v>2</v>
      </c>
      <c r="B1346" s="27" t="s">
        <v>1</v>
      </c>
      <c r="C1346" s="32">
        <f t="shared" si="85"/>
        <v>473.00000000000006</v>
      </c>
      <c r="D1346" s="32">
        <f t="shared" si="85"/>
        <v>370.97500000000002</v>
      </c>
      <c r="E1346" s="32">
        <f t="shared" si="85"/>
        <v>0</v>
      </c>
      <c r="F1346" s="32">
        <f t="shared" si="84"/>
        <v>132.77825000000001</v>
      </c>
      <c r="G1346" s="32">
        <f t="shared" si="84"/>
        <v>104.64850000000001</v>
      </c>
    </row>
    <row r="1347" spans="1:7" ht="14" hidden="1" x14ac:dyDescent="0.15">
      <c r="A1347" s="25">
        <v>3</v>
      </c>
      <c r="B1347" s="27" t="s">
        <v>5</v>
      </c>
      <c r="C1347" s="32">
        <f t="shared" si="85"/>
        <v>667.7</v>
      </c>
      <c r="D1347" s="32">
        <f t="shared" si="85"/>
        <v>523.875</v>
      </c>
      <c r="E1347" s="32">
        <f t="shared" si="85"/>
        <v>0</v>
      </c>
      <c r="F1347" s="32">
        <f t="shared" si="84"/>
        <v>225.62100000000004</v>
      </c>
      <c r="G1347" s="32">
        <f t="shared" si="84"/>
        <v>176.79475000000002</v>
      </c>
    </row>
    <row r="1348" spans="1:7" ht="14" hidden="1" thickBot="1" x14ac:dyDescent="0.2"/>
    <row r="1349" spans="1:7" ht="18" hidden="1" x14ac:dyDescent="0.2">
      <c r="A1349" s="569" t="s">
        <v>27</v>
      </c>
      <c r="B1349" s="570"/>
      <c r="C1349" s="570"/>
      <c r="D1349" s="570"/>
      <c r="E1349" s="570"/>
      <c r="F1349" s="570"/>
      <c r="G1349" s="571"/>
    </row>
    <row r="1350" spans="1:7" ht="18" hidden="1" x14ac:dyDescent="0.2">
      <c r="A1350" s="566" t="s">
        <v>31</v>
      </c>
      <c r="B1350" s="567"/>
      <c r="C1350" s="567"/>
      <c r="D1350" s="567"/>
      <c r="E1350" s="567"/>
      <c r="F1350" s="567"/>
      <c r="G1350" s="568"/>
    </row>
    <row r="1351" spans="1:7" hidden="1" x14ac:dyDescent="0.15">
      <c r="A1351" s="549" t="s">
        <v>0</v>
      </c>
      <c r="B1351" s="550"/>
      <c r="C1351" s="550"/>
      <c r="D1351" s="550"/>
      <c r="E1351" s="550"/>
      <c r="F1351" s="550"/>
      <c r="G1351" s="572"/>
    </row>
    <row r="1352" spans="1:7" hidden="1" x14ac:dyDescent="0.15">
      <c r="A1352" s="25" t="s">
        <v>2</v>
      </c>
      <c r="B1352" s="26" t="s">
        <v>2</v>
      </c>
      <c r="C1352" s="34">
        <v>10000</v>
      </c>
      <c r="D1352" s="34">
        <v>20000</v>
      </c>
      <c r="E1352" s="34"/>
      <c r="F1352" s="304"/>
      <c r="G1352" s="305"/>
    </row>
    <row r="1353" spans="1:7" ht="14" hidden="1" x14ac:dyDescent="0.15">
      <c r="A1353" s="25">
        <v>18</v>
      </c>
      <c r="B1353" s="26"/>
      <c r="C1353" s="32">
        <f>+C1129*$K$4</f>
        <v>1271.47</v>
      </c>
      <c r="D1353" s="32">
        <f>+D1129*$K$4</f>
        <v>985.80000000000007</v>
      </c>
      <c r="E1353" s="32">
        <f t="shared" ref="E1353:E1416" si="86">+E1204*$K$3</f>
        <v>0</v>
      </c>
      <c r="F1353" s="32">
        <f t="shared" ref="F1353:G1368" si="87">+F679*$K$3</f>
        <v>0</v>
      </c>
      <c r="G1353" s="32">
        <f t="shared" si="87"/>
        <v>0</v>
      </c>
    </row>
    <row r="1354" spans="1:7" ht="14" hidden="1" x14ac:dyDescent="0.15">
      <c r="A1354" s="25">
        <v>19</v>
      </c>
      <c r="B1354" s="26"/>
      <c r="C1354" s="32">
        <f t="shared" ref="C1354:D1369" si="88">+C1130*$K$4</f>
        <v>1271.47</v>
      </c>
      <c r="D1354" s="32">
        <f t="shared" si="88"/>
        <v>985.80000000000007</v>
      </c>
      <c r="E1354" s="32">
        <f t="shared" si="86"/>
        <v>0</v>
      </c>
      <c r="F1354" s="32">
        <f t="shared" si="87"/>
        <v>438.70062500000006</v>
      </c>
      <c r="G1354" s="32">
        <f t="shared" si="87"/>
        <v>326.01937500000003</v>
      </c>
    </row>
    <row r="1355" spans="1:7" ht="14" hidden="1" x14ac:dyDescent="0.15">
      <c r="A1355" s="25">
        <v>20</v>
      </c>
      <c r="B1355" s="26"/>
      <c r="C1355" s="32">
        <f t="shared" si="88"/>
        <v>1271.47</v>
      </c>
      <c r="D1355" s="32">
        <f t="shared" si="88"/>
        <v>985.80000000000007</v>
      </c>
      <c r="E1355" s="32">
        <f t="shared" si="86"/>
        <v>0</v>
      </c>
      <c r="F1355" s="32">
        <f t="shared" si="87"/>
        <v>438.70062500000006</v>
      </c>
      <c r="G1355" s="32">
        <f t="shared" si="87"/>
        <v>326.01937500000003</v>
      </c>
    </row>
    <row r="1356" spans="1:7" ht="14" hidden="1" x14ac:dyDescent="0.15">
      <c r="A1356" s="25">
        <v>21</v>
      </c>
      <c r="B1356" s="26"/>
      <c r="C1356" s="32">
        <f t="shared" si="88"/>
        <v>1271.47</v>
      </c>
      <c r="D1356" s="32">
        <f t="shared" si="88"/>
        <v>985.80000000000007</v>
      </c>
      <c r="E1356" s="32">
        <f t="shared" si="86"/>
        <v>0</v>
      </c>
      <c r="F1356" s="32">
        <f t="shared" si="87"/>
        <v>438.70062500000006</v>
      </c>
      <c r="G1356" s="32">
        <f t="shared" si="87"/>
        <v>326.01937500000003</v>
      </c>
    </row>
    <row r="1357" spans="1:7" ht="14" hidden="1" x14ac:dyDescent="0.15">
      <c r="A1357" s="25">
        <v>22</v>
      </c>
      <c r="B1357" s="26"/>
      <c r="C1357" s="32">
        <f t="shared" si="88"/>
        <v>1271.47</v>
      </c>
      <c r="D1357" s="32">
        <f t="shared" si="88"/>
        <v>985.80000000000007</v>
      </c>
      <c r="E1357" s="32">
        <f t="shared" si="86"/>
        <v>0</v>
      </c>
      <c r="F1357" s="32">
        <f t="shared" si="87"/>
        <v>438.70062500000006</v>
      </c>
      <c r="G1357" s="32">
        <f t="shared" si="87"/>
        <v>326.01937500000003</v>
      </c>
    </row>
    <row r="1358" spans="1:7" ht="14" hidden="1" x14ac:dyDescent="0.15">
      <c r="A1358" s="25">
        <v>23</v>
      </c>
      <c r="B1358" s="26"/>
      <c r="C1358" s="32">
        <f t="shared" si="88"/>
        <v>1271.47</v>
      </c>
      <c r="D1358" s="32">
        <f t="shared" si="88"/>
        <v>985.80000000000007</v>
      </c>
      <c r="E1358" s="32">
        <f t="shared" si="86"/>
        <v>0</v>
      </c>
      <c r="F1358" s="32">
        <f t="shared" si="87"/>
        <v>438.70062500000006</v>
      </c>
      <c r="G1358" s="32">
        <f t="shared" si="87"/>
        <v>326.01937500000003</v>
      </c>
    </row>
    <row r="1359" spans="1:7" ht="14" hidden="1" x14ac:dyDescent="0.15">
      <c r="A1359" s="25">
        <v>24</v>
      </c>
      <c r="B1359" s="26"/>
      <c r="C1359" s="32">
        <f t="shared" si="88"/>
        <v>1271.47</v>
      </c>
      <c r="D1359" s="32">
        <f t="shared" si="88"/>
        <v>985.80000000000007</v>
      </c>
      <c r="E1359" s="32">
        <f t="shared" si="86"/>
        <v>0</v>
      </c>
      <c r="F1359" s="32">
        <f t="shared" si="87"/>
        <v>438.70062500000006</v>
      </c>
      <c r="G1359" s="32">
        <f t="shared" si="87"/>
        <v>326.01937500000003</v>
      </c>
    </row>
    <row r="1360" spans="1:7" ht="14" hidden="1" x14ac:dyDescent="0.15">
      <c r="A1360" s="25">
        <v>25</v>
      </c>
      <c r="B1360" s="26"/>
      <c r="C1360" s="32">
        <f t="shared" si="88"/>
        <v>1361.04</v>
      </c>
      <c r="D1360" s="32">
        <f t="shared" si="88"/>
        <v>1046.22</v>
      </c>
      <c r="E1360" s="32">
        <f t="shared" si="86"/>
        <v>0</v>
      </c>
      <c r="F1360" s="32">
        <f t="shared" si="87"/>
        <v>438.70062500000006</v>
      </c>
      <c r="G1360" s="32">
        <f t="shared" si="87"/>
        <v>326.01937500000003</v>
      </c>
    </row>
    <row r="1361" spans="1:7" ht="14" hidden="1" x14ac:dyDescent="0.15">
      <c r="A1361" s="25">
        <v>26</v>
      </c>
      <c r="B1361" s="26"/>
      <c r="C1361" s="32">
        <f t="shared" si="88"/>
        <v>1361.04</v>
      </c>
      <c r="D1361" s="32">
        <f t="shared" si="88"/>
        <v>1046.22</v>
      </c>
      <c r="E1361" s="32">
        <f t="shared" si="86"/>
        <v>0</v>
      </c>
      <c r="F1361" s="32">
        <f t="shared" si="87"/>
        <v>465.85000000000008</v>
      </c>
      <c r="G1361" s="32">
        <f t="shared" si="87"/>
        <v>346.06000000000006</v>
      </c>
    </row>
    <row r="1362" spans="1:7" ht="14" hidden="1" x14ac:dyDescent="0.15">
      <c r="A1362" s="25">
        <v>27</v>
      </c>
      <c r="B1362" s="26"/>
      <c r="C1362" s="32">
        <f t="shared" si="88"/>
        <v>1361.04</v>
      </c>
      <c r="D1362" s="32">
        <f t="shared" si="88"/>
        <v>1046.22</v>
      </c>
      <c r="E1362" s="32">
        <f t="shared" si="86"/>
        <v>0</v>
      </c>
      <c r="F1362" s="32">
        <f t="shared" si="87"/>
        <v>465.85000000000008</v>
      </c>
      <c r="G1362" s="32">
        <f t="shared" si="87"/>
        <v>346.06000000000006</v>
      </c>
    </row>
    <row r="1363" spans="1:7" ht="14" hidden="1" x14ac:dyDescent="0.15">
      <c r="A1363" s="25">
        <v>28</v>
      </c>
      <c r="B1363" s="26"/>
      <c r="C1363" s="32">
        <f t="shared" si="88"/>
        <v>1361.04</v>
      </c>
      <c r="D1363" s="32">
        <f t="shared" si="88"/>
        <v>1046.22</v>
      </c>
      <c r="E1363" s="32">
        <f t="shared" si="86"/>
        <v>0</v>
      </c>
      <c r="F1363" s="32">
        <f t="shared" si="87"/>
        <v>465.85000000000008</v>
      </c>
      <c r="G1363" s="32">
        <f t="shared" si="87"/>
        <v>346.06000000000006</v>
      </c>
    </row>
    <row r="1364" spans="1:7" ht="14" hidden="1" x14ac:dyDescent="0.15">
      <c r="A1364" s="25">
        <v>29</v>
      </c>
      <c r="B1364" s="26"/>
      <c r="C1364" s="32">
        <f t="shared" si="88"/>
        <v>1361.04</v>
      </c>
      <c r="D1364" s="32">
        <f t="shared" si="88"/>
        <v>1046.22</v>
      </c>
      <c r="E1364" s="32">
        <f t="shared" si="86"/>
        <v>0</v>
      </c>
      <c r="F1364" s="32">
        <f t="shared" si="87"/>
        <v>465.85000000000008</v>
      </c>
      <c r="G1364" s="32">
        <f t="shared" si="87"/>
        <v>346.06000000000006</v>
      </c>
    </row>
    <row r="1365" spans="1:7" ht="14" hidden="1" x14ac:dyDescent="0.15">
      <c r="A1365" s="25">
        <v>30</v>
      </c>
      <c r="B1365" s="26"/>
      <c r="C1365" s="32">
        <f t="shared" si="88"/>
        <v>1517.39</v>
      </c>
      <c r="D1365" s="32">
        <f t="shared" si="88"/>
        <v>1155.4000000000001</v>
      </c>
      <c r="E1365" s="32">
        <f t="shared" si="86"/>
        <v>0</v>
      </c>
      <c r="F1365" s="32">
        <f t="shared" si="87"/>
        <v>465.85000000000008</v>
      </c>
      <c r="G1365" s="32">
        <f t="shared" si="87"/>
        <v>346.06000000000006</v>
      </c>
    </row>
    <row r="1366" spans="1:7" ht="14" hidden="1" x14ac:dyDescent="0.15">
      <c r="A1366" s="25">
        <v>31</v>
      </c>
      <c r="B1366" s="26"/>
      <c r="C1366" s="32">
        <f t="shared" si="88"/>
        <v>1517.39</v>
      </c>
      <c r="D1366" s="32">
        <f t="shared" si="88"/>
        <v>1155.4000000000001</v>
      </c>
      <c r="E1366" s="32">
        <f t="shared" si="86"/>
        <v>0</v>
      </c>
      <c r="F1366" s="32">
        <f t="shared" si="87"/>
        <v>514.09875000000011</v>
      </c>
      <c r="G1366" s="32">
        <f t="shared" si="87"/>
        <v>381.98187500000006</v>
      </c>
    </row>
    <row r="1367" spans="1:7" ht="14" hidden="1" x14ac:dyDescent="0.15">
      <c r="A1367" s="25">
        <v>32</v>
      </c>
      <c r="B1367" s="26"/>
      <c r="C1367" s="32">
        <f t="shared" si="88"/>
        <v>1517.39</v>
      </c>
      <c r="D1367" s="32">
        <f t="shared" si="88"/>
        <v>1155.4000000000001</v>
      </c>
      <c r="E1367" s="32">
        <f t="shared" si="86"/>
        <v>0</v>
      </c>
      <c r="F1367" s="32">
        <f t="shared" si="87"/>
        <v>514.09875000000011</v>
      </c>
      <c r="G1367" s="32">
        <f t="shared" si="87"/>
        <v>381.98187500000006</v>
      </c>
    </row>
    <row r="1368" spans="1:7" ht="14" hidden="1" x14ac:dyDescent="0.15">
      <c r="A1368" s="25">
        <v>33</v>
      </c>
      <c r="B1368" s="26"/>
      <c r="C1368" s="32">
        <f t="shared" si="88"/>
        <v>1517.39</v>
      </c>
      <c r="D1368" s="32">
        <f t="shared" si="88"/>
        <v>1155.4000000000001</v>
      </c>
      <c r="E1368" s="32">
        <f t="shared" si="86"/>
        <v>0</v>
      </c>
      <c r="F1368" s="32">
        <f t="shared" si="87"/>
        <v>514.09875000000011</v>
      </c>
      <c r="G1368" s="32">
        <f t="shared" si="87"/>
        <v>381.98187500000006</v>
      </c>
    </row>
    <row r="1369" spans="1:7" ht="14" hidden="1" x14ac:dyDescent="0.15">
      <c r="A1369" s="25">
        <v>34</v>
      </c>
      <c r="B1369" s="26"/>
      <c r="C1369" s="32">
        <f t="shared" si="88"/>
        <v>1517.39</v>
      </c>
      <c r="D1369" s="32">
        <f t="shared" si="88"/>
        <v>1155.4000000000001</v>
      </c>
      <c r="E1369" s="32">
        <f t="shared" si="86"/>
        <v>0</v>
      </c>
      <c r="F1369" s="32">
        <f t="shared" ref="F1369:G1384" si="89">+F695*$K$3</f>
        <v>514.09875000000011</v>
      </c>
      <c r="G1369" s="32">
        <f t="shared" si="89"/>
        <v>381.98187500000006</v>
      </c>
    </row>
    <row r="1370" spans="1:7" ht="14" hidden="1" x14ac:dyDescent="0.15">
      <c r="A1370" s="25">
        <v>35</v>
      </c>
      <c r="B1370" s="26"/>
      <c r="C1370" s="32">
        <f t="shared" ref="C1370:D1385" si="90">+C1146*$K$4</f>
        <v>1694.94</v>
      </c>
      <c r="D1370" s="32">
        <f t="shared" si="90"/>
        <v>1286.8400000000001</v>
      </c>
      <c r="E1370" s="32">
        <f t="shared" si="86"/>
        <v>0</v>
      </c>
      <c r="F1370" s="32">
        <f t="shared" si="89"/>
        <v>514.09875000000011</v>
      </c>
      <c r="G1370" s="32">
        <f t="shared" si="89"/>
        <v>381.98187500000006</v>
      </c>
    </row>
    <row r="1371" spans="1:7" ht="14" hidden="1" x14ac:dyDescent="0.15">
      <c r="A1371" s="25">
        <v>36</v>
      </c>
      <c r="B1371" s="26"/>
      <c r="C1371" s="32">
        <f t="shared" si="90"/>
        <v>1694.94</v>
      </c>
      <c r="D1371" s="32">
        <f t="shared" si="90"/>
        <v>1286.8400000000001</v>
      </c>
      <c r="E1371" s="32">
        <f t="shared" si="86"/>
        <v>0</v>
      </c>
      <c r="F1371" s="32">
        <f t="shared" si="89"/>
        <v>570.59062500000005</v>
      </c>
      <c r="G1371" s="32">
        <f t="shared" si="89"/>
        <v>424.10500000000008</v>
      </c>
    </row>
    <row r="1372" spans="1:7" ht="14" hidden="1" x14ac:dyDescent="0.15">
      <c r="A1372" s="25">
        <v>37</v>
      </c>
      <c r="B1372" s="26"/>
      <c r="C1372" s="32">
        <f t="shared" si="90"/>
        <v>1694.94</v>
      </c>
      <c r="D1372" s="32">
        <f t="shared" si="90"/>
        <v>1286.8400000000001</v>
      </c>
      <c r="E1372" s="32">
        <f t="shared" si="86"/>
        <v>0</v>
      </c>
      <c r="F1372" s="32">
        <f t="shared" si="89"/>
        <v>570.59062500000005</v>
      </c>
      <c r="G1372" s="32">
        <f t="shared" si="89"/>
        <v>424.10500000000008</v>
      </c>
    </row>
    <row r="1373" spans="1:7" ht="14" hidden="1" x14ac:dyDescent="0.15">
      <c r="A1373" s="25">
        <v>38</v>
      </c>
      <c r="B1373" s="26"/>
      <c r="C1373" s="32">
        <f t="shared" si="90"/>
        <v>1694.94</v>
      </c>
      <c r="D1373" s="32">
        <f t="shared" si="90"/>
        <v>1286.8400000000001</v>
      </c>
      <c r="E1373" s="32">
        <f t="shared" si="86"/>
        <v>0</v>
      </c>
      <c r="F1373" s="32">
        <f t="shared" si="89"/>
        <v>570.59062500000005</v>
      </c>
      <c r="G1373" s="32">
        <f t="shared" si="89"/>
        <v>424.10500000000008</v>
      </c>
    </row>
    <row r="1374" spans="1:7" ht="14" hidden="1" x14ac:dyDescent="0.15">
      <c r="A1374" s="25">
        <v>39</v>
      </c>
      <c r="B1374" s="26"/>
      <c r="C1374" s="32">
        <f t="shared" si="90"/>
        <v>1694.94</v>
      </c>
      <c r="D1374" s="32">
        <f t="shared" si="90"/>
        <v>1286.8400000000001</v>
      </c>
      <c r="E1374" s="32">
        <f t="shared" si="86"/>
        <v>0</v>
      </c>
      <c r="F1374" s="32">
        <f t="shared" si="89"/>
        <v>570.59062500000005</v>
      </c>
      <c r="G1374" s="32">
        <f t="shared" si="89"/>
        <v>424.10500000000008</v>
      </c>
    </row>
    <row r="1375" spans="1:7" ht="14" hidden="1" x14ac:dyDescent="0.15">
      <c r="A1375" s="25">
        <v>40</v>
      </c>
      <c r="B1375" s="26"/>
      <c r="C1375" s="32">
        <f t="shared" si="90"/>
        <v>1900.5800000000002</v>
      </c>
      <c r="D1375" s="32">
        <f t="shared" si="90"/>
        <v>1440.01</v>
      </c>
      <c r="E1375" s="32">
        <f t="shared" si="86"/>
        <v>0</v>
      </c>
      <c r="F1375" s="32">
        <f t="shared" si="89"/>
        <v>570.59062500000005</v>
      </c>
      <c r="G1375" s="32">
        <f t="shared" si="89"/>
        <v>424.10500000000008</v>
      </c>
    </row>
    <row r="1376" spans="1:7" ht="14" hidden="1" x14ac:dyDescent="0.15">
      <c r="A1376" s="25">
        <v>41</v>
      </c>
      <c r="B1376" s="26"/>
      <c r="C1376" s="32">
        <f t="shared" si="90"/>
        <v>1900.5800000000002</v>
      </c>
      <c r="D1376" s="32">
        <f t="shared" si="90"/>
        <v>1440.01</v>
      </c>
      <c r="E1376" s="32">
        <f t="shared" si="86"/>
        <v>0</v>
      </c>
      <c r="F1376" s="32">
        <f t="shared" si="89"/>
        <v>636.38437500000009</v>
      </c>
      <c r="G1376" s="32">
        <f t="shared" si="89"/>
        <v>472.80750000000006</v>
      </c>
    </row>
    <row r="1377" spans="1:7" ht="14" hidden="1" x14ac:dyDescent="0.15">
      <c r="A1377" s="25">
        <v>42</v>
      </c>
      <c r="B1377" s="26"/>
      <c r="C1377" s="32">
        <f t="shared" si="90"/>
        <v>1900.5800000000002</v>
      </c>
      <c r="D1377" s="32">
        <f t="shared" si="90"/>
        <v>1440.01</v>
      </c>
      <c r="E1377" s="32">
        <f t="shared" si="86"/>
        <v>0</v>
      </c>
      <c r="F1377" s="32">
        <f t="shared" si="89"/>
        <v>636.38437500000009</v>
      </c>
      <c r="G1377" s="32">
        <f t="shared" si="89"/>
        <v>472.80750000000006</v>
      </c>
    </row>
    <row r="1378" spans="1:7" ht="14" hidden="1" x14ac:dyDescent="0.15">
      <c r="A1378" s="25">
        <v>43</v>
      </c>
      <c r="B1378" s="26"/>
      <c r="C1378" s="32">
        <f t="shared" si="90"/>
        <v>1900.5800000000002</v>
      </c>
      <c r="D1378" s="32">
        <f t="shared" si="90"/>
        <v>1440.01</v>
      </c>
      <c r="E1378" s="32">
        <f t="shared" si="86"/>
        <v>0</v>
      </c>
      <c r="F1378" s="32">
        <f t="shared" si="89"/>
        <v>636.38437500000009</v>
      </c>
      <c r="G1378" s="32">
        <f t="shared" si="89"/>
        <v>472.80750000000006</v>
      </c>
    </row>
    <row r="1379" spans="1:7" ht="14" hidden="1" x14ac:dyDescent="0.15">
      <c r="A1379" s="25">
        <v>44</v>
      </c>
      <c r="B1379" s="26"/>
      <c r="C1379" s="32">
        <f t="shared" si="90"/>
        <v>1900.5800000000002</v>
      </c>
      <c r="D1379" s="32">
        <f t="shared" si="90"/>
        <v>1440.01</v>
      </c>
      <c r="E1379" s="32">
        <f t="shared" si="86"/>
        <v>0</v>
      </c>
      <c r="F1379" s="32">
        <f t="shared" si="89"/>
        <v>636.38437500000009</v>
      </c>
      <c r="G1379" s="32">
        <f t="shared" si="89"/>
        <v>472.80750000000006</v>
      </c>
    </row>
    <row r="1380" spans="1:7" ht="14" hidden="1" x14ac:dyDescent="0.15">
      <c r="A1380" s="25">
        <v>45</v>
      </c>
      <c r="B1380" s="26"/>
      <c r="C1380" s="32">
        <f t="shared" si="90"/>
        <v>2127.42</v>
      </c>
      <c r="D1380" s="32">
        <f t="shared" si="90"/>
        <v>1615.44</v>
      </c>
      <c r="E1380" s="32">
        <f t="shared" si="86"/>
        <v>0</v>
      </c>
      <c r="F1380" s="32">
        <f t="shared" si="89"/>
        <v>636.38437500000009</v>
      </c>
      <c r="G1380" s="32">
        <f t="shared" si="89"/>
        <v>472.80750000000006</v>
      </c>
    </row>
    <row r="1381" spans="1:7" ht="14" hidden="1" x14ac:dyDescent="0.15">
      <c r="A1381" s="25">
        <v>46</v>
      </c>
      <c r="B1381" s="26"/>
      <c r="C1381" s="32">
        <f t="shared" si="90"/>
        <v>2127.42</v>
      </c>
      <c r="D1381" s="32">
        <f t="shared" si="90"/>
        <v>1615.44</v>
      </c>
      <c r="E1381" s="32">
        <f t="shared" si="86"/>
        <v>0</v>
      </c>
      <c r="F1381" s="32">
        <f t="shared" si="89"/>
        <v>709.96750000000009</v>
      </c>
      <c r="G1381" s="32">
        <f t="shared" si="89"/>
        <v>527.56000000000006</v>
      </c>
    </row>
    <row r="1382" spans="1:7" ht="14" hidden="1" x14ac:dyDescent="0.15">
      <c r="A1382" s="25">
        <v>47</v>
      </c>
      <c r="B1382" s="26"/>
      <c r="C1382" s="32">
        <f t="shared" si="90"/>
        <v>2127.42</v>
      </c>
      <c r="D1382" s="32">
        <f t="shared" si="90"/>
        <v>1615.44</v>
      </c>
      <c r="E1382" s="32">
        <f t="shared" si="86"/>
        <v>0</v>
      </c>
      <c r="F1382" s="32">
        <f t="shared" si="89"/>
        <v>709.96750000000009</v>
      </c>
      <c r="G1382" s="32">
        <f t="shared" si="89"/>
        <v>527.56000000000006</v>
      </c>
    </row>
    <row r="1383" spans="1:7" ht="14" hidden="1" x14ac:dyDescent="0.15">
      <c r="A1383" s="25">
        <v>48</v>
      </c>
      <c r="B1383" s="26"/>
      <c r="C1383" s="32">
        <f t="shared" si="90"/>
        <v>2127.42</v>
      </c>
      <c r="D1383" s="32">
        <f t="shared" si="90"/>
        <v>1615.44</v>
      </c>
      <c r="E1383" s="32">
        <f t="shared" si="86"/>
        <v>0</v>
      </c>
      <c r="F1383" s="32">
        <f t="shared" si="89"/>
        <v>709.96750000000009</v>
      </c>
      <c r="G1383" s="32">
        <f t="shared" si="89"/>
        <v>527.56000000000006</v>
      </c>
    </row>
    <row r="1384" spans="1:7" ht="14" hidden="1" x14ac:dyDescent="0.15">
      <c r="A1384" s="25">
        <v>49</v>
      </c>
      <c r="B1384" s="26"/>
      <c r="C1384" s="32">
        <f t="shared" si="90"/>
        <v>2127.42</v>
      </c>
      <c r="D1384" s="32">
        <f t="shared" si="90"/>
        <v>1615.44</v>
      </c>
      <c r="E1384" s="32">
        <f t="shared" si="86"/>
        <v>0</v>
      </c>
      <c r="F1384" s="32">
        <f t="shared" si="89"/>
        <v>709.96750000000009</v>
      </c>
      <c r="G1384" s="32">
        <f t="shared" si="89"/>
        <v>527.56000000000006</v>
      </c>
    </row>
    <row r="1385" spans="1:7" ht="14" hidden="1" x14ac:dyDescent="0.15">
      <c r="A1385" s="25">
        <v>50</v>
      </c>
      <c r="B1385" s="26"/>
      <c r="C1385" s="32">
        <f t="shared" si="90"/>
        <v>2383.4100000000003</v>
      </c>
      <c r="D1385" s="32">
        <f t="shared" si="90"/>
        <v>1814.72</v>
      </c>
      <c r="E1385" s="32">
        <f t="shared" si="86"/>
        <v>0</v>
      </c>
      <c r="F1385" s="32">
        <f t="shared" ref="F1385:G1400" si="91">+F711*$K$3</f>
        <v>709.96750000000009</v>
      </c>
      <c r="G1385" s="32">
        <f t="shared" si="91"/>
        <v>527.56000000000006</v>
      </c>
    </row>
    <row r="1386" spans="1:7" ht="14" hidden="1" x14ac:dyDescent="0.15">
      <c r="A1386" s="25">
        <v>51</v>
      </c>
      <c r="B1386" s="26"/>
      <c r="C1386" s="32">
        <f t="shared" ref="C1386:D1401" si="92">+C1162*$K$4</f>
        <v>2383.4100000000003</v>
      </c>
      <c r="D1386" s="32">
        <f t="shared" si="92"/>
        <v>1814.72</v>
      </c>
      <c r="E1386" s="32">
        <f t="shared" si="86"/>
        <v>0</v>
      </c>
      <c r="F1386" s="32">
        <f t="shared" si="91"/>
        <v>793.4575000000001</v>
      </c>
      <c r="G1386" s="32">
        <f t="shared" si="91"/>
        <v>589.49687500000005</v>
      </c>
    </row>
    <row r="1387" spans="1:7" ht="14" hidden="1" x14ac:dyDescent="0.15">
      <c r="A1387" s="25">
        <v>52</v>
      </c>
      <c r="B1387" s="26"/>
      <c r="C1387" s="32">
        <f t="shared" si="92"/>
        <v>2383.4100000000003</v>
      </c>
      <c r="D1387" s="32">
        <f t="shared" si="92"/>
        <v>1814.72</v>
      </c>
      <c r="E1387" s="32">
        <f t="shared" si="86"/>
        <v>0</v>
      </c>
      <c r="F1387" s="32">
        <f t="shared" si="91"/>
        <v>793.4575000000001</v>
      </c>
      <c r="G1387" s="32">
        <f t="shared" si="91"/>
        <v>589.49687500000005</v>
      </c>
    </row>
    <row r="1388" spans="1:7" ht="14" hidden="1" x14ac:dyDescent="0.15">
      <c r="A1388" s="25">
        <v>53</v>
      </c>
      <c r="B1388" s="26"/>
      <c r="C1388" s="32">
        <f t="shared" si="92"/>
        <v>2383.4100000000003</v>
      </c>
      <c r="D1388" s="32">
        <f t="shared" si="92"/>
        <v>1814.72</v>
      </c>
      <c r="E1388" s="32">
        <f t="shared" si="86"/>
        <v>0</v>
      </c>
      <c r="F1388" s="32">
        <f t="shared" si="91"/>
        <v>793.4575000000001</v>
      </c>
      <c r="G1388" s="32">
        <f t="shared" si="91"/>
        <v>589.49687500000005</v>
      </c>
    </row>
    <row r="1389" spans="1:7" ht="14" hidden="1" x14ac:dyDescent="0.15">
      <c r="A1389" s="25">
        <v>54</v>
      </c>
      <c r="B1389" s="27"/>
      <c r="C1389" s="32">
        <f t="shared" si="92"/>
        <v>2383.4100000000003</v>
      </c>
      <c r="D1389" s="32">
        <f t="shared" si="92"/>
        <v>1814.72</v>
      </c>
      <c r="E1389" s="32">
        <f t="shared" si="86"/>
        <v>0</v>
      </c>
      <c r="F1389" s="32">
        <f t="shared" si="91"/>
        <v>793.4575000000001</v>
      </c>
      <c r="G1389" s="32">
        <f t="shared" si="91"/>
        <v>589.49687500000005</v>
      </c>
    </row>
    <row r="1390" spans="1:7" ht="14" hidden="1" x14ac:dyDescent="0.15">
      <c r="A1390" s="25">
        <v>55</v>
      </c>
      <c r="B1390" s="27"/>
      <c r="C1390" s="32">
        <f t="shared" si="92"/>
        <v>2664.84</v>
      </c>
      <c r="D1390" s="32">
        <f t="shared" si="92"/>
        <v>2037.8500000000001</v>
      </c>
      <c r="E1390" s="32">
        <f t="shared" si="86"/>
        <v>0</v>
      </c>
      <c r="F1390" s="32">
        <f t="shared" si="91"/>
        <v>793.4575000000001</v>
      </c>
      <c r="G1390" s="32">
        <f t="shared" si="91"/>
        <v>589.49687500000005</v>
      </c>
    </row>
    <row r="1391" spans="1:7" ht="14" hidden="1" x14ac:dyDescent="0.15">
      <c r="A1391" s="25">
        <v>56</v>
      </c>
      <c r="B1391" s="27"/>
      <c r="C1391" s="32">
        <f t="shared" si="92"/>
        <v>2664.84</v>
      </c>
      <c r="D1391" s="32">
        <f t="shared" si="92"/>
        <v>2037.8500000000001</v>
      </c>
      <c r="E1391" s="32">
        <f t="shared" si="86"/>
        <v>0</v>
      </c>
      <c r="F1391" s="32">
        <f t="shared" si="91"/>
        <v>885.64437500000008</v>
      </c>
      <c r="G1391" s="32">
        <f t="shared" si="91"/>
        <v>658.08875000000012</v>
      </c>
    </row>
    <row r="1392" spans="1:7" ht="14" hidden="1" x14ac:dyDescent="0.15">
      <c r="A1392" s="25">
        <v>57</v>
      </c>
      <c r="B1392" s="27"/>
      <c r="C1392" s="32">
        <f t="shared" si="92"/>
        <v>2664.84</v>
      </c>
      <c r="D1392" s="32">
        <f t="shared" si="92"/>
        <v>2037.8500000000001</v>
      </c>
      <c r="E1392" s="32">
        <f t="shared" si="86"/>
        <v>0</v>
      </c>
      <c r="F1392" s="32">
        <f t="shared" si="91"/>
        <v>885.64437500000008</v>
      </c>
      <c r="G1392" s="32">
        <f t="shared" si="91"/>
        <v>658.08875000000012</v>
      </c>
    </row>
    <row r="1393" spans="1:7" ht="14" hidden="1" x14ac:dyDescent="0.15">
      <c r="A1393" s="25">
        <v>58</v>
      </c>
      <c r="B1393" s="27"/>
      <c r="C1393" s="32">
        <f t="shared" si="92"/>
        <v>2664.84</v>
      </c>
      <c r="D1393" s="32">
        <f t="shared" si="92"/>
        <v>2037.8500000000001</v>
      </c>
      <c r="E1393" s="32">
        <f t="shared" si="86"/>
        <v>0</v>
      </c>
      <c r="F1393" s="32">
        <f t="shared" si="91"/>
        <v>885.64437500000008</v>
      </c>
      <c r="G1393" s="32">
        <f t="shared" si="91"/>
        <v>658.08875000000012</v>
      </c>
    </row>
    <row r="1394" spans="1:7" ht="14" hidden="1" x14ac:dyDescent="0.15">
      <c r="A1394" s="25">
        <v>59</v>
      </c>
      <c r="B1394" s="27"/>
      <c r="C1394" s="32">
        <f t="shared" si="92"/>
        <v>2664.84</v>
      </c>
      <c r="D1394" s="32">
        <f t="shared" si="92"/>
        <v>2037.8500000000001</v>
      </c>
      <c r="E1394" s="32">
        <f t="shared" si="86"/>
        <v>0</v>
      </c>
      <c r="F1394" s="32">
        <f t="shared" si="91"/>
        <v>885.64437500000008</v>
      </c>
      <c r="G1394" s="32">
        <f t="shared" si="91"/>
        <v>658.08875000000012</v>
      </c>
    </row>
    <row r="1395" spans="1:7" ht="14" hidden="1" x14ac:dyDescent="0.15">
      <c r="A1395" s="25">
        <v>60</v>
      </c>
      <c r="B1395" s="27"/>
      <c r="C1395" s="32">
        <f t="shared" si="92"/>
        <v>2850.8700000000003</v>
      </c>
      <c r="D1395" s="32">
        <f t="shared" si="92"/>
        <v>2186.25</v>
      </c>
      <c r="E1395" s="32">
        <f t="shared" si="86"/>
        <v>0</v>
      </c>
      <c r="F1395" s="32">
        <f t="shared" si="91"/>
        <v>885.64437500000008</v>
      </c>
      <c r="G1395" s="32">
        <f t="shared" si="91"/>
        <v>658.08875000000012</v>
      </c>
    </row>
    <row r="1396" spans="1:7" ht="14" hidden="1" x14ac:dyDescent="0.15">
      <c r="A1396" s="25">
        <v>61</v>
      </c>
      <c r="B1396" s="27"/>
      <c r="C1396" s="32">
        <f t="shared" si="92"/>
        <v>3175.76</v>
      </c>
      <c r="D1396" s="32">
        <f t="shared" si="92"/>
        <v>2447.0100000000002</v>
      </c>
      <c r="E1396" s="32">
        <f t="shared" si="86"/>
        <v>0</v>
      </c>
      <c r="F1396" s="32">
        <f t="shared" si="91"/>
        <v>947.12750000000017</v>
      </c>
      <c r="G1396" s="32">
        <f t="shared" si="91"/>
        <v>703.84187500000007</v>
      </c>
    </row>
    <row r="1397" spans="1:7" ht="14" hidden="1" x14ac:dyDescent="0.15">
      <c r="A1397" s="25">
        <v>62</v>
      </c>
      <c r="B1397" s="27"/>
      <c r="C1397" s="32">
        <f t="shared" si="92"/>
        <v>3527.15</v>
      </c>
      <c r="D1397" s="32">
        <f t="shared" si="92"/>
        <v>2731.6200000000003</v>
      </c>
      <c r="E1397" s="32">
        <f t="shared" si="86"/>
        <v>0</v>
      </c>
      <c r="F1397" s="32">
        <f t="shared" si="91"/>
        <v>1054.8175000000001</v>
      </c>
      <c r="G1397" s="32">
        <f t="shared" si="91"/>
        <v>783.77750000000015</v>
      </c>
    </row>
    <row r="1398" spans="1:7" ht="14" hidden="1" x14ac:dyDescent="0.15">
      <c r="A1398" s="25">
        <v>63</v>
      </c>
      <c r="B1398" s="27"/>
      <c r="C1398" s="32">
        <f t="shared" si="92"/>
        <v>3904.51</v>
      </c>
      <c r="D1398" s="32">
        <f t="shared" si="92"/>
        <v>3040.08</v>
      </c>
      <c r="E1398" s="32">
        <f t="shared" si="86"/>
        <v>0</v>
      </c>
      <c r="F1398" s="32">
        <f t="shared" si="91"/>
        <v>1171.5825000000002</v>
      </c>
      <c r="G1398" s="32">
        <f t="shared" si="91"/>
        <v>870.44375000000025</v>
      </c>
    </row>
    <row r="1399" spans="1:7" ht="14" hidden="1" x14ac:dyDescent="0.15">
      <c r="A1399" s="25">
        <v>64</v>
      </c>
      <c r="B1399" s="27"/>
      <c r="C1399" s="32">
        <f t="shared" si="92"/>
        <v>4307.84</v>
      </c>
      <c r="D1399" s="32">
        <f t="shared" si="92"/>
        <v>3371.86</v>
      </c>
      <c r="E1399" s="32">
        <f t="shared" si="86"/>
        <v>0</v>
      </c>
      <c r="F1399" s="32">
        <f t="shared" si="91"/>
        <v>1297.5737500000002</v>
      </c>
      <c r="G1399" s="32">
        <f t="shared" si="91"/>
        <v>964.14312500000017</v>
      </c>
    </row>
    <row r="1400" spans="1:7" ht="14" hidden="1" x14ac:dyDescent="0.15">
      <c r="A1400" s="25">
        <v>65</v>
      </c>
      <c r="B1400" s="27"/>
      <c r="C1400" s="32">
        <f t="shared" si="92"/>
        <v>4737.1400000000003</v>
      </c>
      <c r="D1400" s="32">
        <f t="shared" si="92"/>
        <v>3726.4300000000003</v>
      </c>
      <c r="E1400" s="32">
        <f t="shared" si="86"/>
        <v>0</v>
      </c>
      <c r="F1400" s="32">
        <f t="shared" si="91"/>
        <v>1432.5643750000004</v>
      </c>
      <c r="G1400" s="32">
        <f t="shared" si="91"/>
        <v>1064.4218750000002</v>
      </c>
    </row>
    <row r="1401" spans="1:7" ht="14" hidden="1" x14ac:dyDescent="0.15">
      <c r="A1401" s="25">
        <v>66</v>
      </c>
      <c r="B1401" s="27"/>
      <c r="C1401" s="32">
        <f t="shared" si="92"/>
        <v>5192.41</v>
      </c>
      <c r="D1401" s="32">
        <f t="shared" si="92"/>
        <v>4103.79</v>
      </c>
      <c r="E1401" s="32">
        <f t="shared" si="86"/>
        <v>0</v>
      </c>
      <c r="F1401" s="32">
        <f t="shared" ref="F1401:G1416" si="93">+F727*$K$3</f>
        <v>1576.7812500000005</v>
      </c>
      <c r="G1401" s="32">
        <f t="shared" si="93"/>
        <v>1171.5068750000003</v>
      </c>
    </row>
    <row r="1402" spans="1:7" ht="14" hidden="1" x14ac:dyDescent="0.15">
      <c r="A1402" s="25">
        <v>67</v>
      </c>
      <c r="B1402" s="27"/>
      <c r="C1402" s="32">
        <f t="shared" ref="C1402:D1417" si="94">+C1178*$K$4</f>
        <v>5674.71</v>
      </c>
      <c r="D1402" s="32">
        <f t="shared" si="94"/>
        <v>4505</v>
      </c>
      <c r="E1402" s="32">
        <f t="shared" si="86"/>
        <v>0</v>
      </c>
      <c r="F1402" s="32">
        <f t="shared" si="93"/>
        <v>1730.0731250000001</v>
      </c>
      <c r="G1402" s="32">
        <f t="shared" si="93"/>
        <v>1285.1712500000001</v>
      </c>
    </row>
    <row r="1403" spans="1:7" ht="14" hidden="1" x14ac:dyDescent="0.15">
      <c r="A1403" s="25">
        <v>68</v>
      </c>
      <c r="B1403" s="27"/>
      <c r="C1403" s="32">
        <f t="shared" si="94"/>
        <v>6181.92</v>
      </c>
      <c r="D1403" s="32">
        <f t="shared" si="94"/>
        <v>4930.0600000000004</v>
      </c>
      <c r="E1403" s="32">
        <f t="shared" si="86"/>
        <v>0</v>
      </c>
      <c r="F1403" s="32">
        <f t="shared" si="93"/>
        <v>1892.2131250000002</v>
      </c>
      <c r="G1403" s="32">
        <f t="shared" si="93"/>
        <v>1405.8687500000001</v>
      </c>
    </row>
    <row r="1404" spans="1:7" ht="14" hidden="1" x14ac:dyDescent="0.15">
      <c r="A1404" s="25">
        <v>69</v>
      </c>
      <c r="B1404" s="27"/>
      <c r="C1404" s="32">
        <f t="shared" si="94"/>
        <v>6716.1600000000008</v>
      </c>
      <c r="D1404" s="32">
        <f t="shared" si="94"/>
        <v>5377.38</v>
      </c>
      <c r="E1404" s="32">
        <f t="shared" si="86"/>
        <v>0</v>
      </c>
      <c r="F1404" s="32">
        <f t="shared" si="93"/>
        <v>2063.9575000000004</v>
      </c>
      <c r="G1404" s="32">
        <f t="shared" si="93"/>
        <v>1533.5237500000003</v>
      </c>
    </row>
    <row r="1405" spans="1:7" ht="14" hidden="1" x14ac:dyDescent="0.15">
      <c r="A1405" s="25">
        <v>70</v>
      </c>
      <c r="B1405" s="27"/>
      <c r="C1405" s="32">
        <f t="shared" si="94"/>
        <v>7275.84</v>
      </c>
      <c r="D1405" s="32">
        <f t="shared" si="94"/>
        <v>5849.6100000000006</v>
      </c>
      <c r="E1405" s="32">
        <f t="shared" si="86"/>
        <v>0</v>
      </c>
      <c r="F1405" s="32">
        <f t="shared" si="93"/>
        <v>2244.6256250000001</v>
      </c>
      <c r="G1405" s="32">
        <f t="shared" si="93"/>
        <v>1667.7581250000003</v>
      </c>
    </row>
    <row r="1406" spans="1:7" ht="14" hidden="1" x14ac:dyDescent="0.15">
      <c r="A1406" s="25">
        <v>71</v>
      </c>
      <c r="B1406" s="27"/>
      <c r="C1406" s="32">
        <f t="shared" si="94"/>
        <v>7862.55</v>
      </c>
      <c r="D1406" s="32">
        <f t="shared" si="94"/>
        <v>6344.1</v>
      </c>
      <c r="E1406" s="32">
        <f t="shared" si="86"/>
        <v>0</v>
      </c>
      <c r="F1406" s="32">
        <f t="shared" si="93"/>
        <v>2434.3687500000001</v>
      </c>
      <c r="G1406" s="32">
        <f t="shared" si="93"/>
        <v>1808.5718750000003</v>
      </c>
    </row>
    <row r="1407" spans="1:7" ht="14" hidden="1" x14ac:dyDescent="0.15">
      <c r="A1407" s="25">
        <v>72</v>
      </c>
      <c r="B1407" s="27"/>
      <c r="C1407" s="32">
        <f t="shared" si="94"/>
        <v>8473.6400000000012</v>
      </c>
      <c r="D1407" s="32">
        <f t="shared" si="94"/>
        <v>6861.9100000000008</v>
      </c>
      <c r="E1407" s="32">
        <f t="shared" si="86"/>
        <v>0</v>
      </c>
      <c r="F1407" s="32">
        <f t="shared" si="93"/>
        <v>2633.2625000000003</v>
      </c>
      <c r="G1407" s="32">
        <f t="shared" si="93"/>
        <v>1956.4943750000002</v>
      </c>
    </row>
    <row r="1408" spans="1:7" ht="14" hidden="1" x14ac:dyDescent="0.15">
      <c r="A1408" s="25">
        <v>73</v>
      </c>
      <c r="B1408" s="27"/>
      <c r="C1408" s="32">
        <f t="shared" si="94"/>
        <v>9112.82</v>
      </c>
      <c r="D1408" s="32">
        <f t="shared" si="94"/>
        <v>7403.04</v>
      </c>
      <c r="E1408" s="32">
        <f t="shared" si="86"/>
        <v>0</v>
      </c>
      <c r="F1408" s="32">
        <f t="shared" si="93"/>
        <v>2841.3068750000007</v>
      </c>
      <c r="G1408" s="32">
        <f t="shared" si="93"/>
        <v>2110.8450000000003</v>
      </c>
    </row>
    <row r="1409" spans="1:7" ht="14" hidden="1" x14ac:dyDescent="0.15">
      <c r="A1409" s="25">
        <v>74</v>
      </c>
      <c r="B1409" s="27"/>
      <c r="C1409" s="32">
        <f t="shared" si="94"/>
        <v>9777.44</v>
      </c>
      <c r="D1409" s="32">
        <f t="shared" si="94"/>
        <v>7967.4900000000007</v>
      </c>
      <c r="E1409" s="32">
        <f t="shared" si="86"/>
        <v>0</v>
      </c>
      <c r="F1409" s="32">
        <f t="shared" si="93"/>
        <v>3058.5018750000004</v>
      </c>
      <c r="G1409" s="32">
        <f t="shared" si="93"/>
        <v>2272.4556250000005</v>
      </c>
    </row>
    <row r="1410" spans="1:7" ht="14" hidden="1" x14ac:dyDescent="0.15">
      <c r="A1410" s="25">
        <v>75</v>
      </c>
      <c r="B1410" s="27"/>
      <c r="C1410" s="32">
        <f t="shared" si="94"/>
        <v>10466.970000000001</v>
      </c>
      <c r="D1410" s="32">
        <f t="shared" si="94"/>
        <v>8555.26</v>
      </c>
      <c r="E1410" s="32">
        <f t="shared" si="86"/>
        <v>0</v>
      </c>
      <c r="F1410" s="32">
        <f t="shared" si="93"/>
        <v>3284.7718750000008</v>
      </c>
      <c r="G1410" s="32">
        <f t="shared" si="93"/>
        <v>2440.5700000000006</v>
      </c>
    </row>
    <row r="1411" spans="1:7" ht="14" hidden="1" x14ac:dyDescent="0.15">
      <c r="A1411" s="25">
        <v>76</v>
      </c>
      <c r="B1411" s="27"/>
      <c r="C1411" s="32">
        <f t="shared" si="94"/>
        <v>10466.970000000001</v>
      </c>
      <c r="D1411" s="32">
        <f t="shared" si="94"/>
        <v>8555.26</v>
      </c>
      <c r="E1411" s="32">
        <f t="shared" si="86"/>
        <v>0</v>
      </c>
      <c r="F1411" s="32">
        <f t="shared" si="93"/>
        <v>3520.1168750000006</v>
      </c>
      <c r="G1411" s="32">
        <f t="shared" si="93"/>
        <v>2615.1881250000006</v>
      </c>
    </row>
    <row r="1412" spans="1:7" ht="14" hidden="1" x14ac:dyDescent="0.15">
      <c r="A1412" s="25">
        <v>77</v>
      </c>
      <c r="B1412" s="27"/>
      <c r="C1412" s="32">
        <f t="shared" si="94"/>
        <v>10466.970000000001</v>
      </c>
      <c r="D1412" s="32">
        <f t="shared" si="94"/>
        <v>8555.26</v>
      </c>
      <c r="E1412" s="32">
        <f t="shared" si="86"/>
        <v>0</v>
      </c>
      <c r="F1412" s="32">
        <f t="shared" si="93"/>
        <v>3520.1168750000006</v>
      </c>
      <c r="G1412" s="32">
        <f t="shared" si="93"/>
        <v>2615.1881250000006</v>
      </c>
    </row>
    <row r="1413" spans="1:7" ht="14" hidden="1" x14ac:dyDescent="0.15">
      <c r="A1413" s="25">
        <v>78</v>
      </c>
      <c r="B1413" s="27"/>
      <c r="C1413" s="32">
        <f t="shared" si="94"/>
        <v>10466.970000000001</v>
      </c>
      <c r="D1413" s="32">
        <f t="shared" si="94"/>
        <v>8555.26</v>
      </c>
      <c r="E1413" s="32">
        <f t="shared" si="86"/>
        <v>0</v>
      </c>
      <c r="F1413" s="32">
        <f t="shared" si="93"/>
        <v>3520.1168750000006</v>
      </c>
      <c r="G1413" s="32">
        <f t="shared" si="93"/>
        <v>2615.1881250000006</v>
      </c>
    </row>
    <row r="1414" spans="1:7" ht="14" hidden="1" x14ac:dyDescent="0.15">
      <c r="A1414" s="25">
        <v>79</v>
      </c>
      <c r="B1414" s="27"/>
      <c r="C1414" s="32">
        <f t="shared" si="94"/>
        <v>10466.970000000001</v>
      </c>
      <c r="D1414" s="32">
        <f t="shared" si="94"/>
        <v>8555.26</v>
      </c>
      <c r="E1414" s="32">
        <f t="shared" si="86"/>
        <v>0</v>
      </c>
      <c r="F1414" s="32">
        <f t="shared" si="93"/>
        <v>3520.1168750000006</v>
      </c>
      <c r="G1414" s="32">
        <f t="shared" si="93"/>
        <v>2615.1881250000006</v>
      </c>
    </row>
    <row r="1415" spans="1:7" ht="14" hidden="1" x14ac:dyDescent="0.15">
      <c r="A1415" s="25">
        <v>80</v>
      </c>
      <c r="B1415" s="27"/>
      <c r="C1415" s="32">
        <f t="shared" si="94"/>
        <v>10466.970000000001</v>
      </c>
      <c r="D1415" s="32">
        <f t="shared" si="94"/>
        <v>8555.26</v>
      </c>
      <c r="E1415" s="32">
        <f t="shared" si="86"/>
        <v>0</v>
      </c>
      <c r="F1415" s="32">
        <f t="shared" si="93"/>
        <v>3520.1168750000006</v>
      </c>
      <c r="G1415" s="32">
        <f t="shared" si="93"/>
        <v>2615.1881250000006</v>
      </c>
    </row>
    <row r="1416" spans="1:7" ht="14" hidden="1" x14ac:dyDescent="0.15">
      <c r="A1416" s="25">
        <v>81</v>
      </c>
      <c r="B1416" s="27"/>
      <c r="C1416" s="32">
        <f t="shared" si="94"/>
        <v>10466.970000000001</v>
      </c>
      <c r="D1416" s="32">
        <f t="shared" si="94"/>
        <v>8555.26</v>
      </c>
      <c r="E1416" s="32">
        <f t="shared" si="86"/>
        <v>0</v>
      </c>
      <c r="F1416" s="32">
        <f t="shared" si="93"/>
        <v>3520.1168750000006</v>
      </c>
      <c r="G1416" s="32">
        <f t="shared" si="93"/>
        <v>2615.1881250000006</v>
      </c>
    </row>
    <row r="1417" spans="1:7" ht="14" hidden="1" x14ac:dyDescent="0.15">
      <c r="A1417" s="25">
        <v>82</v>
      </c>
      <c r="B1417" s="27"/>
      <c r="C1417" s="32">
        <f t="shared" si="94"/>
        <v>10466.970000000001</v>
      </c>
      <c r="D1417" s="32">
        <f t="shared" si="94"/>
        <v>8555.26</v>
      </c>
      <c r="E1417" s="32">
        <f t="shared" ref="E1417:E1422" si="95">+E1268*$K$3</f>
        <v>0</v>
      </c>
      <c r="F1417" s="32">
        <f t="shared" ref="F1417:G1422" si="96">+F743*$K$3</f>
        <v>3520.1168750000006</v>
      </c>
      <c r="G1417" s="32">
        <f t="shared" si="96"/>
        <v>2615.1881250000006</v>
      </c>
    </row>
    <row r="1418" spans="1:7" ht="14" hidden="1" x14ac:dyDescent="0.15">
      <c r="A1418" s="25">
        <v>83</v>
      </c>
      <c r="B1418" s="27"/>
      <c r="C1418" s="32">
        <f t="shared" ref="C1418:D1422" si="97">+C1194*$K$4</f>
        <v>10466.970000000001</v>
      </c>
      <c r="D1418" s="32">
        <f t="shared" si="97"/>
        <v>8555.26</v>
      </c>
      <c r="E1418" s="32">
        <f t="shared" si="95"/>
        <v>0</v>
      </c>
      <c r="F1418" s="32">
        <f t="shared" si="96"/>
        <v>3520.1168750000006</v>
      </c>
      <c r="G1418" s="32">
        <f t="shared" si="96"/>
        <v>2615.1881250000006</v>
      </c>
    </row>
    <row r="1419" spans="1:7" ht="14" hidden="1" x14ac:dyDescent="0.15">
      <c r="A1419" s="25">
        <v>84</v>
      </c>
      <c r="B1419" s="27" t="s">
        <v>3</v>
      </c>
      <c r="C1419" s="32">
        <f t="shared" si="97"/>
        <v>10466.970000000001</v>
      </c>
      <c r="D1419" s="32">
        <f t="shared" si="97"/>
        <v>8555.26</v>
      </c>
      <c r="E1419" s="32">
        <f t="shared" si="95"/>
        <v>0</v>
      </c>
      <c r="F1419" s="32">
        <f t="shared" si="96"/>
        <v>3520.1168750000006</v>
      </c>
      <c r="G1419" s="32">
        <f t="shared" si="96"/>
        <v>2615.1881250000006</v>
      </c>
    </row>
    <row r="1420" spans="1:7" ht="14" hidden="1" x14ac:dyDescent="0.15">
      <c r="A1420" s="25">
        <v>1</v>
      </c>
      <c r="B1420" s="27" t="s">
        <v>4</v>
      </c>
      <c r="C1420" s="32">
        <f t="shared" si="97"/>
        <v>536.89</v>
      </c>
      <c r="D1420" s="32">
        <f t="shared" si="97"/>
        <v>421.88</v>
      </c>
      <c r="E1420" s="32">
        <f t="shared" si="95"/>
        <v>0</v>
      </c>
      <c r="F1420" s="32">
        <f t="shared" si="96"/>
        <v>3520.1168750000006</v>
      </c>
      <c r="G1420" s="32">
        <f t="shared" si="96"/>
        <v>2615.1881250000006</v>
      </c>
    </row>
    <row r="1421" spans="1:7" ht="14" hidden="1" x14ac:dyDescent="0.15">
      <c r="A1421" s="25">
        <v>2</v>
      </c>
      <c r="B1421" s="27" t="s">
        <v>1</v>
      </c>
      <c r="C1421" s="32">
        <f t="shared" si="97"/>
        <v>911.6</v>
      </c>
      <c r="D1421" s="32">
        <f t="shared" si="97"/>
        <v>714.97</v>
      </c>
      <c r="E1421" s="32">
        <f t="shared" si="95"/>
        <v>0</v>
      </c>
      <c r="F1421" s="32">
        <f t="shared" si="96"/>
        <v>186.79375000000002</v>
      </c>
      <c r="G1421" s="32">
        <f t="shared" si="96"/>
        <v>138.84750000000003</v>
      </c>
    </row>
    <row r="1422" spans="1:7" ht="14" hidden="1" x14ac:dyDescent="0.15">
      <c r="A1422" s="25">
        <v>3</v>
      </c>
      <c r="B1422" s="27" t="s">
        <v>5</v>
      </c>
      <c r="C1422" s="32">
        <f t="shared" si="97"/>
        <v>1286.8400000000001</v>
      </c>
      <c r="D1422" s="32">
        <f t="shared" si="97"/>
        <v>1009.6500000000001</v>
      </c>
      <c r="E1422" s="32">
        <f t="shared" si="95"/>
        <v>0</v>
      </c>
      <c r="F1422" s="32">
        <f t="shared" si="96"/>
        <v>317.17125000000004</v>
      </c>
      <c r="G1422" s="32">
        <f t="shared" si="96"/>
        <v>235.72312500000004</v>
      </c>
    </row>
    <row r="1423" spans="1:7" ht="14" hidden="1" thickBot="1" x14ac:dyDescent="0.2"/>
    <row r="1424" spans="1:7" ht="18" hidden="1" x14ac:dyDescent="0.2">
      <c r="A1424" s="569" t="s">
        <v>25</v>
      </c>
      <c r="B1424" s="570"/>
      <c r="C1424" s="570"/>
      <c r="D1424" s="570"/>
      <c r="E1424" s="570"/>
      <c r="F1424" s="570"/>
      <c r="G1424" s="571"/>
    </row>
    <row r="1425" spans="1:7" ht="18" hidden="1" x14ac:dyDescent="0.2">
      <c r="A1425" s="566" t="s">
        <v>11</v>
      </c>
      <c r="B1425" s="567"/>
      <c r="C1425" s="567"/>
      <c r="D1425" s="567"/>
      <c r="E1425" s="567"/>
      <c r="F1425" s="567"/>
      <c r="G1425" s="568"/>
    </row>
    <row r="1426" spans="1:7" hidden="1" x14ac:dyDescent="0.15">
      <c r="A1426" s="549" t="s">
        <v>0</v>
      </c>
      <c r="B1426" s="550"/>
      <c r="C1426" s="550"/>
      <c r="D1426" s="550"/>
      <c r="E1426" s="550"/>
      <c r="F1426" s="550"/>
      <c r="G1426" s="572"/>
    </row>
    <row r="1427" spans="1:7" hidden="1" x14ac:dyDescent="0.15">
      <c r="A1427" s="25" t="s">
        <v>2</v>
      </c>
      <c r="B1427" s="26" t="s">
        <v>2</v>
      </c>
      <c r="C1427" s="34">
        <v>0</v>
      </c>
      <c r="D1427" s="34">
        <v>1000</v>
      </c>
      <c r="E1427" s="34">
        <v>2000</v>
      </c>
      <c r="F1427" s="304"/>
      <c r="G1427" s="305"/>
    </row>
    <row r="1428" spans="1:7" ht="14" hidden="1" x14ac:dyDescent="0.15">
      <c r="A1428" s="25">
        <v>18</v>
      </c>
      <c r="B1428" s="26"/>
      <c r="C1428" s="32">
        <f>+C905*$K$4</f>
        <v>11905.390000000001</v>
      </c>
      <c r="D1428" s="32">
        <f>+D905*$K$4</f>
        <v>7682.35</v>
      </c>
      <c r="E1428" s="32">
        <f>+E905*$K$4</f>
        <v>0</v>
      </c>
      <c r="F1428" s="32">
        <f t="shared" ref="F1428:G1443" si="98">+F754*$K$3</f>
        <v>0</v>
      </c>
      <c r="G1428" s="32">
        <f t="shared" si="98"/>
        <v>0</v>
      </c>
    </row>
    <row r="1429" spans="1:7" ht="14" hidden="1" x14ac:dyDescent="0.15">
      <c r="A1429" s="25">
        <v>19</v>
      </c>
      <c r="B1429" s="26"/>
      <c r="C1429" s="32">
        <f t="shared" ref="C1429:E1444" si="99">+C906*$K$4</f>
        <v>11905.390000000001</v>
      </c>
      <c r="D1429" s="32">
        <f t="shared" si="99"/>
        <v>7682.35</v>
      </c>
      <c r="E1429" s="32">
        <f t="shared" si="99"/>
        <v>0</v>
      </c>
      <c r="F1429" s="32">
        <f t="shared" si="98"/>
        <v>219.46375000000003</v>
      </c>
      <c r="G1429" s="32">
        <f t="shared" si="98"/>
        <v>172.12250000000003</v>
      </c>
    </row>
    <row r="1430" spans="1:7" ht="14" hidden="1" x14ac:dyDescent="0.15">
      <c r="A1430" s="25">
        <v>20</v>
      </c>
      <c r="B1430" s="26"/>
      <c r="C1430" s="32">
        <f t="shared" si="99"/>
        <v>11905.390000000001</v>
      </c>
      <c r="D1430" s="32">
        <f t="shared" si="99"/>
        <v>7682.35</v>
      </c>
      <c r="E1430" s="32">
        <f t="shared" si="99"/>
        <v>0</v>
      </c>
      <c r="F1430" s="32">
        <f t="shared" si="98"/>
        <v>219.46375000000003</v>
      </c>
      <c r="G1430" s="32">
        <f t="shared" si="98"/>
        <v>172.12250000000003</v>
      </c>
    </row>
    <row r="1431" spans="1:7" ht="14" hidden="1" x14ac:dyDescent="0.15">
      <c r="A1431" s="25">
        <v>21</v>
      </c>
      <c r="B1431" s="26"/>
      <c r="C1431" s="32">
        <f t="shared" si="99"/>
        <v>11905.390000000001</v>
      </c>
      <c r="D1431" s="32">
        <f t="shared" si="99"/>
        <v>7682.35</v>
      </c>
      <c r="E1431" s="32">
        <f t="shared" si="99"/>
        <v>0</v>
      </c>
      <c r="F1431" s="32">
        <f t="shared" si="98"/>
        <v>219.46375000000003</v>
      </c>
      <c r="G1431" s="32">
        <f t="shared" si="98"/>
        <v>172.12250000000003</v>
      </c>
    </row>
    <row r="1432" spans="1:7" ht="14" hidden="1" x14ac:dyDescent="0.15">
      <c r="A1432" s="25">
        <v>22</v>
      </c>
      <c r="B1432" s="26"/>
      <c r="C1432" s="32">
        <f t="shared" si="99"/>
        <v>11905.390000000001</v>
      </c>
      <c r="D1432" s="32">
        <f t="shared" si="99"/>
        <v>7682.35</v>
      </c>
      <c r="E1432" s="32">
        <f t="shared" si="99"/>
        <v>0</v>
      </c>
      <c r="F1432" s="32">
        <f t="shared" si="98"/>
        <v>219.46375000000003</v>
      </c>
      <c r="G1432" s="32">
        <f t="shared" si="98"/>
        <v>172.12250000000003</v>
      </c>
    </row>
    <row r="1433" spans="1:7" ht="14" hidden="1" x14ac:dyDescent="0.15">
      <c r="A1433" s="25">
        <v>23</v>
      </c>
      <c r="B1433" s="26"/>
      <c r="C1433" s="32">
        <f t="shared" si="99"/>
        <v>11905.390000000001</v>
      </c>
      <c r="D1433" s="32">
        <f t="shared" si="99"/>
        <v>7682.35</v>
      </c>
      <c r="E1433" s="32">
        <f t="shared" si="99"/>
        <v>0</v>
      </c>
      <c r="F1433" s="32">
        <f t="shared" si="98"/>
        <v>219.46375000000003</v>
      </c>
      <c r="G1433" s="32">
        <f t="shared" si="98"/>
        <v>172.12250000000003</v>
      </c>
    </row>
    <row r="1434" spans="1:7" ht="14" hidden="1" x14ac:dyDescent="0.15">
      <c r="A1434" s="25">
        <v>24</v>
      </c>
      <c r="B1434" s="26"/>
      <c r="C1434" s="32">
        <f t="shared" si="99"/>
        <v>11905.390000000001</v>
      </c>
      <c r="D1434" s="32">
        <f t="shared" si="99"/>
        <v>7682.35</v>
      </c>
      <c r="E1434" s="32">
        <f t="shared" si="99"/>
        <v>0</v>
      </c>
      <c r="F1434" s="32">
        <f t="shared" si="98"/>
        <v>219.46375000000003</v>
      </c>
      <c r="G1434" s="32">
        <f t="shared" si="98"/>
        <v>172.12250000000003</v>
      </c>
    </row>
    <row r="1435" spans="1:7" ht="14" hidden="1" x14ac:dyDescent="0.15">
      <c r="A1435" s="25">
        <v>25</v>
      </c>
      <c r="B1435" s="26"/>
      <c r="C1435" s="32">
        <f t="shared" si="99"/>
        <v>12765.58</v>
      </c>
      <c r="D1435" s="32">
        <f t="shared" si="99"/>
        <v>8236.73</v>
      </c>
      <c r="E1435" s="32">
        <f t="shared" si="99"/>
        <v>0</v>
      </c>
      <c r="F1435" s="32">
        <f t="shared" si="98"/>
        <v>219.46375000000003</v>
      </c>
      <c r="G1435" s="32">
        <f t="shared" si="98"/>
        <v>172.12250000000003</v>
      </c>
    </row>
    <row r="1436" spans="1:7" ht="14" hidden="1" x14ac:dyDescent="0.15">
      <c r="A1436" s="25">
        <v>26</v>
      </c>
      <c r="B1436" s="26"/>
      <c r="C1436" s="32">
        <f t="shared" si="99"/>
        <v>12765.58</v>
      </c>
      <c r="D1436" s="32">
        <f t="shared" si="99"/>
        <v>8236.73</v>
      </c>
      <c r="E1436" s="32">
        <f t="shared" si="99"/>
        <v>0</v>
      </c>
      <c r="F1436" s="32">
        <f t="shared" si="98"/>
        <v>231.94187500000004</v>
      </c>
      <c r="G1436" s="32">
        <f t="shared" si="98"/>
        <v>181.95375000000004</v>
      </c>
    </row>
    <row r="1437" spans="1:7" ht="14" hidden="1" x14ac:dyDescent="0.15">
      <c r="A1437" s="25">
        <v>27</v>
      </c>
      <c r="B1437" s="26"/>
      <c r="C1437" s="32">
        <f t="shared" si="99"/>
        <v>12765.58</v>
      </c>
      <c r="D1437" s="32">
        <f t="shared" si="99"/>
        <v>8236.73</v>
      </c>
      <c r="E1437" s="32">
        <f t="shared" si="99"/>
        <v>0</v>
      </c>
      <c r="F1437" s="32">
        <f t="shared" si="98"/>
        <v>231.94187500000004</v>
      </c>
      <c r="G1437" s="32">
        <f t="shared" si="98"/>
        <v>181.95375000000004</v>
      </c>
    </row>
    <row r="1438" spans="1:7" ht="14" hidden="1" x14ac:dyDescent="0.15">
      <c r="A1438" s="25">
        <v>28</v>
      </c>
      <c r="B1438" s="26"/>
      <c r="C1438" s="32">
        <f t="shared" si="99"/>
        <v>12765.58</v>
      </c>
      <c r="D1438" s="32">
        <f t="shared" si="99"/>
        <v>8236.73</v>
      </c>
      <c r="E1438" s="32">
        <f t="shared" si="99"/>
        <v>0</v>
      </c>
      <c r="F1438" s="32">
        <f t="shared" si="98"/>
        <v>231.94187500000004</v>
      </c>
      <c r="G1438" s="32">
        <f t="shared" si="98"/>
        <v>181.95375000000004</v>
      </c>
    </row>
    <row r="1439" spans="1:7" ht="14" hidden="1" x14ac:dyDescent="0.15">
      <c r="A1439" s="25">
        <v>29</v>
      </c>
      <c r="B1439" s="26"/>
      <c r="C1439" s="32">
        <f t="shared" si="99"/>
        <v>12765.58</v>
      </c>
      <c r="D1439" s="32">
        <f t="shared" si="99"/>
        <v>8236.73</v>
      </c>
      <c r="E1439" s="32">
        <f t="shared" si="99"/>
        <v>0</v>
      </c>
      <c r="F1439" s="32">
        <f t="shared" si="98"/>
        <v>231.94187500000004</v>
      </c>
      <c r="G1439" s="32">
        <f t="shared" si="98"/>
        <v>181.95375000000004</v>
      </c>
    </row>
    <row r="1440" spans="1:7" ht="14" hidden="1" x14ac:dyDescent="0.15">
      <c r="A1440" s="25">
        <v>30</v>
      </c>
      <c r="B1440" s="26"/>
      <c r="C1440" s="32">
        <f t="shared" si="99"/>
        <v>14250.11</v>
      </c>
      <c r="D1440" s="32">
        <f t="shared" si="99"/>
        <v>9192.32</v>
      </c>
      <c r="E1440" s="32">
        <f t="shared" si="99"/>
        <v>0</v>
      </c>
      <c r="F1440" s="32">
        <f t="shared" si="98"/>
        <v>231.94187500000004</v>
      </c>
      <c r="G1440" s="32">
        <f t="shared" si="98"/>
        <v>181.95375000000004</v>
      </c>
    </row>
    <row r="1441" spans="1:7" ht="14" hidden="1" x14ac:dyDescent="0.15">
      <c r="A1441" s="25">
        <v>31</v>
      </c>
      <c r="B1441" s="26"/>
      <c r="C1441" s="32">
        <f t="shared" si="99"/>
        <v>14250.11</v>
      </c>
      <c r="D1441" s="32">
        <f t="shared" si="99"/>
        <v>9192.32</v>
      </c>
      <c r="E1441" s="32">
        <f t="shared" si="99"/>
        <v>0</v>
      </c>
      <c r="F1441" s="32">
        <f t="shared" si="98"/>
        <v>254.55375000000004</v>
      </c>
      <c r="G1441" s="32">
        <f t="shared" si="98"/>
        <v>199.65000000000003</v>
      </c>
    </row>
    <row r="1442" spans="1:7" ht="14" hidden="1" x14ac:dyDescent="0.15">
      <c r="A1442" s="25">
        <v>32</v>
      </c>
      <c r="B1442" s="26"/>
      <c r="C1442" s="32">
        <f t="shared" si="99"/>
        <v>14250.11</v>
      </c>
      <c r="D1442" s="32">
        <f t="shared" si="99"/>
        <v>9192.32</v>
      </c>
      <c r="E1442" s="32">
        <f t="shared" si="99"/>
        <v>0</v>
      </c>
      <c r="F1442" s="32">
        <f t="shared" si="98"/>
        <v>254.55375000000004</v>
      </c>
      <c r="G1442" s="32">
        <f t="shared" si="98"/>
        <v>199.65000000000003</v>
      </c>
    </row>
    <row r="1443" spans="1:7" ht="14" hidden="1" x14ac:dyDescent="0.15">
      <c r="A1443" s="25">
        <v>33</v>
      </c>
      <c r="B1443" s="26"/>
      <c r="C1443" s="32">
        <f t="shared" si="99"/>
        <v>14250.11</v>
      </c>
      <c r="D1443" s="32">
        <f t="shared" si="99"/>
        <v>9192.32</v>
      </c>
      <c r="E1443" s="32">
        <f t="shared" si="99"/>
        <v>0</v>
      </c>
      <c r="F1443" s="32">
        <f t="shared" si="98"/>
        <v>254.55375000000004</v>
      </c>
      <c r="G1443" s="32">
        <f t="shared" si="98"/>
        <v>199.65000000000003</v>
      </c>
    </row>
    <row r="1444" spans="1:7" ht="14" hidden="1" x14ac:dyDescent="0.15">
      <c r="A1444" s="25">
        <v>34</v>
      </c>
      <c r="B1444" s="26"/>
      <c r="C1444" s="32">
        <f t="shared" si="99"/>
        <v>14250.11</v>
      </c>
      <c r="D1444" s="32">
        <f t="shared" si="99"/>
        <v>9192.32</v>
      </c>
      <c r="E1444" s="32">
        <f t="shared" si="99"/>
        <v>0</v>
      </c>
      <c r="F1444" s="32">
        <f t="shared" ref="F1444:G1459" si="100">+F770*$K$3</f>
        <v>254.55375000000004</v>
      </c>
      <c r="G1444" s="32">
        <f t="shared" si="100"/>
        <v>199.65000000000003</v>
      </c>
    </row>
    <row r="1445" spans="1:7" ht="14" hidden="1" x14ac:dyDescent="0.15">
      <c r="A1445" s="25">
        <v>35</v>
      </c>
      <c r="B1445" s="26"/>
      <c r="C1445" s="32">
        <f t="shared" ref="C1445:E1460" si="101">+C922*$K$4</f>
        <v>15939.75</v>
      </c>
      <c r="D1445" s="32">
        <f t="shared" si="101"/>
        <v>10285.18</v>
      </c>
      <c r="E1445" s="32">
        <f t="shared" si="101"/>
        <v>0</v>
      </c>
      <c r="F1445" s="32">
        <f t="shared" si="100"/>
        <v>254.55375000000004</v>
      </c>
      <c r="G1445" s="32">
        <f t="shared" si="100"/>
        <v>199.65000000000003</v>
      </c>
    </row>
    <row r="1446" spans="1:7" ht="14" hidden="1" x14ac:dyDescent="0.15">
      <c r="A1446" s="25">
        <v>36</v>
      </c>
      <c r="B1446" s="26"/>
      <c r="C1446" s="32">
        <f t="shared" si="101"/>
        <v>15939.75</v>
      </c>
      <c r="D1446" s="32">
        <f t="shared" si="101"/>
        <v>10285.18</v>
      </c>
      <c r="E1446" s="32">
        <f t="shared" si="101"/>
        <v>0</v>
      </c>
      <c r="F1446" s="32">
        <f t="shared" si="100"/>
        <v>281.40062500000005</v>
      </c>
      <c r="G1446" s="32">
        <f t="shared" si="100"/>
        <v>220.74937500000001</v>
      </c>
    </row>
    <row r="1447" spans="1:7" ht="14" hidden="1" x14ac:dyDescent="0.15">
      <c r="A1447" s="25">
        <v>37</v>
      </c>
      <c r="B1447" s="26"/>
      <c r="C1447" s="32">
        <f t="shared" si="101"/>
        <v>15939.75</v>
      </c>
      <c r="D1447" s="32">
        <f t="shared" si="101"/>
        <v>10285.18</v>
      </c>
      <c r="E1447" s="32">
        <f t="shared" si="101"/>
        <v>0</v>
      </c>
      <c r="F1447" s="32">
        <f t="shared" si="100"/>
        <v>281.40062500000005</v>
      </c>
      <c r="G1447" s="32">
        <f t="shared" si="100"/>
        <v>220.74937500000001</v>
      </c>
    </row>
    <row r="1448" spans="1:7" ht="14" hidden="1" x14ac:dyDescent="0.15">
      <c r="A1448" s="25">
        <v>38</v>
      </c>
      <c r="B1448" s="26"/>
      <c r="C1448" s="32">
        <f t="shared" si="101"/>
        <v>15939.75</v>
      </c>
      <c r="D1448" s="32">
        <f t="shared" si="101"/>
        <v>10285.18</v>
      </c>
      <c r="E1448" s="32">
        <f t="shared" si="101"/>
        <v>0</v>
      </c>
      <c r="F1448" s="32">
        <f t="shared" si="100"/>
        <v>281.40062500000005</v>
      </c>
      <c r="G1448" s="32">
        <f t="shared" si="100"/>
        <v>220.74937500000001</v>
      </c>
    </row>
    <row r="1449" spans="1:7" ht="14" hidden="1" x14ac:dyDescent="0.15">
      <c r="A1449" s="25">
        <v>39</v>
      </c>
      <c r="B1449" s="26"/>
      <c r="C1449" s="32">
        <f t="shared" si="101"/>
        <v>15939.75</v>
      </c>
      <c r="D1449" s="32">
        <f t="shared" si="101"/>
        <v>10285.18</v>
      </c>
      <c r="E1449" s="32">
        <f t="shared" si="101"/>
        <v>0</v>
      </c>
      <c r="F1449" s="32">
        <f t="shared" si="100"/>
        <v>281.40062500000005</v>
      </c>
      <c r="G1449" s="32">
        <f t="shared" si="100"/>
        <v>220.74937500000001</v>
      </c>
    </row>
    <row r="1450" spans="1:7" ht="14" hidden="1" x14ac:dyDescent="0.15">
      <c r="A1450" s="25">
        <v>40</v>
      </c>
      <c r="B1450" s="26"/>
      <c r="C1450" s="32">
        <f t="shared" si="101"/>
        <v>17870.010000000002</v>
      </c>
      <c r="D1450" s="32">
        <f t="shared" si="101"/>
        <v>11529.09</v>
      </c>
      <c r="E1450" s="32">
        <f t="shared" si="101"/>
        <v>0</v>
      </c>
      <c r="F1450" s="32">
        <f t="shared" si="100"/>
        <v>281.40062500000005</v>
      </c>
      <c r="G1450" s="32">
        <f t="shared" si="100"/>
        <v>220.74937500000001</v>
      </c>
    </row>
    <row r="1451" spans="1:7" ht="14" hidden="1" x14ac:dyDescent="0.15">
      <c r="A1451" s="25">
        <v>41</v>
      </c>
      <c r="B1451" s="26"/>
      <c r="C1451" s="32">
        <f t="shared" si="101"/>
        <v>17870.010000000002</v>
      </c>
      <c r="D1451" s="32">
        <f t="shared" si="101"/>
        <v>11529.09</v>
      </c>
      <c r="E1451" s="32">
        <f t="shared" si="101"/>
        <v>0</v>
      </c>
      <c r="F1451" s="32">
        <f t="shared" si="100"/>
        <v>312.70937500000002</v>
      </c>
      <c r="G1451" s="32">
        <f t="shared" si="100"/>
        <v>245.32750000000001</v>
      </c>
    </row>
    <row r="1452" spans="1:7" ht="14" hidden="1" x14ac:dyDescent="0.15">
      <c r="A1452" s="25">
        <v>42</v>
      </c>
      <c r="B1452" s="26"/>
      <c r="C1452" s="32">
        <f t="shared" si="101"/>
        <v>17870.010000000002</v>
      </c>
      <c r="D1452" s="32">
        <f t="shared" si="101"/>
        <v>11529.09</v>
      </c>
      <c r="E1452" s="32">
        <f t="shared" si="101"/>
        <v>0</v>
      </c>
      <c r="F1452" s="32">
        <f t="shared" si="100"/>
        <v>312.70937500000002</v>
      </c>
      <c r="G1452" s="32">
        <f t="shared" si="100"/>
        <v>245.32750000000001</v>
      </c>
    </row>
    <row r="1453" spans="1:7" ht="14" hidden="1" x14ac:dyDescent="0.15">
      <c r="A1453" s="25">
        <v>43</v>
      </c>
      <c r="B1453" s="26"/>
      <c r="C1453" s="32">
        <f t="shared" si="101"/>
        <v>17870.010000000002</v>
      </c>
      <c r="D1453" s="32">
        <f t="shared" si="101"/>
        <v>11529.09</v>
      </c>
      <c r="E1453" s="32">
        <f t="shared" si="101"/>
        <v>0</v>
      </c>
      <c r="F1453" s="32">
        <f t="shared" si="100"/>
        <v>312.70937500000002</v>
      </c>
      <c r="G1453" s="32">
        <f t="shared" si="100"/>
        <v>245.32750000000001</v>
      </c>
    </row>
    <row r="1454" spans="1:7" ht="14" hidden="1" x14ac:dyDescent="0.15">
      <c r="A1454" s="25">
        <v>44</v>
      </c>
      <c r="B1454" s="26"/>
      <c r="C1454" s="32">
        <f t="shared" si="101"/>
        <v>17870.010000000002</v>
      </c>
      <c r="D1454" s="32">
        <f t="shared" si="101"/>
        <v>11529.09</v>
      </c>
      <c r="E1454" s="32">
        <f t="shared" si="101"/>
        <v>0</v>
      </c>
      <c r="F1454" s="32">
        <f t="shared" si="100"/>
        <v>312.70937500000002</v>
      </c>
      <c r="G1454" s="32">
        <f t="shared" si="100"/>
        <v>245.32750000000001</v>
      </c>
    </row>
    <row r="1455" spans="1:7" ht="14" hidden="1" x14ac:dyDescent="0.15">
      <c r="A1455" s="25">
        <v>45</v>
      </c>
      <c r="B1455" s="26"/>
      <c r="C1455" s="32">
        <f t="shared" si="101"/>
        <v>20001.670000000002</v>
      </c>
      <c r="D1455" s="32">
        <f t="shared" si="101"/>
        <v>12904.970000000001</v>
      </c>
      <c r="E1455" s="32">
        <f t="shared" si="101"/>
        <v>0</v>
      </c>
      <c r="F1455" s="32">
        <f t="shared" si="100"/>
        <v>312.70937500000002</v>
      </c>
      <c r="G1455" s="32">
        <f t="shared" si="100"/>
        <v>245.32750000000001</v>
      </c>
    </row>
    <row r="1456" spans="1:7" ht="14" hidden="1" x14ac:dyDescent="0.15">
      <c r="A1456" s="25">
        <v>46</v>
      </c>
      <c r="B1456" s="26"/>
      <c r="C1456" s="32">
        <f t="shared" si="101"/>
        <v>20001.670000000002</v>
      </c>
      <c r="D1456" s="32">
        <f t="shared" si="101"/>
        <v>12904.970000000001</v>
      </c>
      <c r="E1456" s="32">
        <f t="shared" si="101"/>
        <v>0</v>
      </c>
      <c r="F1456" s="32">
        <f t="shared" si="100"/>
        <v>348.02625000000006</v>
      </c>
      <c r="G1456" s="32">
        <f t="shared" si="100"/>
        <v>273.00625000000008</v>
      </c>
    </row>
    <row r="1457" spans="1:7" ht="14" hidden="1" x14ac:dyDescent="0.15">
      <c r="A1457" s="25">
        <v>47</v>
      </c>
      <c r="B1457" s="26"/>
      <c r="C1457" s="32">
        <f t="shared" si="101"/>
        <v>20001.670000000002</v>
      </c>
      <c r="D1457" s="32">
        <f t="shared" si="101"/>
        <v>12904.970000000001</v>
      </c>
      <c r="E1457" s="32">
        <f t="shared" si="101"/>
        <v>0</v>
      </c>
      <c r="F1457" s="32">
        <f t="shared" si="100"/>
        <v>348.02625000000006</v>
      </c>
      <c r="G1457" s="32">
        <f t="shared" si="100"/>
        <v>273.00625000000008</v>
      </c>
    </row>
    <row r="1458" spans="1:7" ht="14" hidden="1" x14ac:dyDescent="0.15">
      <c r="A1458" s="25">
        <v>48</v>
      </c>
      <c r="B1458" s="26"/>
      <c r="C1458" s="32">
        <f t="shared" si="101"/>
        <v>20001.670000000002</v>
      </c>
      <c r="D1458" s="32">
        <f t="shared" si="101"/>
        <v>12904.970000000001</v>
      </c>
      <c r="E1458" s="32">
        <f t="shared" si="101"/>
        <v>0</v>
      </c>
      <c r="F1458" s="32">
        <f t="shared" si="100"/>
        <v>348.02625000000006</v>
      </c>
      <c r="G1458" s="32">
        <f t="shared" si="100"/>
        <v>273.00625000000008</v>
      </c>
    </row>
    <row r="1459" spans="1:7" ht="14" hidden="1" x14ac:dyDescent="0.15">
      <c r="A1459" s="25">
        <v>49</v>
      </c>
      <c r="B1459" s="26"/>
      <c r="C1459" s="32">
        <f t="shared" si="101"/>
        <v>20001.670000000002</v>
      </c>
      <c r="D1459" s="32">
        <f t="shared" si="101"/>
        <v>12904.970000000001</v>
      </c>
      <c r="E1459" s="32">
        <f t="shared" si="101"/>
        <v>0</v>
      </c>
      <c r="F1459" s="32">
        <f t="shared" si="100"/>
        <v>348.02625000000006</v>
      </c>
      <c r="G1459" s="32">
        <f t="shared" si="100"/>
        <v>273.00625000000008</v>
      </c>
    </row>
    <row r="1460" spans="1:7" ht="14" hidden="1" x14ac:dyDescent="0.15">
      <c r="A1460" s="25">
        <v>50</v>
      </c>
      <c r="B1460" s="26"/>
      <c r="C1460" s="32">
        <f t="shared" si="101"/>
        <v>22385.61</v>
      </c>
      <c r="D1460" s="32">
        <f t="shared" si="101"/>
        <v>14441.970000000001</v>
      </c>
      <c r="E1460" s="32">
        <f t="shared" si="101"/>
        <v>0</v>
      </c>
      <c r="F1460" s="32">
        <f t="shared" ref="F1460:G1475" si="102">+F786*$K$3</f>
        <v>348.02625000000006</v>
      </c>
      <c r="G1460" s="32">
        <f t="shared" si="102"/>
        <v>273.00625000000008</v>
      </c>
    </row>
    <row r="1461" spans="1:7" ht="14" hidden="1" x14ac:dyDescent="0.15">
      <c r="A1461" s="25">
        <v>51</v>
      </c>
      <c r="B1461" s="26"/>
      <c r="C1461" s="32">
        <f t="shared" ref="C1461:E1476" si="103">+C938*$K$4</f>
        <v>22385.61</v>
      </c>
      <c r="D1461" s="32">
        <f t="shared" si="103"/>
        <v>14441.970000000001</v>
      </c>
      <c r="E1461" s="32">
        <f t="shared" si="103"/>
        <v>0</v>
      </c>
      <c r="F1461" s="32">
        <f t="shared" si="102"/>
        <v>388.25875000000008</v>
      </c>
      <c r="G1461" s="32">
        <f t="shared" si="102"/>
        <v>304.61750000000006</v>
      </c>
    </row>
    <row r="1462" spans="1:7" ht="14" hidden="1" x14ac:dyDescent="0.15">
      <c r="A1462" s="25">
        <v>52</v>
      </c>
      <c r="B1462" s="26"/>
      <c r="C1462" s="32">
        <f t="shared" si="103"/>
        <v>22385.61</v>
      </c>
      <c r="D1462" s="32">
        <f t="shared" si="103"/>
        <v>14441.970000000001</v>
      </c>
      <c r="E1462" s="32">
        <f t="shared" si="103"/>
        <v>0</v>
      </c>
      <c r="F1462" s="32">
        <f t="shared" si="102"/>
        <v>388.25875000000008</v>
      </c>
      <c r="G1462" s="32">
        <f t="shared" si="102"/>
        <v>304.61750000000006</v>
      </c>
    </row>
    <row r="1463" spans="1:7" ht="14" hidden="1" x14ac:dyDescent="0.15">
      <c r="A1463" s="25">
        <v>53</v>
      </c>
      <c r="B1463" s="26"/>
      <c r="C1463" s="32">
        <f t="shared" si="103"/>
        <v>22385.61</v>
      </c>
      <c r="D1463" s="32">
        <f t="shared" si="103"/>
        <v>14441.970000000001</v>
      </c>
      <c r="E1463" s="32">
        <f t="shared" si="103"/>
        <v>0</v>
      </c>
      <c r="F1463" s="32">
        <f t="shared" si="102"/>
        <v>388.25875000000008</v>
      </c>
      <c r="G1463" s="32">
        <f t="shared" si="102"/>
        <v>304.61750000000006</v>
      </c>
    </row>
    <row r="1464" spans="1:7" ht="14" hidden="1" x14ac:dyDescent="0.15">
      <c r="A1464" s="25">
        <v>54</v>
      </c>
      <c r="B1464" s="27"/>
      <c r="C1464" s="32">
        <f t="shared" si="103"/>
        <v>22385.61</v>
      </c>
      <c r="D1464" s="32">
        <f t="shared" si="103"/>
        <v>14441.970000000001</v>
      </c>
      <c r="E1464" s="32">
        <f t="shared" si="103"/>
        <v>0</v>
      </c>
      <c r="F1464" s="32">
        <f t="shared" si="102"/>
        <v>388.25875000000008</v>
      </c>
      <c r="G1464" s="32">
        <f t="shared" si="102"/>
        <v>304.61750000000006</v>
      </c>
    </row>
    <row r="1465" spans="1:7" ht="14" hidden="1" x14ac:dyDescent="0.15">
      <c r="A1465" s="25">
        <v>55</v>
      </c>
      <c r="B1465" s="27"/>
      <c r="C1465" s="32">
        <f t="shared" si="103"/>
        <v>25002.75</v>
      </c>
      <c r="D1465" s="32">
        <f t="shared" si="103"/>
        <v>16132.140000000001</v>
      </c>
      <c r="E1465" s="32">
        <f t="shared" si="103"/>
        <v>0</v>
      </c>
      <c r="F1465" s="32">
        <f t="shared" si="102"/>
        <v>388.25875000000008</v>
      </c>
      <c r="G1465" s="32">
        <f t="shared" si="102"/>
        <v>304.61750000000006</v>
      </c>
    </row>
    <row r="1466" spans="1:7" ht="14" hidden="1" x14ac:dyDescent="0.15">
      <c r="A1466" s="25">
        <v>56</v>
      </c>
      <c r="B1466" s="27"/>
      <c r="C1466" s="32">
        <f t="shared" si="103"/>
        <v>25002.75</v>
      </c>
      <c r="D1466" s="32">
        <f t="shared" si="103"/>
        <v>16132.140000000001</v>
      </c>
      <c r="E1466" s="32">
        <f t="shared" si="103"/>
        <v>0</v>
      </c>
      <c r="F1466" s="32">
        <f t="shared" si="102"/>
        <v>432.80187500000005</v>
      </c>
      <c r="G1466" s="32">
        <f t="shared" si="102"/>
        <v>339.63187500000004</v>
      </c>
    </row>
    <row r="1467" spans="1:7" ht="14" hidden="1" x14ac:dyDescent="0.15">
      <c r="A1467" s="25">
        <v>57</v>
      </c>
      <c r="B1467" s="27"/>
      <c r="C1467" s="32">
        <f t="shared" si="103"/>
        <v>25002.75</v>
      </c>
      <c r="D1467" s="32">
        <f t="shared" si="103"/>
        <v>16132.140000000001</v>
      </c>
      <c r="E1467" s="32">
        <f t="shared" si="103"/>
        <v>0</v>
      </c>
      <c r="F1467" s="32">
        <f t="shared" si="102"/>
        <v>432.80187500000005</v>
      </c>
      <c r="G1467" s="32">
        <f t="shared" si="102"/>
        <v>339.63187500000004</v>
      </c>
    </row>
    <row r="1468" spans="1:7" ht="14" hidden="1" x14ac:dyDescent="0.15">
      <c r="A1468" s="25">
        <v>58</v>
      </c>
      <c r="B1468" s="27"/>
      <c r="C1468" s="32">
        <f t="shared" si="103"/>
        <v>25002.75</v>
      </c>
      <c r="D1468" s="32">
        <f t="shared" si="103"/>
        <v>16132.140000000001</v>
      </c>
      <c r="E1468" s="32">
        <f t="shared" si="103"/>
        <v>0</v>
      </c>
      <c r="F1468" s="32">
        <f t="shared" si="102"/>
        <v>432.80187500000005</v>
      </c>
      <c r="G1468" s="32">
        <f t="shared" si="102"/>
        <v>339.63187500000004</v>
      </c>
    </row>
    <row r="1469" spans="1:7" ht="14" hidden="1" x14ac:dyDescent="0.15">
      <c r="A1469" s="25">
        <v>59</v>
      </c>
      <c r="B1469" s="27"/>
      <c r="C1469" s="32">
        <f t="shared" si="103"/>
        <v>25002.75</v>
      </c>
      <c r="D1469" s="32">
        <f t="shared" si="103"/>
        <v>16132.140000000001</v>
      </c>
      <c r="E1469" s="32">
        <f t="shared" si="103"/>
        <v>0</v>
      </c>
      <c r="F1469" s="32">
        <f t="shared" si="102"/>
        <v>432.80187500000005</v>
      </c>
      <c r="G1469" s="32">
        <f t="shared" si="102"/>
        <v>339.63187500000004</v>
      </c>
    </row>
    <row r="1470" spans="1:7" ht="14" hidden="1" x14ac:dyDescent="0.15">
      <c r="A1470" s="25">
        <v>60</v>
      </c>
      <c r="B1470" s="27"/>
      <c r="C1470" s="32">
        <f t="shared" si="103"/>
        <v>26738.5</v>
      </c>
      <c r="D1470" s="32">
        <f t="shared" si="103"/>
        <v>17251.5</v>
      </c>
      <c r="E1470" s="32">
        <f t="shared" si="103"/>
        <v>0</v>
      </c>
      <c r="F1470" s="32">
        <f t="shared" si="102"/>
        <v>432.80187500000005</v>
      </c>
      <c r="G1470" s="32">
        <f t="shared" si="102"/>
        <v>339.63187500000004</v>
      </c>
    </row>
    <row r="1471" spans="1:7" ht="14" hidden="1" x14ac:dyDescent="0.15">
      <c r="A1471" s="25">
        <v>61</v>
      </c>
      <c r="B1471" s="27"/>
      <c r="C1471" s="32">
        <f t="shared" si="103"/>
        <v>29754.2</v>
      </c>
      <c r="D1471" s="32">
        <f t="shared" si="103"/>
        <v>19197.66</v>
      </c>
      <c r="E1471" s="32">
        <f t="shared" si="103"/>
        <v>0</v>
      </c>
      <c r="F1471" s="32">
        <f t="shared" si="102"/>
        <v>462.8250000000001</v>
      </c>
      <c r="G1471" s="32">
        <f t="shared" si="102"/>
        <v>363.07562500000006</v>
      </c>
    </row>
    <row r="1472" spans="1:7" ht="14" hidden="1" x14ac:dyDescent="0.15">
      <c r="A1472" s="25">
        <v>62</v>
      </c>
      <c r="B1472" s="27"/>
      <c r="C1472" s="32">
        <f t="shared" si="103"/>
        <v>33006.28</v>
      </c>
      <c r="D1472" s="32">
        <f t="shared" si="103"/>
        <v>21295.4</v>
      </c>
      <c r="E1472" s="32">
        <f t="shared" si="103"/>
        <v>0</v>
      </c>
      <c r="F1472" s="32">
        <f t="shared" si="102"/>
        <v>515.15750000000014</v>
      </c>
      <c r="G1472" s="32">
        <f t="shared" si="102"/>
        <v>404.06437500000004</v>
      </c>
    </row>
    <row r="1473" spans="1:7" ht="14" hidden="1" x14ac:dyDescent="0.15">
      <c r="A1473" s="25">
        <v>63</v>
      </c>
      <c r="B1473" s="27"/>
      <c r="C1473" s="32">
        <f t="shared" si="103"/>
        <v>36496.33</v>
      </c>
      <c r="D1473" s="32">
        <f t="shared" si="103"/>
        <v>23545.780000000002</v>
      </c>
      <c r="E1473" s="32">
        <f t="shared" si="103"/>
        <v>0</v>
      </c>
      <c r="F1473" s="32">
        <f t="shared" si="102"/>
        <v>571.87625000000014</v>
      </c>
      <c r="G1473" s="32">
        <f t="shared" si="102"/>
        <v>448.60750000000007</v>
      </c>
    </row>
    <row r="1474" spans="1:7" ht="14" hidden="1" x14ac:dyDescent="0.15">
      <c r="A1474" s="25">
        <v>64</v>
      </c>
      <c r="B1474" s="27"/>
      <c r="C1474" s="32">
        <f t="shared" si="103"/>
        <v>40222.230000000003</v>
      </c>
      <c r="D1474" s="32">
        <f t="shared" si="103"/>
        <v>25950.390000000003</v>
      </c>
      <c r="E1474" s="32">
        <f t="shared" si="103"/>
        <v>0</v>
      </c>
      <c r="F1474" s="32">
        <f t="shared" si="102"/>
        <v>633.359375</v>
      </c>
      <c r="G1474" s="32">
        <f t="shared" si="102"/>
        <v>496.8562500000001</v>
      </c>
    </row>
    <row r="1475" spans="1:7" ht="14" hidden="1" x14ac:dyDescent="0.15">
      <c r="A1475" s="25">
        <v>65</v>
      </c>
      <c r="B1475" s="27"/>
      <c r="C1475" s="32">
        <f t="shared" si="103"/>
        <v>44185.04</v>
      </c>
      <c r="D1475" s="32">
        <f t="shared" si="103"/>
        <v>28506.050000000003</v>
      </c>
      <c r="E1475" s="32">
        <f t="shared" si="103"/>
        <v>0</v>
      </c>
      <c r="F1475" s="32">
        <f t="shared" si="102"/>
        <v>699.30437500000005</v>
      </c>
      <c r="G1475" s="32">
        <f t="shared" si="102"/>
        <v>548.65937500000007</v>
      </c>
    </row>
    <row r="1476" spans="1:7" ht="14" hidden="1" x14ac:dyDescent="0.15">
      <c r="A1476" s="25">
        <v>66</v>
      </c>
      <c r="B1476" s="27"/>
      <c r="C1476" s="32">
        <f t="shared" si="103"/>
        <v>48382.64</v>
      </c>
      <c r="D1476" s="32">
        <f t="shared" si="103"/>
        <v>31215.940000000002</v>
      </c>
      <c r="E1476" s="32">
        <f t="shared" si="103"/>
        <v>0</v>
      </c>
      <c r="F1476" s="32">
        <f t="shared" ref="F1476:G1491" si="104">+F802*$K$3</f>
        <v>770.01375000000007</v>
      </c>
      <c r="G1476" s="32">
        <f t="shared" si="104"/>
        <v>604.24375000000009</v>
      </c>
    </row>
    <row r="1477" spans="1:7" ht="14" hidden="1" x14ac:dyDescent="0.15">
      <c r="A1477" s="25">
        <v>67</v>
      </c>
      <c r="B1477" s="27"/>
      <c r="C1477" s="32">
        <f t="shared" ref="C1477:E1492" si="105">+C954*$K$4</f>
        <v>52818.740000000005</v>
      </c>
      <c r="D1477" s="32">
        <f t="shared" si="105"/>
        <v>34077.410000000003</v>
      </c>
      <c r="E1477" s="32">
        <f t="shared" si="105"/>
        <v>0</v>
      </c>
      <c r="F1477" s="32">
        <f t="shared" si="104"/>
        <v>845.18500000000006</v>
      </c>
      <c r="G1477" s="32">
        <f t="shared" si="104"/>
        <v>663.1556250000001</v>
      </c>
    </row>
    <row r="1478" spans="1:7" ht="14" hidden="1" x14ac:dyDescent="0.15">
      <c r="A1478" s="25">
        <v>68</v>
      </c>
      <c r="B1478" s="27"/>
      <c r="C1478" s="32">
        <f t="shared" si="105"/>
        <v>57490.16</v>
      </c>
      <c r="D1478" s="32">
        <f t="shared" si="105"/>
        <v>37092.58</v>
      </c>
      <c r="E1478" s="32">
        <f t="shared" si="105"/>
        <v>0</v>
      </c>
      <c r="F1478" s="32">
        <f t="shared" si="104"/>
        <v>924.81812500000012</v>
      </c>
      <c r="G1478" s="32">
        <f t="shared" si="104"/>
        <v>725.54625000000021</v>
      </c>
    </row>
    <row r="1479" spans="1:7" ht="14" hidden="1" x14ac:dyDescent="0.15">
      <c r="A1479" s="25">
        <v>69</v>
      </c>
      <c r="B1479" s="27"/>
      <c r="C1479" s="32">
        <f t="shared" si="105"/>
        <v>62400.08</v>
      </c>
      <c r="D1479" s="32">
        <f t="shared" si="105"/>
        <v>40257.740000000005</v>
      </c>
      <c r="E1479" s="32">
        <f t="shared" si="105"/>
        <v>0</v>
      </c>
      <c r="F1479" s="32">
        <f t="shared" si="104"/>
        <v>1009.2156250000002</v>
      </c>
      <c r="G1479" s="32">
        <f t="shared" si="104"/>
        <v>791.71812500000021</v>
      </c>
    </row>
    <row r="1480" spans="1:7" ht="14" hidden="1" x14ac:dyDescent="0.15">
      <c r="A1480" s="25">
        <v>70</v>
      </c>
      <c r="B1480" s="27"/>
      <c r="C1480" s="32">
        <f t="shared" si="105"/>
        <v>67545.850000000006</v>
      </c>
      <c r="D1480" s="32">
        <f t="shared" si="105"/>
        <v>43577.66</v>
      </c>
      <c r="E1480" s="32">
        <f t="shared" si="105"/>
        <v>0</v>
      </c>
      <c r="F1480" s="32">
        <f t="shared" si="104"/>
        <v>1097.8481250000002</v>
      </c>
      <c r="G1480" s="32">
        <f t="shared" si="104"/>
        <v>861.29312500000015</v>
      </c>
    </row>
    <row r="1481" spans="1:7" ht="14" hidden="1" x14ac:dyDescent="0.15">
      <c r="A1481" s="25">
        <v>71</v>
      </c>
      <c r="B1481" s="27"/>
      <c r="C1481" s="32">
        <f t="shared" si="105"/>
        <v>72926.94</v>
      </c>
      <c r="D1481" s="32">
        <f t="shared" si="105"/>
        <v>47051.28</v>
      </c>
      <c r="E1481" s="32">
        <f t="shared" si="105"/>
        <v>0</v>
      </c>
      <c r="F1481" s="32">
        <f t="shared" si="104"/>
        <v>1191.2450000000001</v>
      </c>
      <c r="G1481" s="32">
        <f t="shared" si="104"/>
        <v>934.49812500000007</v>
      </c>
    </row>
    <row r="1482" spans="1:7" ht="14" hidden="1" x14ac:dyDescent="0.15">
      <c r="A1482" s="25">
        <v>72</v>
      </c>
      <c r="B1482" s="27"/>
      <c r="C1482" s="32">
        <f t="shared" si="105"/>
        <v>78546</v>
      </c>
      <c r="D1482" s="32">
        <f t="shared" si="105"/>
        <v>50675.420000000006</v>
      </c>
      <c r="E1482" s="32">
        <f t="shared" si="105"/>
        <v>0</v>
      </c>
      <c r="F1482" s="32">
        <f t="shared" si="104"/>
        <v>1289.2550000000003</v>
      </c>
      <c r="G1482" s="32">
        <f t="shared" si="104"/>
        <v>1011.4843750000002</v>
      </c>
    </row>
    <row r="1483" spans="1:7" ht="14" hidden="1" x14ac:dyDescent="0.15">
      <c r="A1483" s="25">
        <v>73</v>
      </c>
      <c r="B1483" s="27"/>
      <c r="C1483" s="32">
        <f t="shared" si="105"/>
        <v>84400.38</v>
      </c>
      <c r="D1483" s="32">
        <f t="shared" si="105"/>
        <v>54452.73</v>
      </c>
      <c r="E1483" s="32">
        <f t="shared" si="105"/>
        <v>0</v>
      </c>
      <c r="F1483" s="32">
        <f t="shared" si="104"/>
        <v>1391.8781250000002</v>
      </c>
      <c r="G1483" s="32">
        <f t="shared" si="104"/>
        <v>1092.0250000000003</v>
      </c>
    </row>
    <row r="1484" spans="1:7" ht="14" hidden="1" x14ac:dyDescent="0.15">
      <c r="A1484" s="25">
        <v>74</v>
      </c>
      <c r="B1484" s="27"/>
      <c r="C1484" s="32">
        <f t="shared" si="105"/>
        <v>90494.32</v>
      </c>
      <c r="D1484" s="32">
        <f t="shared" si="105"/>
        <v>58383.740000000005</v>
      </c>
      <c r="E1484" s="32">
        <f t="shared" si="105"/>
        <v>0</v>
      </c>
      <c r="F1484" s="32">
        <f t="shared" si="104"/>
        <v>1498.9631250000002</v>
      </c>
      <c r="G1484" s="32">
        <f t="shared" si="104"/>
        <v>1175.96875</v>
      </c>
    </row>
    <row r="1485" spans="1:7" ht="14" hidden="1" x14ac:dyDescent="0.15">
      <c r="A1485" s="25">
        <v>75</v>
      </c>
      <c r="B1485" s="27"/>
      <c r="C1485" s="32">
        <f t="shared" si="105"/>
        <v>96821.99</v>
      </c>
      <c r="D1485" s="32">
        <f t="shared" si="105"/>
        <v>62465.8</v>
      </c>
      <c r="E1485" s="32">
        <f t="shared" si="105"/>
        <v>0</v>
      </c>
      <c r="F1485" s="32">
        <f t="shared" si="104"/>
        <v>1610.5856250000002</v>
      </c>
      <c r="G1485" s="32">
        <f t="shared" si="104"/>
        <v>1263.5425000000002</v>
      </c>
    </row>
    <row r="1486" spans="1:7" ht="14" hidden="1" x14ac:dyDescent="0.15">
      <c r="A1486" s="25">
        <v>76</v>
      </c>
      <c r="B1486" s="27"/>
      <c r="C1486" s="32">
        <f t="shared" si="105"/>
        <v>96821.99</v>
      </c>
      <c r="D1486" s="32">
        <f t="shared" si="105"/>
        <v>62465.8</v>
      </c>
      <c r="E1486" s="32">
        <f t="shared" si="105"/>
        <v>0</v>
      </c>
      <c r="F1486" s="32">
        <f t="shared" si="104"/>
        <v>1726.8212500000002</v>
      </c>
      <c r="G1486" s="32">
        <f t="shared" si="104"/>
        <v>1354.6706250000002</v>
      </c>
    </row>
    <row r="1487" spans="1:7" ht="14" hidden="1" x14ac:dyDescent="0.15">
      <c r="A1487" s="25">
        <v>77</v>
      </c>
      <c r="B1487" s="27"/>
      <c r="C1487" s="32">
        <f t="shared" si="105"/>
        <v>96821.99</v>
      </c>
      <c r="D1487" s="32">
        <f t="shared" si="105"/>
        <v>62465.8</v>
      </c>
      <c r="E1487" s="32">
        <f t="shared" si="105"/>
        <v>0</v>
      </c>
      <c r="F1487" s="32">
        <f t="shared" si="104"/>
        <v>1726.8212500000002</v>
      </c>
      <c r="G1487" s="32">
        <f t="shared" si="104"/>
        <v>1354.6706250000002</v>
      </c>
    </row>
    <row r="1488" spans="1:7" ht="14" hidden="1" x14ac:dyDescent="0.15">
      <c r="A1488" s="25">
        <v>78</v>
      </c>
      <c r="B1488" s="27"/>
      <c r="C1488" s="32">
        <f t="shared" si="105"/>
        <v>96821.99</v>
      </c>
      <c r="D1488" s="32">
        <f t="shared" si="105"/>
        <v>62465.8</v>
      </c>
      <c r="E1488" s="32">
        <f t="shared" si="105"/>
        <v>0</v>
      </c>
      <c r="F1488" s="32">
        <f t="shared" si="104"/>
        <v>1726.8212500000002</v>
      </c>
      <c r="G1488" s="32">
        <f t="shared" si="104"/>
        <v>1354.6706250000002</v>
      </c>
    </row>
    <row r="1489" spans="1:7" ht="14" hidden="1" x14ac:dyDescent="0.15">
      <c r="A1489" s="25">
        <v>79</v>
      </c>
      <c r="B1489" s="27"/>
      <c r="C1489" s="32">
        <f t="shared" si="105"/>
        <v>96821.99</v>
      </c>
      <c r="D1489" s="32">
        <f t="shared" si="105"/>
        <v>62465.8</v>
      </c>
      <c r="E1489" s="32">
        <f t="shared" si="105"/>
        <v>0</v>
      </c>
      <c r="F1489" s="32">
        <f t="shared" si="104"/>
        <v>1726.8212500000002</v>
      </c>
      <c r="G1489" s="32">
        <f t="shared" si="104"/>
        <v>1354.6706250000002</v>
      </c>
    </row>
    <row r="1490" spans="1:7" ht="14" hidden="1" x14ac:dyDescent="0.15">
      <c r="A1490" s="25">
        <v>80</v>
      </c>
      <c r="B1490" s="27"/>
      <c r="C1490" s="32">
        <f t="shared" si="105"/>
        <v>96821.99</v>
      </c>
      <c r="D1490" s="32">
        <f t="shared" si="105"/>
        <v>62465.8</v>
      </c>
      <c r="E1490" s="32">
        <f t="shared" si="105"/>
        <v>0</v>
      </c>
      <c r="F1490" s="32">
        <f t="shared" si="104"/>
        <v>1726.8212500000002</v>
      </c>
      <c r="G1490" s="32">
        <f t="shared" si="104"/>
        <v>1354.6706250000002</v>
      </c>
    </row>
    <row r="1491" spans="1:7" ht="14" hidden="1" x14ac:dyDescent="0.15">
      <c r="A1491" s="25">
        <v>81</v>
      </c>
      <c r="B1491" s="27"/>
      <c r="C1491" s="32">
        <f t="shared" si="105"/>
        <v>96821.99</v>
      </c>
      <c r="D1491" s="32">
        <f t="shared" si="105"/>
        <v>62465.8</v>
      </c>
      <c r="E1491" s="32">
        <f t="shared" si="105"/>
        <v>0</v>
      </c>
      <c r="F1491" s="32">
        <f t="shared" si="104"/>
        <v>1726.8212500000002</v>
      </c>
      <c r="G1491" s="32">
        <f t="shared" si="104"/>
        <v>1354.6706250000002</v>
      </c>
    </row>
    <row r="1492" spans="1:7" ht="14" hidden="1" x14ac:dyDescent="0.15">
      <c r="A1492" s="25">
        <v>82</v>
      </c>
      <c r="B1492" s="27"/>
      <c r="C1492" s="32">
        <f t="shared" si="105"/>
        <v>96821.99</v>
      </c>
      <c r="D1492" s="32">
        <f t="shared" si="105"/>
        <v>62465.8</v>
      </c>
      <c r="E1492" s="32">
        <f t="shared" si="105"/>
        <v>0</v>
      </c>
      <c r="F1492" s="32">
        <f t="shared" ref="F1492:G1497" si="106">+F818*$K$3</f>
        <v>1726.8212500000002</v>
      </c>
      <c r="G1492" s="32">
        <f t="shared" si="106"/>
        <v>1354.6706250000002</v>
      </c>
    </row>
    <row r="1493" spans="1:7" ht="14" hidden="1" x14ac:dyDescent="0.15">
      <c r="A1493" s="25">
        <v>83</v>
      </c>
      <c r="B1493" s="27"/>
      <c r="C1493" s="32">
        <f t="shared" ref="C1493:E1497" si="107">+C970*$K$4</f>
        <v>96821.99</v>
      </c>
      <c r="D1493" s="32">
        <f t="shared" si="107"/>
        <v>62465.8</v>
      </c>
      <c r="E1493" s="32">
        <f t="shared" si="107"/>
        <v>0</v>
      </c>
      <c r="F1493" s="32">
        <f t="shared" si="106"/>
        <v>1726.8212500000002</v>
      </c>
      <c r="G1493" s="32">
        <f t="shared" si="106"/>
        <v>1354.6706250000002</v>
      </c>
    </row>
    <row r="1494" spans="1:7" ht="14" hidden="1" x14ac:dyDescent="0.15">
      <c r="A1494" s="25">
        <v>84</v>
      </c>
      <c r="B1494" s="27" t="s">
        <v>3</v>
      </c>
      <c r="C1494" s="32">
        <f t="shared" si="107"/>
        <v>96821.99</v>
      </c>
      <c r="D1494" s="32">
        <f t="shared" si="107"/>
        <v>62465.8</v>
      </c>
      <c r="E1494" s="32">
        <f t="shared" si="107"/>
        <v>0</v>
      </c>
      <c r="F1494" s="32">
        <f t="shared" si="106"/>
        <v>1726.8212500000002</v>
      </c>
      <c r="G1494" s="32">
        <f t="shared" si="106"/>
        <v>1354.6706250000002</v>
      </c>
    </row>
    <row r="1495" spans="1:7" ht="14" hidden="1" x14ac:dyDescent="0.15">
      <c r="A1495" s="25">
        <v>1</v>
      </c>
      <c r="B1495" s="27" t="s">
        <v>4</v>
      </c>
      <c r="C1495" s="32">
        <f t="shared" si="107"/>
        <v>5007.97</v>
      </c>
      <c r="D1495" s="32">
        <f t="shared" si="107"/>
        <v>3230.88</v>
      </c>
      <c r="E1495" s="32">
        <f t="shared" si="107"/>
        <v>0</v>
      </c>
      <c r="F1495" s="32">
        <f t="shared" si="106"/>
        <v>1726.8212500000002</v>
      </c>
      <c r="G1495" s="32">
        <f t="shared" si="106"/>
        <v>1354.6706250000002</v>
      </c>
    </row>
    <row r="1496" spans="1:7" ht="14" hidden="1" x14ac:dyDescent="0.15">
      <c r="A1496" s="25">
        <v>2</v>
      </c>
      <c r="B1496" s="27" t="s">
        <v>1</v>
      </c>
      <c r="C1496" s="32">
        <f t="shared" si="107"/>
        <v>8513.3900000000012</v>
      </c>
      <c r="D1496" s="32">
        <f t="shared" si="107"/>
        <v>5491.8600000000006</v>
      </c>
      <c r="E1496" s="32">
        <f t="shared" si="107"/>
        <v>0</v>
      </c>
      <c r="F1496" s="32">
        <f t="shared" si="106"/>
        <v>93.92625000000001</v>
      </c>
      <c r="G1496" s="32">
        <f t="shared" si="106"/>
        <v>73.734375</v>
      </c>
    </row>
    <row r="1497" spans="1:7" ht="14" hidden="1" x14ac:dyDescent="0.15">
      <c r="A1497" s="25">
        <v>3</v>
      </c>
      <c r="B1497" s="27" t="s">
        <v>5</v>
      </c>
      <c r="C1497" s="32">
        <f t="shared" si="107"/>
        <v>12017.220000000001</v>
      </c>
      <c r="D1497" s="32">
        <f t="shared" si="107"/>
        <v>7753.9000000000005</v>
      </c>
      <c r="E1497" s="32">
        <f t="shared" si="107"/>
        <v>0</v>
      </c>
      <c r="F1497" s="32">
        <f t="shared" si="106"/>
        <v>159.64437500000003</v>
      </c>
      <c r="G1497" s="32">
        <f t="shared" si="106"/>
        <v>125.15937500000003</v>
      </c>
    </row>
  </sheetData>
  <sheetProtection algorithmName="SHA-512" hashValue="0wU8jakJoVbFk9085eiYPZZNKhOrK9ypRlKYo3hprfavc8O//juJCqn5xPWJoLiq/5rddbVLPRHSR7hom8besA==" saltValue="jJRPKmyO9l7PGUDmPG1lcQ==" spinCount="100000" sheet="1" objects="1" scenarios="1"/>
  <mergeCells count="75">
    <mergeCell ref="A1424:G1424"/>
    <mergeCell ref="A1425:G1425"/>
    <mergeCell ref="A1426:B1426"/>
    <mergeCell ref="C1426:G1426"/>
    <mergeCell ref="A1275:G1275"/>
    <mergeCell ref="A1276:B1276"/>
    <mergeCell ref="C1276:G1276"/>
    <mergeCell ref="A1349:G1349"/>
    <mergeCell ref="A1350:G1350"/>
    <mergeCell ref="A1351:B1351"/>
    <mergeCell ref="C1351:G1351"/>
    <mergeCell ref="A1274:G1274"/>
    <mergeCell ref="A1050:G1050"/>
    <mergeCell ref="A1051:G1051"/>
    <mergeCell ref="A1052:B1052"/>
    <mergeCell ref="C1052:G1052"/>
    <mergeCell ref="A1125:G1125"/>
    <mergeCell ref="A1126:G1126"/>
    <mergeCell ref="A1127:B1127"/>
    <mergeCell ref="C1127:G1127"/>
    <mergeCell ref="A1200:G1200"/>
    <mergeCell ref="A1201:B1201"/>
    <mergeCell ref="C1201:G1201"/>
    <mergeCell ref="A977:B977"/>
    <mergeCell ref="C977:G977"/>
    <mergeCell ref="A753:B753"/>
    <mergeCell ref="C753:G753"/>
    <mergeCell ref="A826:G826"/>
    <mergeCell ref="A827:G827"/>
    <mergeCell ref="A828:B828"/>
    <mergeCell ref="C828:G828"/>
    <mergeCell ref="A901:G901"/>
    <mergeCell ref="A902:G902"/>
    <mergeCell ref="A903:B903"/>
    <mergeCell ref="C903:G903"/>
    <mergeCell ref="A976:G976"/>
    <mergeCell ref="A752:G752"/>
    <mergeCell ref="A528:B528"/>
    <mergeCell ref="C528:G528"/>
    <mergeCell ref="A601:G601"/>
    <mergeCell ref="A602:G602"/>
    <mergeCell ref="A603:B603"/>
    <mergeCell ref="C603:G603"/>
    <mergeCell ref="A676:G676"/>
    <mergeCell ref="A677:G677"/>
    <mergeCell ref="A678:B678"/>
    <mergeCell ref="C678:G678"/>
    <mergeCell ref="A751:G751"/>
    <mergeCell ref="A527:G527"/>
    <mergeCell ref="A301:G301"/>
    <mergeCell ref="A302:G302"/>
    <mergeCell ref="A303:B303"/>
    <mergeCell ref="C303:G303"/>
    <mergeCell ref="A376:G376"/>
    <mergeCell ref="A377:B377"/>
    <mergeCell ref="C377:G377"/>
    <mergeCell ref="A451:G451"/>
    <mergeCell ref="A452:G452"/>
    <mergeCell ref="A453:B453"/>
    <mergeCell ref="C453:G453"/>
    <mergeCell ref="A526:G526"/>
    <mergeCell ref="A227:B227"/>
    <mergeCell ref="C227:G227"/>
    <mergeCell ref="A2:G2"/>
    <mergeCell ref="A3:G3"/>
    <mergeCell ref="A4:B4"/>
    <mergeCell ref="C4:G4"/>
    <mergeCell ref="A77:G77"/>
    <mergeCell ref="A78:B78"/>
    <mergeCell ref="C78:G78"/>
    <mergeCell ref="A151:G151"/>
    <mergeCell ref="A152:G152"/>
    <mergeCell ref="A153:B153"/>
    <mergeCell ref="C153:G153"/>
    <mergeCell ref="A226:G226"/>
  </mergeCells>
  <conditionalFormatting sqref="I6:M75">
    <cfRule type="containsText" dxfId="4" priority="5" operator="containsText" text="True">
      <formula>NOT(ISERROR(SEARCH("True",I6)))</formula>
    </cfRule>
  </conditionalFormatting>
  <conditionalFormatting sqref="I155:M224">
    <cfRule type="containsText" dxfId="3" priority="4" operator="containsText" text="True">
      <formula>NOT(ISERROR(SEARCH("True",I155)))</formula>
    </cfRule>
  </conditionalFormatting>
  <conditionalFormatting sqref="I305:M374">
    <cfRule type="containsText" dxfId="2" priority="3" operator="containsText" text="True">
      <formula>NOT(ISERROR(SEARCH("True",I305)))</formula>
    </cfRule>
  </conditionalFormatting>
  <conditionalFormatting sqref="I905:J974">
    <cfRule type="containsText" dxfId="1" priority="2" operator="containsText" text="True">
      <formula>NOT(ISERROR(SEARCH("True",I905)))</formula>
    </cfRule>
  </conditionalFormatting>
  <conditionalFormatting sqref="I1129:J1198">
    <cfRule type="containsText" dxfId="0" priority="1" operator="containsText" text="True">
      <formula>NOT(ISERROR(SEARCH("True",I1129)))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K258"/>
  <sheetViews>
    <sheetView showGridLines="0" zoomScaleNormal="100" zoomScaleSheetLayoutView="31" workbookViewId="0">
      <selection activeCell="A14" sqref="A14"/>
    </sheetView>
  </sheetViews>
  <sheetFormatPr baseColWidth="10" defaultColWidth="8.6640625" defaultRowHeight="16" x14ac:dyDescent="0.2"/>
  <cols>
    <col min="1" max="1" width="70.5" style="194" customWidth="1"/>
    <col min="2" max="2" width="57.5" style="194" customWidth="1"/>
    <col min="3" max="3" width="16.5" style="222" customWidth="1"/>
    <col min="4" max="4" width="16.6640625" style="194" customWidth="1"/>
    <col min="5" max="5" width="44.6640625" style="194" bestFit="1" customWidth="1"/>
    <col min="6" max="6" width="32.6640625" style="194" customWidth="1"/>
    <col min="7" max="7" width="24.1640625" style="194" bestFit="1" customWidth="1"/>
    <col min="8" max="8" width="29" style="194" bestFit="1" customWidth="1"/>
    <col min="9" max="9" width="28" style="194" customWidth="1"/>
    <col min="10" max="10" width="6.6640625" style="194" customWidth="1"/>
    <col min="11" max="11" width="9.5" style="194" customWidth="1"/>
    <col min="12" max="16384" width="8.6640625" style="194"/>
  </cols>
  <sheetData>
    <row r="1" spans="1:10" x14ac:dyDescent="0.2">
      <c r="A1" s="192"/>
      <c r="B1" s="192"/>
      <c r="C1" s="193"/>
      <c r="D1" s="192"/>
      <c r="E1" s="192"/>
      <c r="F1" s="192"/>
      <c r="G1" s="192"/>
      <c r="H1" s="192"/>
      <c r="I1" s="192"/>
      <c r="J1" s="192"/>
    </row>
    <row r="2" spans="1:10" x14ac:dyDescent="0.2">
      <c r="A2" s="192"/>
      <c r="B2" s="192"/>
      <c r="C2" s="193"/>
      <c r="D2" s="192"/>
      <c r="E2" s="192"/>
      <c r="F2" s="192"/>
      <c r="G2" s="192"/>
      <c r="H2" s="192"/>
      <c r="I2" s="192"/>
      <c r="J2" s="192"/>
    </row>
    <row r="3" spans="1:10" x14ac:dyDescent="0.2">
      <c r="A3" s="192"/>
      <c r="B3" s="192"/>
      <c r="C3" s="193"/>
      <c r="D3" s="192"/>
      <c r="E3" s="192"/>
      <c r="F3" s="192"/>
      <c r="G3" s="192"/>
      <c r="H3" s="192"/>
      <c r="I3" s="192"/>
      <c r="J3" s="192"/>
    </row>
    <row r="4" spans="1:10" x14ac:dyDescent="0.2">
      <c r="C4" s="194"/>
    </row>
    <row r="5" spans="1:10" x14ac:dyDescent="0.2">
      <c r="A5" s="294"/>
      <c r="B5" s="294"/>
      <c r="C5" s="294"/>
      <c r="D5" s="294"/>
      <c r="E5" s="294"/>
      <c r="F5" s="294"/>
      <c r="G5" s="294"/>
      <c r="H5" s="294"/>
      <c r="I5" s="294"/>
      <c r="J5" s="294"/>
    </row>
    <row r="6" spans="1:10" x14ac:dyDescent="0.2">
      <c r="A6" s="294"/>
      <c r="B6" s="294"/>
      <c r="C6" s="294"/>
      <c r="D6" s="294"/>
      <c r="E6" s="294"/>
      <c r="F6" s="294"/>
      <c r="G6" s="294"/>
      <c r="H6" s="294"/>
      <c r="I6" s="294"/>
      <c r="J6" s="294"/>
    </row>
    <row r="7" spans="1:10" x14ac:dyDescent="0.2">
      <c r="A7" s="294"/>
      <c r="B7" s="294"/>
      <c r="C7" s="294"/>
      <c r="D7" s="294"/>
      <c r="E7" s="294"/>
      <c r="F7" s="294"/>
      <c r="G7" s="294"/>
      <c r="H7" s="294"/>
      <c r="I7" s="294"/>
      <c r="J7" s="294"/>
    </row>
    <row r="8" spans="1:10" x14ac:dyDescent="0.2">
      <c r="A8" s="294"/>
      <c r="B8" s="294"/>
      <c r="C8" s="294"/>
      <c r="D8" s="294"/>
      <c r="E8" s="294"/>
      <c r="F8" s="294"/>
      <c r="G8" s="294"/>
      <c r="H8" s="294"/>
      <c r="I8" s="294"/>
      <c r="J8" s="294"/>
    </row>
    <row r="9" spans="1:10" x14ac:dyDescent="0.2">
      <c r="A9" s="294"/>
      <c r="B9" s="294"/>
      <c r="C9" s="294"/>
      <c r="D9" s="294"/>
      <c r="E9" s="294"/>
      <c r="F9" s="294"/>
      <c r="G9" s="294"/>
      <c r="H9" s="294"/>
      <c r="I9" s="294"/>
      <c r="J9" s="294"/>
    </row>
    <row r="10" spans="1:10" x14ac:dyDescent="0.2">
      <c r="A10" s="294"/>
      <c r="B10" s="294"/>
      <c r="C10" s="294"/>
      <c r="D10" s="294"/>
      <c r="E10" s="294"/>
      <c r="F10" s="294"/>
      <c r="G10" s="294"/>
      <c r="H10" s="294"/>
      <c r="I10" s="294"/>
      <c r="J10" s="294"/>
    </row>
    <row r="11" spans="1:10" x14ac:dyDescent="0.2">
      <c r="A11" s="294"/>
      <c r="B11" s="294"/>
      <c r="C11" s="294"/>
      <c r="D11" s="294"/>
      <c r="E11" s="294"/>
      <c r="F11" s="294"/>
      <c r="G11" s="294"/>
      <c r="H11" s="294"/>
      <c r="I11" s="294"/>
      <c r="J11" s="294"/>
    </row>
    <row r="12" spans="1:10" ht="22.5" customHeight="1" x14ac:dyDescent="0.2">
      <c r="A12" s="294"/>
      <c r="B12" s="294"/>
      <c r="C12" s="196"/>
      <c r="D12" s="294"/>
      <c r="E12" s="294"/>
      <c r="F12" s="294"/>
      <c r="G12" s="294"/>
      <c r="H12" s="294"/>
      <c r="I12" s="294"/>
      <c r="J12" s="294"/>
    </row>
    <row r="13" spans="1:10" ht="22.5" customHeight="1" x14ac:dyDescent="0.2">
      <c r="A13" s="453" t="s">
        <v>174</v>
      </c>
      <c r="B13" s="453"/>
      <c r="C13" s="420"/>
      <c r="D13" s="448" t="s">
        <v>33</v>
      </c>
      <c r="E13" s="448"/>
      <c r="F13" s="449" t="str">
        <f>+'INGRESO DE DATOS'!$D$13</f>
        <v>Nombre Completo</v>
      </c>
      <c r="G13" s="449"/>
      <c r="H13" s="449"/>
      <c r="I13" s="449"/>
      <c r="J13" s="197"/>
    </row>
    <row r="14" spans="1:10" ht="15.75" customHeight="1" x14ac:dyDescent="0.2">
      <c r="A14" s="239"/>
      <c r="B14" s="240"/>
      <c r="C14" s="198"/>
      <c r="D14" s="224"/>
      <c r="E14" s="224"/>
      <c r="F14" s="224"/>
      <c r="G14" s="224"/>
      <c r="H14" s="224"/>
      <c r="I14" s="224"/>
      <c r="J14" s="193"/>
    </row>
    <row r="15" spans="1:10" ht="22.5" customHeight="1" x14ac:dyDescent="0.2">
      <c r="A15" s="239"/>
      <c r="B15" s="240"/>
      <c r="C15" s="198"/>
      <c r="D15" s="448" t="s">
        <v>34</v>
      </c>
      <c r="E15" s="448"/>
      <c r="F15" s="325">
        <f>+'INGRESO DE DATOS'!$D$15</f>
        <v>2</v>
      </c>
      <c r="G15" s="224"/>
      <c r="H15" s="226" t="s">
        <v>35</v>
      </c>
      <c r="I15" s="325">
        <f>+'INGRESO DE DATOS'!$D$17</f>
        <v>18</v>
      </c>
      <c r="J15" s="197"/>
    </row>
    <row r="16" spans="1:10" ht="15.75" customHeight="1" x14ac:dyDescent="0.2">
      <c r="A16" s="239"/>
      <c r="B16" s="241"/>
      <c r="C16" s="198"/>
      <c r="D16" s="215"/>
      <c r="E16" s="227"/>
      <c r="F16" s="227"/>
      <c r="G16" s="227"/>
      <c r="H16" s="227"/>
      <c r="I16" s="227"/>
      <c r="J16" s="193"/>
    </row>
    <row r="17" spans="1:11" ht="22.5" customHeight="1" x14ac:dyDescent="0.2">
      <c r="A17" s="239"/>
      <c r="B17" s="240"/>
      <c r="C17" s="198"/>
      <c r="D17" s="448" t="s">
        <v>36</v>
      </c>
      <c r="E17" s="448"/>
      <c r="F17" s="325">
        <f>+'INGRESO DE DATOS'!$H$15</f>
        <v>0</v>
      </c>
      <c r="G17" s="227"/>
      <c r="H17" s="226" t="s">
        <v>92</v>
      </c>
      <c r="I17" s="325">
        <f>+'INGRESO DE DATOS'!$H$17</f>
        <v>18</v>
      </c>
    </row>
    <row r="18" spans="1:11" s="199" customFormat="1" ht="15.75" customHeight="1" x14ac:dyDescent="0.2">
      <c r="A18" s="242"/>
      <c r="B18" s="244"/>
      <c r="C18" s="198"/>
      <c r="D18" s="227"/>
      <c r="E18" s="228"/>
      <c r="F18" s="227"/>
      <c r="G18" s="227"/>
      <c r="H18" s="227" t="s">
        <v>2</v>
      </c>
      <c r="I18" s="227" t="s">
        <v>2</v>
      </c>
      <c r="J18" s="200"/>
    </row>
    <row r="19" spans="1:11" s="199" customFormat="1" ht="22.5" customHeight="1" x14ac:dyDescent="0.2">
      <c r="A19" s="245"/>
      <c r="B19" s="246"/>
      <c r="C19" s="201"/>
      <c r="D19" s="215"/>
      <c r="E19" s="344" t="s">
        <v>39</v>
      </c>
      <c r="F19" s="325">
        <f>+'INGRESO DE DATOS'!$B$27</f>
        <v>0</v>
      </c>
      <c r="G19" s="215"/>
      <c r="H19" s="235" t="s">
        <v>75</v>
      </c>
      <c r="I19" s="236">
        <f ca="1">NOW()</f>
        <v>44574.570110532404</v>
      </c>
    </row>
    <row r="20" spans="1:11" s="202" customFormat="1" ht="15" customHeight="1" x14ac:dyDescent="0.2">
      <c r="A20" s="247"/>
      <c r="B20" s="248"/>
      <c r="C20" s="201"/>
      <c r="D20" s="343"/>
      <c r="E20" s="343"/>
      <c r="F20" s="192"/>
      <c r="G20" s="192" t="s">
        <v>2</v>
      </c>
      <c r="H20" s="203" t="b">
        <v>0</v>
      </c>
      <c r="I20" s="192"/>
      <c r="J20" s="200" t="s">
        <v>2</v>
      </c>
    </row>
    <row r="21" spans="1:11" s="202" customFormat="1" ht="22.5" customHeight="1" x14ac:dyDescent="0.2">
      <c r="A21" s="247"/>
      <c r="B21" s="248"/>
      <c r="C21" s="201"/>
      <c r="D21" s="343"/>
      <c r="E21" s="439" t="s">
        <v>178</v>
      </c>
      <c r="F21" s="421" t="str">
        <f>'INGRESO DE DATOS'!D19</f>
        <v>Guayas/Santa Elena</v>
      </c>
      <c r="G21" s="192"/>
      <c r="H21" s="203"/>
      <c r="I21" s="192"/>
      <c r="J21" s="200"/>
    </row>
    <row r="22" spans="1:11" s="202" customFormat="1" ht="15" customHeight="1" x14ac:dyDescent="0.2">
      <c r="A22" s="247"/>
      <c r="B22" s="248"/>
      <c r="C22" s="201"/>
      <c r="D22" s="343"/>
      <c r="E22" s="343"/>
      <c r="F22" s="192"/>
      <c r="G22" s="192"/>
      <c r="H22" s="203"/>
      <c r="I22" s="192"/>
      <c r="J22" s="200"/>
    </row>
    <row r="23" spans="1:11" s="202" customFormat="1" ht="23" x14ac:dyDescent="0.2">
      <c r="A23" s="466"/>
      <c r="B23" s="466"/>
      <c r="C23" s="466"/>
      <c r="E23" s="357" t="s">
        <v>41</v>
      </c>
      <c r="F23" s="358"/>
      <c r="G23" s="358" t="s">
        <v>7</v>
      </c>
      <c r="H23" s="358" t="s">
        <v>8</v>
      </c>
      <c r="I23" s="192"/>
      <c r="J23" s="204"/>
    </row>
    <row r="24" spans="1:11" s="202" customFormat="1" ht="25.25" customHeight="1" x14ac:dyDescent="0.2">
      <c r="A24" s="242"/>
      <c r="B24" s="447"/>
      <c r="C24" s="447"/>
      <c r="D24" s="204"/>
      <c r="E24" s="378" t="s">
        <v>76</v>
      </c>
      <c r="F24" s="379"/>
      <c r="G24" s="380" t="s">
        <v>176</v>
      </c>
      <c r="H24" s="381">
        <v>1000</v>
      </c>
      <c r="I24" s="302"/>
      <c r="J24" s="302"/>
      <c r="K24" s="204"/>
    </row>
    <row r="25" spans="1:11" s="204" customFormat="1" x14ac:dyDescent="0.2">
      <c r="A25" s="242"/>
      <c r="B25" s="297"/>
      <c r="C25" s="198"/>
      <c r="D25" s="198"/>
      <c r="E25" s="382" t="s">
        <v>77</v>
      </c>
      <c r="F25" s="383"/>
      <c r="G25" s="384" t="s">
        <v>176</v>
      </c>
      <c r="H25" s="385">
        <v>1000</v>
      </c>
      <c r="I25" s="205"/>
      <c r="J25" s="205"/>
    </row>
    <row r="26" spans="1:11" s="204" customFormat="1" x14ac:dyDescent="0.2">
      <c r="A26" s="242"/>
      <c r="B26" s="297"/>
      <c r="C26" s="198"/>
      <c r="D26" s="198"/>
      <c r="E26" s="200"/>
      <c r="F26" s="149"/>
      <c r="G26" s="200"/>
      <c r="H26" s="200"/>
      <c r="I26" s="205"/>
      <c r="J26" s="205"/>
      <c r="K26" s="206"/>
    </row>
    <row r="27" spans="1:11" s="204" customFormat="1" x14ac:dyDescent="0.2">
      <c r="A27" s="242"/>
      <c r="B27" s="297"/>
      <c r="C27" s="198"/>
      <c r="D27" s="198"/>
      <c r="E27" s="446" t="s">
        <v>157</v>
      </c>
      <c r="F27" s="446"/>
      <c r="G27" s="446"/>
      <c r="H27" s="446"/>
      <c r="I27" s="207"/>
      <c r="J27" s="207"/>
      <c r="K27" s="208"/>
    </row>
    <row r="28" spans="1:11" s="206" customFormat="1" x14ac:dyDescent="0.2">
      <c r="A28" s="242"/>
      <c r="B28" s="297"/>
      <c r="C28" s="198"/>
      <c r="D28" s="198"/>
      <c r="E28" s="359" t="s">
        <v>80</v>
      </c>
      <c r="F28" s="375"/>
      <c r="G28" s="375">
        <f>VLOOKUP($I$15,Tablas!$A$905:$G$971,3,TRUE)+75</f>
        <v>24350</v>
      </c>
      <c r="H28" s="376">
        <f>VLOOKUP($I$15,Tablas!$A$905:$G$971,4,TRUE)+75</f>
        <v>15739</v>
      </c>
      <c r="I28" s="197"/>
      <c r="J28" s="197"/>
      <c r="K28" s="208"/>
    </row>
    <row r="29" spans="1:11" s="208" customFormat="1" x14ac:dyDescent="0.15">
      <c r="A29" s="242"/>
      <c r="B29" s="297"/>
      <c r="C29" s="198"/>
      <c r="D29" s="198"/>
      <c r="E29" s="362" t="s">
        <v>81</v>
      </c>
      <c r="F29" s="210"/>
      <c r="G29" s="210">
        <f>IF($F$15=1,0,(VLOOKUP($I$17,Tablas!$A$905:$G$971,3,TRUE)))</f>
        <v>24275</v>
      </c>
      <c r="H29" s="363">
        <f>IF($F$15=1,0,(VLOOKUP($I$17,Tablas!$A$905:$G$971,4,TRUE)))</f>
        <v>15664</v>
      </c>
      <c r="I29" s="210"/>
      <c r="J29" s="210"/>
    </row>
    <row r="30" spans="1:11" s="208" customFormat="1" x14ac:dyDescent="0.15">
      <c r="A30" s="242"/>
      <c r="B30" s="297"/>
      <c r="C30" s="198"/>
      <c r="D30" s="209"/>
      <c r="E30" s="362" t="s">
        <v>95</v>
      </c>
      <c r="F30" s="211"/>
      <c r="G30" s="346">
        <f>IF($F$15=1,
(IF($F$17=0, 0,
 (IF($F$19&gt;$F$17, (VLOOKUP($F$17,Tablas!$A$972:$G$974,3,TRUE)),
(IF($F$17&gt;4,(IF($F$19=0, (VLOOKUP(3,Tablas!$A$972:$G$974,3,TRUE)),
(IF($F$19=1, (VLOOKUP(3,Tablas!$A$972:$G$974,3,TRUE)),
(IF($F$19=2, (VLOOKUP(3,Tablas!$A$972:$G$974,3,TRUE)),
(VLOOKUP(3,Tablas!$A$972:$G$974,3,TRUE)))))))),
(IF($F$17=4,(IF(4-$F$19=0,(VLOOKUP(2,Tablas!$A$972:$G$974,3,TRUE)),
(IF(4-$F$19=1,(VLOOKUP(2,Tablas!$A$972:$G$974,3,TRUE)),
(IF(4-$F$19=2, (VLOOKUP(2,Tablas!$A$972:$G$974,3,TRUE)),
(VLOOKUP(3,Tablas!$A$972:$G$974,3,TRUE)))))))),
(IF($F$17=3,(IF(3-$F$19=0,(VLOOKUP(1,Tablas!$A$972:$G$974,3,TRUE)),
(IF(3-$F$19=1,(VLOOKUP(1,Tablas!$A$972:$G$974,3,TRUE)),
(IF(3-$F$19=2, (VLOOKUP(2,Tablas!$A$972:$G$974,3,TRUE)),
(VLOOKUP(3,Tablas!$A$972:$G$974,3,TRUE)))))))),
(IF($F$17=2,(IF(2-$F$19=0, 0,
(IF(2-$F$19=1,(VLOOKUP(1,Tablas!$A$972:$G$974,3,TRUE)),
(IF(2-$F$19=2, (VLOOKUP(2,Tablas!$A$972:$G$974,3,TRUE)),
         0)))))),
(IF($F$17=1,(IF(1-$F$19=0, 0,
(IF(1-$F$19=1,(VLOOKUP(1,Tablas!$A$972:$G$974,3,TRUE)),0)))),0)))))))))))))),
(IF($F$17=0, 0,
 (IF($F$19&gt;$F$17, (VLOOKUP($F$17,Tablas!$A$972:$G$974,3,TRUE)),
(IF($F$17=4,(IF(4-$F$19=0, 0,
(IF(4-$F$19=1, (VLOOKUP(1,Tablas!$A$972:$G$974,3,TRUE)),
(IF(4-$F$19=2, (VLOOKUP(2,Tablas!$A$972:$G$974,3,TRUE)),
(IF(4-$F$19=3, (VLOOKUP(3,Tablas!$A$972:$G$974,3,TRUE)),
(IF(4-$F$19=4, (VLOOKUP(3,Tablas!$A$972:$G$974,3,TRUE)),
0)))))))))),
(IF($F$17=5,(IF(5-$F$19=0, (VLOOKUP(1,Tablas!$A$972:$G$974,3,TRUE)),
(IF(5-$F$19=1, (VLOOKUP(1,Tablas!$A$972:$G$974,3,TRUE)),
(IF(5-$F$19=2, (VLOOKUP(2,Tablas!$A$972:$G$974,3,TRUE)),
(IF(5-$F$19=3, (VLOOKUP(3,Tablas!$A$972:$G$974,3,TRUE)),
(IF(5-$F$19=4, (VLOOKUP(3,Tablas!$A$972:$G$974,3,TRUE)),
(VLOOKUP(3,Tablas!$A$972:$G$974,3,TRUE)))))))))))),
(IF($F$17=6,(IF(6-$F$19=0, (VLOOKUP(2,Tablas!$A$972:$G$974,3,TRUE)),
(IF(6-$F$19=1, (VLOOKUP(2,Tablas!$A$972:$G$974,3,TRUE)),
(IF(6-$F$19=2, (VLOOKUP(2,Tablas!$A$972:$G$974,3,TRUE)),
(IF(6-$F$19=3, (VLOOKUP(3,Tablas!$A$972:$G$974,3,TRUE)),
(IF(6-$F$19=4, (VLOOKUP(3,Tablas!$A$972:$G$974,3,TRUE)),
(VLOOKUP(3,Tablas!$A$972:$G$974,3,TRUE)))))))))))),
(IF($F$17&gt;6,(IF(7-$F$19=0, (VLOOKUP(3,Tablas!$A$972:$G$974,3,TRUE)),
(IF(7-$F$19=1, (VLOOKUP(3,Tablas!$A$972:$G$974,3,TRUE)),
(IF(7-$F$19=2, (VLOOKUP(3,Tablas!$A$972:$G$974,3,TRUE)),
(IF(7-$F$19=3, (VLOOKUP(3,Tablas!$A$972:$G$974,3,TRUE)),
(IF(7-$F$19=4, (VLOOKUP(3,Tablas!$A$972:$G$974,3,TRUE)),
(VLOOKUP(3,Tablas!$A$972:$G$974,3,TRUE)))))))))))),
(IF($F$17=3,(IF(3-$F$19=0,0,
(IF(3-$F$19=1,(VLOOKUP(1,Tablas!$A$972:$G$974,3,TRUE)),
(IF(3-$F$19=2, (VLOOKUP(2,Tablas!$A$972:$G$974,3,TRUE)),
(VLOOKUP(3,Tablas!$A$972:$G$974,3,TRUE)))))))),
(IF($F$17=2,(IF(2-$F$19=0, 0,
(IF(2-$F$19=1,(VLOOKUP(1,Tablas!$A$972:$G$974,3,TRUE)),
(IF(2-$F$19=2, (VLOOKUP(2,Tablas!$A$972:$G$974,3,TRUE)),
         0)))))),
(IF($F$17=1,(IF(1-$F$19=0, 0,
(IF(1-$F$19=1,(VLOOKUP(1,Tablas!$A$972:$G$974,3,TRUE)),0)))),0)))))))))))))))))))</f>
        <v>0</v>
      </c>
      <c r="H30" s="377">
        <f>IF($F$15=1,
(IF($F$17=0, 0,
 (IF($F$19&gt;$F$17, (VLOOKUP($F$17,Tablas!$A$972:$G$974,4,TRUE)),
(IF($F$17&gt;4,(IF($F$19=0, (VLOOKUP(3,Tablas!$A$972:$G$974,4,TRUE)),
(IF($F$19=1, (VLOOKUP(3,Tablas!$A$972:$G$974,4,TRUE)),
(IF($F$19=2, (VLOOKUP(3,Tablas!$A$972:$G$974,4,TRUE)),
(VLOOKUP(3,Tablas!$A$972:$G$974,4,TRUE)))))))),
(IF($F$17=4,(IF(4-$F$19=0,(VLOOKUP(2,Tablas!$A$972:$G$974,4,TRUE)),
(IF(4-$F$19=1,(VLOOKUP(2,Tablas!$A$972:$G$974,4,TRUE)),
(IF(4-$F$19=2, (VLOOKUP(2,Tablas!$A$972:$G$974,4,TRUE)),
(VLOOKUP(3,Tablas!$A$972:$G$974,4,TRUE)))))))),
(IF($F$17=3,(IF(3-$F$19=0,(VLOOKUP(1,Tablas!$A$972:$G$974,4,TRUE)),
(IF(3-$F$19=1,(VLOOKUP(1,Tablas!$A$972:$G$974,4,TRUE)),
(IF(3-$F$19=2, (VLOOKUP(2,Tablas!$A$972:$G$974,4,TRUE)),
(VLOOKUP(3,Tablas!$A$972:$G$974,4,TRUE)))))))),
(IF($F$17=2,(IF(2-$F$19=0, 0,
(IF(2-$F$19=1,(VLOOKUP(1,Tablas!$A$972:$G$974,4,TRUE)),
(IF(2-$F$19=2, (VLOOKUP(2,Tablas!$A$972:$G$974,4,TRUE)),
         0)))))),
(IF($F$17=1,(IF(1-$F$19=0, 0,
(IF(1-$F$19=1,(VLOOKUP(1,Tablas!$A$972:$G$974,4,TRUE)),0)))),0)))))))))))))),
(IF($F$17=0, 0,
 (IF($F$19&gt;$F$17, (VLOOKUP($F$17,Tablas!$A$972:$G$974,4,TRUE)),
(IF($F$17=4,(IF(4-$F$19=0, 0,
(IF(4-$F$19=1, (VLOOKUP(1,Tablas!$A$972:$G$974,4,TRUE)),
(IF(4-$F$19=2, (VLOOKUP(2,Tablas!$A$972:$G$974,4,TRUE)),
(IF(4-$F$19=3, (VLOOKUP(3,Tablas!$A$972:$G$974,4,TRUE)),
(IF(4-$F$19=4, (VLOOKUP(3,Tablas!$A$972:$G$974,4,TRUE)),
0)))))))))),
(IF($F$17=5,(IF(5-$F$19=0, (VLOOKUP(1,Tablas!$A$972:$G$974,4,TRUE)),
(IF(5-$F$19=1, (VLOOKUP(1,Tablas!$A$972:$G$974,4,TRUE)),
(IF(5-$F$19=2, (VLOOKUP(2,Tablas!$A$972:$G$974,4,TRUE)),
(IF(5-$F$19=3, (VLOOKUP(3,Tablas!$A$972:$G$974,4,TRUE)),
(IF(5-$F$19=4, (VLOOKUP(3,Tablas!$A$972:$G$974,4,TRUE)),
(VLOOKUP(3,Tablas!$A$972:$G$974,4,TRUE)))))))))))),
(IF($F$17=6,(IF(6-$F$19=0, (VLOOKUP(2,Tablas!$A$972:$G$974,4,TRUE)),
(IF(6-$F$19=1, (VLOOKUP(2,Tablas!$A$972:$G$974,4,TRUE)),
(IF(6-$F$19=2, (VLOOKUP(2,Tablas!$A$972:$G$974,4,TRUE)),
(IF(6-$F$19=3, (VLOOKUP(3,Tablas!$A$972:$G$974,4,TRUE)),
(IF(6-$F$19=4, (VLOOKUP(3,Tablas!$A$972:$G$974,4,TRUE)),
(VLOOKUP(3,Tablas!$A$972:$G$974,4,TRUE)))))))))))),
(IF($F$17&gt;6,(IF(7-$F$19=0, (VLOOKUP(3,Tablas!$A$972:$G$974,4,TRUE)),
(IF(7-$F$19=1, (VLOOKUP(3,Tablas!$A$972:$G$974,4,TRUE)),
(IF(7-$F$19=2, (VLOOKUP(3,Tablas!$A$972:$G$974,4,TRUE)),
(IF(7-$F$19=3, (VLOOKUP(3,Tablas!$A$972:$G$974,4,TRUE)),
(IF(7-$F$19=4, (VLOOKUP(3,Tablas!$A$972:$G$974,4,TRUE)),
(VLOOKUP(3,Tablas!$A$972:$G$974,4,TRUE)))))))))))),
(IF($F$17=3,(IF(3-$F$19=0,0,
(IF(3-$F$19=1,(VLOOKUP(1,Tablas!$A$972:$G$974,4,TRUE)),
(IF(3-$F$19=2, (VLOOKUP(2,Tablas!$A$972:$G$974,4,TRUE)),
(VLOOKUP(3,Tablas!$A$972:$G$974,4,TRUE)))))))),
(IF($F$17=2,(IF(2-$F$19=0, 0,
(IF(2-$F$19=1,(VLOOKUP(1,Tablas!$A$972:$G$974,4,TRUE)),
(IF(2-$F$19=2, (VLOOKUP(2,Tablas!$A$972:$G$974,4,TRUE)),
         0)))))),
(IF($F$17=1,(IF(1-$F$19=0, 0,
(IF(1-$F$19=1,(VLOOKUP(1,Tablas!$A$972:$G$974,4,TRUE)),0)))),0)))))))))))))))))))</f>
        <v>0</v>
      </c>
      <c r="I30" s="210"/>
      <c r="J30" s="210"/>
    </row>
    <row r="31" spans="1:11" s="208" customFormat="1" x14ac:dyDescent="0.15">
      <c r="A31" s="242"/>
      <c r="B31" s="297"/>
      <c r="C31" s="209"/>
      <c r="D31" s="209"/>
      <c r="E31" s="374" t="s">
        <v>82</v>
      </c>
      <c r="F31" s="213"/>
      <c r="G31" s="213">
        <f>SUM(G28:G30)</f>
        <v>48625</v>
      </c>
      <c r="H31" s="364">
        <f t="shared" ref="H31" si="0">SUM(H28:H30)</f>
        <v>31403</v>
      </c>
      <c r="I31" s="210"/>
      <c r="J31" s="210"/>
      <c r="K31" s="212"/>
    </row>
    <row r="32" spans="1:11" s="208" customFormat="1" hidden="1" x14ac:dyDescent="0.15">
      <c r="A32" s="242"/>
      <c r="B32" s="297"/>
      <c r="C32" s="209"/>
      <c r="D32" s="198"/>
      <c r="E32" s="362" t="s">
        <v>83</v>
      </c>
      <c r="F32" s="210"/>
      <c r="G32" s="210">
        <v>0</v>
      </c>
      <c r="H32" s="363">
        <v>0</v>
      </c>
      <c r="I32" s="213"/>
      <c r="J32" s="213"/>
    </row>
    <row r="33" spans="1:11" s="212" customFormat="1" ht="48" customHeight="1" x14ac:dyDescent="0.15">
      <c r="A33" s="242"/>
      <c r="B33" s="297"/>
      <c r="C33" s="198"/>
      <c r="D33" s="209"/>
      <c r="E33" s="450" t="s">
        <v>169</v>
      </c>
      <c r="F33" s="451"/>
      <c r="G33" s="210">
        <f>(G31)*4%</f>
        <v>1945</v>
      </c>
      <c r="H33" s="363">
        <f>(H31)*4%</f>
        <v>1256.1200000000001</v>
      </c>
      <c r="I33" s="210"/>
      <c r="J33" s="210"/>
      <c r="K33" s="208"/>
    </row>
    <row r="34" spans="1:11" s="208" customFormat="1" x14ac:dyDescent="0.15">
      <c r="A34" s="242"/>
      <c r="B34" s="297"/>
      <c r="C34" s="209"/>
      <c r="D34" s="214"/>
      <c r="E34" s="369" t="s">
        <v>86</v>
      </c>
      <c r="F34" s="347"/>
      <c r="G34" s="347">
        <f>SUM(G31:G33)</f>
        <v>50570</v>
      </c>
      <c r="H34" s="370">
        <f>SUM(H31:H33)</f>
        <v>32659.119999999999</v>
      </c>
      <c r="I34" s="210"/>
      <c r="J34" s="210"/>
    </row>
    <row r="35" spans="1:11" s="208" customFormat="1" x14ac:dyDescent="0.15">
      <c r="A35" s="242"/>
      <c r="B35" s="297"/>
      <c r="C35" s="214"/>
      <c r="D35" s="214"/>
      <c r="E35" s="455" t="s">
        <v>84</v>
      </c>
      <c r="F35" s="456"/>
      <c r="G35" s="371">
        <f>IF($F$15=1,IF($F$17=0,0,IF($F$19=0,0,IF($F$19=1,(VLOOKUP(1,Tablas!$A$972:$G$974,3,TRUE)),(VLOOKUP(2,Tablas!$A$972:$G$974,3,TRUE))))),
IF($F$17=0,0,IF($F$19=0,0,IF($F$19=1,(VLOOKUP(1,Tablas!$A$972:$G$974,3,TRUE)),IF($F$19=2,(VLOOKUP(2,Tablas!$A$972:$G$974,3,TRUE)), (VLOOKUP(3,Tablas!$A$972:$G$974,3,TRUE)))))))</f>
        <v>0</v>
      </c>
      <c r="H35" s="372">
        <f>IF($F$15=1,IF($F$17=0,0,IF($F$19=0,0,IF($F$19=1,(VLOOKUP(1,Tablas!$A$972:$G$974,4,TRUE)),(VLOOKUP(2,Tablas!$A$972:$G$974,4,TRUE))))),
IF($F$17=0,0,IF($F$19=0,0,IF($F$19=1,(VLOOKUP(1,Tablas!$A$972:$G$974,4,TRUE)),IF($F$19=2,(VLOOKUP(2,Tablas!$A$972:$G$974,4,TRUE)), (VLOOKUP(3,Tablas!$A$972:$G$974,4,TRUE)))))))</f>
        <v>0</v>
      </c>
      <c r="I35" s="213"/>
      <c r="J35" s="213"/>
    </row>
    <row r="36" spans="1:11" s="208" customFormat="1" x14ac:dyDescent="0.15">
      <c r="A36" s="242"/>
      <c r="B36" s="297"/>
      <c r="C36" s="214"/>
      <c r="D36" s="214"/>
      <c r="E36" s="215"/>
      <c r="F36" s="215"/>
      <c r="G36" s="215"/>
      <c r="H36" s="215"/>
      <c r="I36" s="213"/>
      <c r="J36" s="213"/>
      <c r="K36" s="212"/>
    </row>
    <row r="37" spans="1:11" s="208" customFormat="1" x14ac:dyDescent="0.15">
      <c r="A37" s="249"/>
      <c r="B37" s="248"/>
      <c r="C37" s="214"/>
      <c r="D37" s="214"/>
      <c r="E37" s="446" t="s">
        <v>158</v>
      </c>
      <c r="F37" s="446"/>
      <c r="G37" s="446"/>
      <c r="H37" s="446"/>
      <c r="I37" s="216"/>
      <c r="J37" s="216"/>
    </row>
    <row r="38" spans="1:11" s="212" customFormat="1" x14ac:dyDescent="0.15">
      <c r="A38" s="242"/>
      <c r="B38" s="297"/>
      <c r="C38" s="214"/>
      <c r="D38" s="201"/>
      <c r="E38" s="359" t="s">
        <v>80</v>
      </c>
      <c r="F38" s="360"/>
      <c r="G38" s="360">
        <f>VLOOKUP($I$15,Tablas!$A$1428:$G$1494,3,TRUE)+75</f>
        <v>12940.75</v>
      </c>
      <c r="H38" s="361">
        <f>VLOOKUP($I$15,Tablas!$A$1428:$G$1494,4,TRUE)+75</f>
        <v>8376.92</v>
      </c>
      <c r="I38" s="197"/>
      <c r="J38" s="197"/>
      <c r="K38" s="208"/>
    </row>
    <row r="39" spans="1:11" s="208" customFormat="1" x14ac:dyDescent="0.15">
      <c r="A39" s="242"/>
      <c r="B39" s="250"/>
      <c r="C39" s="201"/>
      <c r="D39" s="201"/>
      <c r="E39" s="362" t="s">
        <v>81</v>
      </c>
      <c r="F39" s="210"/>
      <c r="G39" s="210">
        <f>IF($F$15=1,0,(VLOOKUP($I$17,Tablas!$A$1428:$G$1494,3,TRUE)))</f>
        <v>12865.75</v>
      </c>
      <c r="H39" s="363">
        <f>IF($F$15=1,0,(VLOOKUP($I$17,Tablas!$A$1428:$G$1494,4,TRUE)))</f>
        <v>8301.92</v>
      </c>
      <c r="I39" s="210"/>
      <c r="J39" s="210"/>
    </row>
    <row r="40" spans="1:11" s="208" customFormat="1" x14ac:dyDescent="0.15">
      <c r="A40" s="242"/>
      <c r="B40" s="251"/>
      <c r="C40" s="201"/>
      <c r="D40" s="198"/>
      <c r="E40" s="362" t="s">
        <v>95</v>
      </c>
      <c r="F40" s="210"/>
      <c r="G40" s="346">
        <f>IF($F$15=1,
(IF($F$17=0, 0,
 (IF($F$19&gt;$F$17, (VLOOKUP($F$17,Tablas!$A$1495:$G$1497,3,TRUE)),
(IF($F$17&gt;4,(IF($F$19=0, (VLOOKUP(3,Tablas!$A$1495:$G$1497,3,TRUE)),
(IF($F$19=1, (VLOOKUP(3,Tablas!$A$1495:$G$1497,3,TRUE)),
(IF($F$19=2, (VLOOKUP(3,Tablas!$A$1495:$G$1497,3,TRUE)),
(VLOOKUP(3,Tablas!$A$1495:$G$1497,3,TRUE)))))))),
(IF($F$17=4,(IF(4-$F$19=0,(VLOOKUP(2,Tablas!$A$1495:$G$1497,3,TRUE)),
(IF(4-$F$19=1,(VLOOKUP(2,Tablas!$A$1495:$G$1497,3,TRUE)),
(IF(4-$F$19=2, (VLOOKUP(2,Tablas!$A$1495:$G$1497,3,TRUE)),
(VLOOKUP(3,Tablas!$A$1495:$G$1497,3,TRUE)))))))),
(IF($F$17=3,(IF(3-$F$19=0,(VLOOKUP(1,Tablas!$A$1495:$G$1497,3,TRUE)),
(IF(3-$F$19=1,(VLOOKUP(1,Tablas!$A$1495:$G$1497,3,TRUE)),
(IF(3-$F$19=2, (VLOOKUP(2,Tablas!$A$1495:$G$1497,3,TRUE)),
(VLOOKUP(3,Tablas!$A$1495:$G$1497,3,TRUE)))))))),
(IF($F$17=2,(IF(2-$F$19=0, 0,
(IF(2-$F$19=1,(VLOOKUP(1,Tablas!$A$1495:$G$1497,3,TRUE)),
(IF(2-$F$19=2, (VLOOKUP(2,Tablas!$A$1495:$G$1497,3,TRUE)),
         0)))))),
(IF($F$17=1,(IF(1-$F$19=0, 0,
(IF(1-$F$19=1,(VLOOKUP(1,Tablas!$A$1495:$G$1497,3,TRUE)),0)))),0)))))))))))))),
(IF($F$17=0, 0,
 (IF($F$19&gt;$F$17, (VLOOKUP($F$17,Tablas!$A$1495:$G$1497,3,TRUE)),
(IF($F$17=4,(IF(4-$F$19=0, 0,
(IF(4-$F$19=1, (VLOOKUP(1,Tablas!$A$1495:$G$1497,3,TRUE)),
(IF(4-$F$19=2, (VLOOKUP(2,Tablas!$A$1495:$G$1497,3,TRUE)),
(IF(4-$F$19=3, (VLOOKUP(3,Tablas!$A$1495:$G$1497,3,TRUE)),
(IF(4-$F$19=4, (VLOOKUP(3,Tablas!$A$1495:$G$1497,3,TRUE)),
0)))))))))),
(IF($F$17=5,(IF(5-$F$19=0, (VLOOKUP(1,Tablas!$A$1495:$G$1497,3,TRUE)),
(IF(5-$F$19=1, (VLOOKUP(1,Tablas!$A$1495:$G$1497,3,TRUE)),
(IF(5-$F$19=2, (VLOOKUP(2,Tablas!$A$1495:$G$1497,3,TRUE)),
(IF(5-$F$19=3, (VLOOKUP(3,Tablas!$A$1495:$G$1497,3,TRUE)),
(IF(5-$F$19=4, (VLOOKUP(3,Tablas!$A$1495:$G$1497,3,TRUE)),
(VLOOKUP(3,Tablas!$A$1495:$G$1497,3,TRUE)))))))))))),
(IF($F$17=6,(IF(6-$F$19=0, (VLOOKUP(2,Tablas!$A$1495:$G$1497,3,TRUE)),
(IF(6-$F$19=1, (VLOOKUP(2,Tablas!$A$1495:$G$1497,3,TRUE)),
(IF(6-$F$19=2, (VLOOKUP(2,Tablas!$A$1495:$G$1497,3,TRUE)),
(IF(6-$F$19=3, (VLOOKUP(3,Tablas!$A$1495:$G$1497,3,TRUE)),
(IF(6-$F$19=4, (VLOOKUP(3,Tablas!$A$1495:$G$1497,3,TRUE)),
(VLOOKUP(3,Tablas!$A$1495:$G$1497,3,TRUE)))))))))))),
(IF($F$17&gt;6,(IF(7-$F$19=0, (VLOOKUP(3,Tablas!$A$1495:$G$1497,3,TRUE)),
(IF(7-$F$19=1, (VLOOKUP(3,Tablas!$A$1495:$G$1497,3,TRUE)),
(IF(7-$F$19=2, (VLOOKUP(3,Tablas!$A$1495:$G$1497,3,TRUE)),
(IF(7-$F$19=3, (VLOOKUP(3,Tablas!$A$1495:$G$1497,3,TRUE)),
(IF(7-$F$19=4, (VLOOKUP(3,Tablas!$A$1495:$G$1497,3,TRUE)),
(VLOOKUP(3,Tablas!$A$1495:$G$1497,3,TRUE)))))))))))),
(IF($F$17=3,(IF(3-$F$19=0,0,
(IF(3-$F$19=1,(VLOOKUP(1,Tablas!$A$1495:$G$1497,3,TRUE)),
(IF(3-$F$19=2, (VLOOKUP(2,Tablas!$A$1495:$G$1497,3,TRUE)),
(VLOOKUP(3,Tablas!$A$1495:$G$1497,3,TRUE)))))))),
(IF($F$17=2,(IF(2-$F$19=0, 0,
(IF(2-$F$19=1,(VLOOKUP(1,Tablas!$A$1495:$G$1497,3,TRUE)),
(IF(2-$F$19=2, (VLOOKUP(2,Tablas!$A$1495:$G$1497,3,TRUE)),
         0)))))),
(IF($F$17=1,(IF(1-$F$19=0, 0,
(IF(1-$F$19=1,(VLOOKUP(1,Tablas!$A$1495:$G$1497,3,TRUE)),0)))),0)))))))))))))))))))</f>
        <v>0</v>
      </c>
      <c r="H40" s="373">
        <f>IF($F$15=1,
(IF($F$17=0, 0,
 (IF($F$19&gt;$F$17, (VLOOKUP($F$17,Tablas!$A$1495:$G$1497,4,TRUE)),
(IF($F$17&gt;4,(IF($F$19=0, (VLOOKUP(3,Tablas!$A$1495:$G$1497,4,TRUE)),
(IF($F$19=1, (VLOOKUP(3,Tablas!$A$1495:$G$1497,4,TRUE)),
(IF($F$19=2, (VLOOKUP(3,Tablas!$A$1495:$G$1497,4,TRUE)),
(VLOOKUP(3,Tablas!$A$1495:$G$1497,4,TRUE)))))))),
(IF($F$17=4,(IF(4-$F$19=0,(VLOOKUP(2,Tablas!$A$1495:$G$1497,4,TRUE)),
(IF(4-$F$19=1,(VLOOKUP(2,Tablas!$A$1495:$G$1497,4,TRUE)),
(IF(4-$F$19=2, (VLOOKUP(2,Tablas!$A$1495:$G$1497,4,TRUE)),
(VLOOKUP(3,Tablas!$A$1495:$G$1497,4,TRUE)))))))),
(IF($F$17=3,(IF(3-$F$19=0,(VLOOKUP(1,Tablas!$A$1495:$G$1497,4,TRUE)),
(IF(3-$F$19=1,(VLOOKUP(1,Tablas!$A$1495:$G$1497,4,TRUE)),
(IF(3-$F$19=2, (VLOOKUP(2,Tablas!$A$1495:$G$1497,4,TRUE)),
(VLOOKUP(3,Tablas!$A$1495:$G$1497,4,TRUE)))))))),
(IF($F$17=2,(IF(2-$F$19=0, 0,
(IF(2-$F$19=1,(VLOOKUP(1,Tablas!$A$1495:$G$1497,4,TRUE)),
(IF(2-$F$19=2, (VLOOKUP(2,Tablas!$A$1495:$G$1497,4,TRUE)),
         0)))))),
(IF($F$17=1,(IF(1-$F$19=0, 0,
(IF(1-$F$19=1,(VLOOKUP(1,Tablas!$A$1495:$G$1497,4,TRUE)),0)))),0)))))))))))))),
(IF($F$17=0, 0,
 (IF($F$19&gt;$F$17, (VLOOKUP($F$17,Tablas!$A$1495:$G$1497,4,TRUE)),
(IF($F$17=4,(IF(4-$F$19=0, 0,
(IF(4-$F$19=1, (VLOOKUP(1,Tablas!$A$1495:$G$1497,4,TRUE)),
(IF(4-$F$19=2, (VLOOKUP(2,Tablas!$A$1495:$G$1497,4,TRUE)),
(IF(4-$F$19=3, (VLOOKUP(3,Tablas!$A$1495:$G$1497,4,TRUE)),
(IF(4-$F$19=4, (VLOOKUP(3,Tablas!$A$1495:$G$1497,4,TRUE)),
0)))))))))),
(IF($F$17=5,(IF(5-$F$19=0, (VLOOKUP(1,Tablas!$A$1495:$G$1497,4,TRUE)),
(IF(5-$F$19=1, (VLOOKUP(1,Tablas!$A$1495:$G$1497,4,TRUE)),
(IF(5-$F$19=2, (VLOOKUP(2,Tablas!$A$1495:$G$1497,4,TRUE)),
(IF(5-$F$19=3, (VLOOKUP(3,Tablas!$A$1495:$G$1497,4,TRUE)),
(IF(5-$F$19=4, (VLOOKUP(3,Tablas!$A$1495:$G$1497,4,TRUE)),
(VLOOKUP(3,Tablas!$A$1495:$G$1497,4,TRUE)))))))))))),
(IF($F$17=6,(IF(6-$F$19=0, (VLOOKUP(2,Tablas!$A$1495:$G$1497,4,TRUE)),
(IF(6-$F$19=1, (VLOOKUP(2,Tablas!$A$1495:$G$1497,4,TRUE)),
(IF(6-$F$19=2, (VLOOKUP(2,Tablas!$A$1495:$G$1497,4,TRUE)),
(IF(6-$F$19=3, (VLOOKUP(3,Tablas!$A$1495:$G$1497,4,TRUE)),
(IF(6-$F$19=4, (VLOOKUP(3,Tablas!$A$1495:$G$1497,4,TRUE)),
(VLOOKUP(3,Tablas!$A$1495:$G$1497,4,TRUE)))))))))))),
(IF($F$17&gt;6,(IF(7-$F$19=0, (VLOOKUP(3,Tablas!$A$1495:$G$1497,4,TRUE)),
(IF(7-$F$19=1, (VLOOKUP(3,Tablas!$A$1495:$G$1497,4,TRUE)),
(IF(7-$F$19=2, (VLOOKUP(3,Tablas!$A$1495:$G$1497,4,TRUE)),
(IF(7-$F$19=3, (VLOOKUP(3,Tablas!$A$1495:$G$1497,4,TRUE)),
(IF(7-$F$19=4, (VLOOKUP(3,Tablas!$A$1495:$G$1497,4,TRUE)),
(VLOOKUP(3,Tablas!$A$1495:$G$1497,4,TRUE)))))))))))),
(IF($F$17=3,(IF(3-$F$19=0,0,
(IF(3-$F$19=1,(VLOOKUP(1,Tablas!$A$1495:$G$1497,4,TRUE)),
(IF(3-$F$19=2, (VLOOKUP(2,Tablas!$A$1495:$G$1497,4,TRUE)),
(VLOOKUP(3,Tablas!$A$1495:$G$1497,4,TRUE)))))))),
(IF($F$17=2,(IF(2-$F$19=0, 0,
(IF(2-$F$19=1,(VLOOKUP(1,Tablas!$A$1495:$G$1497,4,TRUE)),
(IF(2-$F$19=2, (VLOOKUP(2,Tablas!$A$1495:$G$1497,4,TRUE)),
         0)))))),
(IF($F$17=1,(IF(1-$F$19=0, 0,
(IF(1-$F$19=1,(VLOOKUP(1,Tablas!$A$1495:$G$1497,4,TRUE)),0)))),0)))))))))))))))))))</f>
        <v>0</v>
      </c>
      <c r="I40" s="210"/>
      <c r="J40" s="210"/>
    </row>
    <row r="41" spans="1:11" s="208" customFormat="1" x14ac:dyDescent="0.15">
      <c r="A41" s="242"/>
      <c r="B41" s="250"/>
      <c r="C41" s="198"/>
      <c r="D41" s="198"/>
      <c r="E41" s="374" t="s">
        <v>82</v>
      </c>
      <c r="F41" s="213"/>
      <c r="G41" s="213">
        <f>SUM(G38:G40)</f>
        <v>25806.5</v>
      </c>
      <c r="H41" s="364">
        <f>SUM(H38:H40)</f>
        <v>16678.84</v>
      </c>
      <c r="I41" s="210"/>
      <c r="J41" s="210"/>
      <c r="K41" s="212"/>
    </row>
    <row r="42" spans="1:11" s="208" customFormat="1" hidden="1" x14ac:dyDescent="0.15">
      <c r="A42" s="242"/>
      <c r="B42" s="250"/>
      <c r="C42" s="198"/>
      <c r="D42" s="198"/>
      <c r="E42" s="362" t="s">
        <v>83</v>
      </c>
      <c r="F42" s="210"/>
      <c r="G42" s="210">
        <v>0</v>
      </c>
      <c r="H42" s="363">
        <v>0</v>
      </c>
      <c r="I42" s="213"/>
      <c r="J42" s="213"/>
    </row>
    <row r="43" spans="1:11" s="212" customFormat="1" ht="48" customHeight="1" x14ac:dyDescent="0.15">
      <c r="A43" s="249"/>
      <c r="B43" s="248"/>
      <c r="C43" s="198"/>
      <c r="D43" s="198"/>
      <c r="E43" s="450" t="s">
        <v>169</v>
      </c>
      <c r="F43" s="451"/>
      <c r="G43" s="210">
        <f>(G41)*4%</f>
        <v>1032.26</v>
      </c>
      <c r="H43" s="363">
        <f>(H41)*4%</f>
        <v>667.15359999999998</v>
      </c>
      <c r="I43" s="210"/>
      <c r="J43" s="210"/>
    </row>
    <row r="44" spans="1:11" s="208" customFormat="1" x14ac:dyDescent="0.15">
      <c r="A44" s="459"/>
      <c r="B44" s="447"/>
      <c r="C44" s="198"/>
      <c r="D44" s="201"/>
      <c r="E44" s="365" t="s">
        <v>93</v>
      </c>
      <c r="F44" s="348"/>
      <c r="G44" s="348">
        <f>SUM(G41:G43)</f>
        <v>26838.76</v>
      </c>
      <c r="H44" s="366">
        <f>SUM(H41:H43)</f>
        <v>17345.993600000002</v>
      </c>
      <c r="I44" s="210"/>
      <c r="J44" s="210"/>
    </row>
    <row r="45" spans="1:11" s="208" customFormat="1" x14ac:dyDescent="0.15">
      <c r="A45" s="459"/>
      <c r="B45" s="447"/>
      <c r="C45" s="201"/>
      <c r="D45" s="201"/>
      <c r="E45" s="367" t="s">
        <v>94</v>
      </c>
      <c r="F45" s="349"/>
      <c r="G45" s="349">
        <f>(G41+G43)-78</f>
        <v>26760.76</v>
      </c>
      <c r="H45" s="368">
        <f>H41+H43-78</f>
        <v>17267.993600000002</v>
      </c>
      <c r="I45" s="213"/>
      <c r="J45" s="213"/>
    </row>
    <row r="46" spans="1:11" s="208" customFormat="1" x14ac:dyDescent="0.2">
      <c r="A46" s="242"/>
      <c r="B46" s="297"/>
      <c r="C46" s="201"/>
      <c r="D46" s="326"/>
      <c r="E46" s="369" t="s">
        <v>86</v>
      </c>
      <c r="F46" s="347"/>
      <c r="G46" s="347">
        <f>G44+G45</f>
        <v>53599.519999999997</v>
      </c>
      <c r="H46" s="370">
        <f t="shared" ref="H46" si="1">H44+H45</f>
        <v>34613.987200000003</v>
      </c>
      <c r="I46" s="217"/>
      <c r="J46" s="217"/>
      <c r="K46" s="212"/>
    </row>
    <row r="47" spans="1:11" s="208" customFormat="1" x14ac:dyDescent="0.2">
      <c r="A47" s="242"/>
      <c r="B47" s="297"/>
      <c r="C47" s="326"/>
      <c r="D47" s="326"/>
      <c r="E47" s="455" t="s">
        <v>84</v>
      </c>
      <c r="F47" s="456"/>
      <c r="G47" s="371">
        <f>IF($F$15=1,IF($F$17=0,0,IF($F$19=0,0,IF($F$19=1,(VLOOKUP(1,Tablas!$A$1495:$G$1497,3,TRUE)),(VLOOKUP(2,Tablas!$A$1495:$G$1497,3,TRUE))))),
IF($F$17=0,0,IF($F$19=0,0,IF($F$19=1,(VLOOKUP(1,Tablas!$A$1495:$G$1497,3,TRUE)),IF($F$19=2,(VLOOKUP(2,Tablas!$A$1495:$G$1497,3,TRUE)), (VLOOKUP(3,Tablas!$A$1495:$G$1497,3,TRUE)))))))</f>
        <v>0</v>
      </c>
      <c r="H47" s="372">
        <f>IF($F$15=1,IF($F$17=0,0,IF($F$19=0,0,IF($F$19=1,(VLOOKUP(1,Tablas!$A$1495:$G$1497,4,TRUE)),(VLOOKUP(2,Tablas!$A$1495:$G$1497,4,TRUE))))),
IF($F$17=0,0,IF($F$19=0,0,IF($F$19=1,(VLOOKUP(1,Tablas!$A$1495:$G$1497,4,TRUE)),IF($F$19=2,(VLOOKUP(2,Tablas!$A$1495:$G$1497,4,TRUE)), (VLOOKUP(3,Tablas!$A$1495:$G$1497,4,TRUE)))))))</f>
        <v>0</v>
      </c>
      <c r="I47" s="216"/>
      <c r="J47" s="216"/>
    </row>
    <row r="48" spans="1:11" s="208" customFormat="1" x14ac:dyDescent="0.2">
      <c r="A48" s="242"/>
      <c r="B48" s="297"/>
      <c r="C48" s="326"/>
      <c r="D48" s="326"/>
      <c r="E48" s="199"/>
      <c r="F48" s="199"/>
      <c r="G48" s="199"/>
      <c r="H48" s="199"/>
      <c r="I48" s="197"/>
      <c r="J48" s="197"/>
    </row>
    <row r="49" spans="1:11" s="208" customFormat="1" x14ac:dyDescent="0.2">
      <c r="A49" s="242"/>
      <c r="B49" s="297"/>
      <c r="C49" s="326"/>
      <c r="D49" s="194"/>
      <c r="E49" s="446" t="s">
        <v>159</v>
      </c>
      <c r="F49" s="446"/>
      <c r="G49" s="446"/>
      <c r="H49" s="446"/>
      <c r="I49" s="210"/>
      <c r="J49" s="210"/>
    </row>
    <row r="50" spans="1:11" s="212" customFormat="1" x14ac:dyDescent="0.2">
      <c r="A50" s="242"/>
      <c r="B50" s="297"/>
      <c r="C50" s="194"/>
      <c r="D50" s="194"/>
      <c r="E50" s="359" t="s">
        <v>80</v>
      </c>
      <c r="F50" s="360"/>
      <c r="G50" s="360">
        <f>VLOOKUP($I$15,Tablas!$A$1054:$G$1120,3,TRUE)+75</f>
        <v>6750.6250000000009</v>
      </c>
      <c r="H50" s="361">
        <f>VLOOKUP($I$15,Tablas!$A$1054:$G$1120,4,TRUE)+75</f>
        <v>4382.6000000000004</v>
      </c>
      <c r="I50" s="210"/>
      <c r="J50" s="210"/>
      <c r="K50" s="208"/>
    </row>
    <row r="51" spans="1:11" s="208" customFormat="1" x14ac:dyDescent="0.2">
      <c r="A51" s="242"/>
      <c r="B51" s="297"/>
      <c r="C51" s="194"/>
      <c r="D51" s="194"/>
      <c r="E51" s="362" t="s">
        <v>81</v>
      </c>
      <c r="F51" s="210"/>
      <c r="G51" s="210">
        <f>IF($F$15=1,0,(VLOOKUP($I$17,Tablas!$A$1054:$G$1120,3,TRUE)))</f>
        <v>6675.6250000000009</v>
      </c>
      <c r="H51" s="363">
        <f>IF($F$15=1,0,(VLOOKUP($I$17,Tablas!$A$1054:$G$1120,4,TRUE)))</f>
        <v>4307.6000000000004</v>
      </c>
      <c r="I51" s="210"/>
      <c r="J51" s="210"/>
      <c r="K51" s="212"/>
    </row>
    <row r="52" spans="1:11" s="208" customFormat="1" x14ac:dyDescent="0.2">
      <c r="A52" s="242"/>
      <c r="B52" s="297"/>
      <c r="C52" s="194"/>
      <c r="D52" s="194"/>
      <c r="E52" s="362" t="s">
        <v>95</v>
      </c>
      <c r="F52" s="210"/>
      <c r="G52" s="210">
        <f>IF($F$15=1,
(IF($F$17=0, 0,
 (IF($F$19&gt;$F$17, (VLOOKUP($F$17,Tablas!$A$1121:$G$1123,3,TRUE)),
(IF($F$17&gt;4,(IF($F$19=0, (VLOOKUP(3,Tablas!$A$1121:$G$1123,3,TRUE)),
(IF($F$19=1, (VLOOKUP(3,Tablas!$A$1121:$G$1123,3,TRUE)),
(IF($F$19=2, (VLOOKUP(3,Tablas!$A$1121:$G$1123,3,TRUE)),
(VLOOKUP(3,Tablas!$A$1121:$G$1123,3,TRUE)))))))),
(IF($F$17=4,(IF(4-$F$19=0,(VLOOKUP(2,Tablas!$A$1121:$G$1123,3,TRUE)),
(IF(4-$F$19=1,(VLOOKUP(2,Tablas!$A$1121:$G$1123,3,TRUE)),
(IF(4-$F$19=2, (VLOOKUP(2,Tablas!$A$1121:$G$1123,3,TRUE)),
(VLOOKUP(3,Tablas!$A$1121:$G$1123,3,TRUE)))))))),
(IF($F$17=3,(IF(3-$F$19=0,(VLOOKUP(1,Tablas!$A$1121:$G$1123,3,TRUE)),
(IF(3-$F$19=1,(VLOOKUP(1,Tablas!$A$1121:$G$1123,3,TRUE)),
(IF(3-$F$19=2, (VLOOKUP(2,Tablas!$A$1121:$G$1123,3,TRUE)),
(VLOOKUP(3,Tablas!$A$1121:$G$1123,3,TRUE)))))))),
(IF($F$17=2,(IF(2-$F$19=0, 0,
(IF(2-$F$19=1,(VLOOKUP(1,Tablas!$A$1121:$G$1123,3,TRUE)),
(IF(2-$F$19=2, (VLOOKUP(2,Tablas!$A$1121:$G$1123,3,TRUE)),
         0)))))),
(IF($F$17=1,(IF(1-$F$19=0, 0,
(IF(1-$F$19=1,(VLOOKUP(1,Tablas!$A$1121:$G$1123,3,TRUE)),0)))),0)))))))))))))),
(IF($F$17=0, 0,
 (IF($F$19&gt;$F$17, (VLOOKUP($F$17,Tablas!$A$1121:$G$1123,3,TRUE)),
(IF($F$17=4,(IF(4-$F$19=0, 0,
(IF(4-$F$19=1, (VLOOKUP(1,Tablas!$A$1121:$G$1123,3,TRUE)),
(IF(4-$F$19=2, (VLOOKUP(2,Tablas!$A$1121:$G$1123,3,TRUE)),
(IF(4-$F$19=3, (VLOOKUP(3,Tablas!$A$1121:$G$1123,3,TRUE)),
(IF(4-$F$19=4, (VLOOKUP(3,Tablas!$A$1121:$G$1123,3,TRUE)),
0)))))))))),
(IF($F$17=5,(IF(5-$F$19=0, (VLOOKUP(1,Tablas!$A$1121:$G$1123,3,TRUE)),
(IF(5-$F$19=1, (VLOOKUP(1,Tablas!$A$1121:$G$1123,3,TRUE)),
(IF(5-$F$19=2, (VLOOKUP(2,Tablas!$A$1121:$G$1123,3,TRUE)),
(IF(5-$F$19=3, (VLOOKUP(3,Tablas!$A$1121:$G$1123,3,TRUE)),
(IF(5-$F$19=4, (VLOOKUP(3,Tablas!$A$1121:$G$1123,3,TRUE)),
(VLOOKUP(3,Tablas!$A$1121:$G$1123,3,TRUE)))))))))))),
(IF($F$17=6,(IF(6-$F$19=0, (VLOOKUP(2,Tablas!$A$1121:$G$1123,3,TRUE)),
(IF(6-$F$19=1, (VLOOKUP(2,Tablas!$A$1121:$G$1123,3,TRUE)),
(IF(6-$F$19=2, (VLOOKUP(2,Tablas!$A$1121:$G$1123,3,TRUE)),
(IF(6-$F$19=3, (VLOOKUP(3,Tablas!$A$1121:$G$1123,3,TRUE)),
(IF(6-$F$19=4, (VLOOKUP(3,Tablas!$A$1121:$G$1123,3,TRUE)),
(VLOOKUP(3,Tablas!$A$1121:$G$1123,3,TRUE)))))))))))),
(IF($F$17&gt;6,(IF(7-$F$19=0, (VLOOKUP(3,Tablas!$A$1121:$G$1123,3,TRUE)),
(IF(7-$F$19=1, (VLOOKUP(3,Tablas!$A$1121:$G$1123,3,TRUE)),
(IF(7-$F$19=2, (VLOOKUP(3,Tablas!$A$1121:$G$1123,3,TRUE)),
(IF(7-$F$19=3, (VLOOKUP(3,Tablas!$A$1121:$G$1123,3,TRUE)),
(IF(7-$F$19=4, (VLOOKUP(3,Tablas!$A$1121:$G$1123,3,TRUE)),
(VLOOKUP(3,Tablas!$A$1121:$G$1123,3,TRUE)))))))))))),
(IF($F$17=3,(IF(3-$F$19=0,0,
(IF(3-$F$19=1,(VLOOKUP(1,Tablas!$A$1121:$G$1123,3,TRUE)),
(IF(3-$F$19=2, (VLOOKUP(2,Tablas!$A$1121:$G$1123,3,TRUE)),
(VLOOKUP(3,Tablas!$A$1121:$G$1123,3,TRUE)))))))),
(IF($F$17=2,(IF(2-$F$19=0, 0,
(IF(2-$F$19=1,(VLOOKUP(1,Tablas!$A$1121:$G$1123,3,TRUE)),
(IF(2-$F$19=2, (VLOOKUP(2,Tablas!$A$1121:$G$1123,3,TRUE)),
         0)))))),
(IF($F$17=1,(IF(1-$F$19=0, 0,
(IF(1-$F$19=1,(VLOOKUP(1,Tablas!$A$1121:$G$1123,3,TRUE)),0)))),0)))))))))))))))))))</f>
        <v>0</v>
      </c>
      <c r="H52" s="363">
        <f>IF($F$15=1,
(IF($F$17=0, 0,
 (IF($F$19&gt;$F$17, (VLOOKUP($F$17,Tablas!$A$1121:$G$1123,4,TRUE)),
(IF($F$17&gt;4,(IF($F$19=0, (VLOOKUP(3,Tablas!$A$1121:$G$1123,4,TRUE)),
(IF($F$19=1, (VLOOKUP(3,Tablas!$A$1121:$G$1123,4,TRUE)),
(IF($F$19=2, (VLOOKUP(3,Tablas!$A$1121:$G$1123,4,TRUE)),
(VLOOKUP(3,Tablas!$A$1121:$G$1123,4,TRUE)))))))),
(IF($F$17=4,(IF(4-$F$19=0,(VLOOKUP(2,Tablas!$A$1121:$G$1123,4,TRUE)),
(IF(4-$F$19=1,(VLOOKUP(2,Tablas!$A$1121:$G$1123,4,TRUE)),
(IF(4-$F$19=2, (VLOOKUP(2,Tablas!$A$1121:$G$1123,4,TRUE)),
(VLOOKUP(3,Tablas!$A$1121:$G$1123,4,TRUE)))))))),
(IF($F$17=3,(IF(3-$F$19=0,(VLOOKUP(1,Tablas!$A$1121:$G$1123,4,TRUE)),
(IF(3-$F$19=1,(VLOOKUP(1,Tablas!$A$1121:$G$1123,4,TRUE)),
(IF(3-$F$19=2, (VLOOKUP(2,Tablas!$A$1121:$G$1123,4,TRUE)),
(VLOOKUP(3,Tablas!$A$1121:$G$1123,4,TRUE)))))))),
(IF($F$17=2,(IF(2-$F$19=0, 0,
(IF(2-$F$19=1,(VLOOKUP(1,Tablas!$A$1121:$G$1123,4,TRUE)),
(IF(2-$F$19=2, (VLOOKUP(2,Tablas!$A$1121:$G$1123,4,TRUE)),
         0)))))),
(IF($F$17=1,(IF(1-$F$19=0, 0,
(IF(1-$F$19=1,(VLOOKUP(1,Tablas!$A$1121:$G$1123,4,TRUE)),0)))),0)))))))))))))),
(IF($F$17=0, 0,
 (IF($F$19&gt;$F$17, (VLOOKUP($F$17,Tablas!$A$1121:$G$1123,4,TRUE)),
(IF($F$17=4,(IF(4-$F$19=0, 0,
(IF(4-$F$19=1, (VLOOKUP(1,Tablas!$A$1121:$G$1123,4,TRUE)),
(IF(4-$F$19=2, (VLOOKUP(2,Tablas!$A$1121:$G$1123,4,TRUE)),
(IF(4-$F$19=3, (VLOOKUP(3,Tablas!$A$1121:$G$1123,4,TRUE)),
(IF(4-$F$19=4, (VLOOKUP(3,Tablas!$A$1121:$G$1123,4,TRUE)),
0)))))))))),
(IF($F$17=5,(IF(5-$F$19=0, (VLOOKUP(1,Tablas!$A$1121:$G$1123,4,TRUE)),
(IF(5-$F$19=1, (VLOOKUP(1,Tablas!$A$1121:$G$1123,4,TRUE)),
(IF(5-$F$19=2, (VLOOKUP(2,Tablas!$A$1121:$G$1123,4,TRUE)),
(IF(5-$F$19=3, (VLOOKUP(3,Tablas!$A$1121:$G$1123,4,TRUE)),
(IF(5-$F$19=4, (VLOOKUP(3,Tablas!$A$1121:$G$1123,4,TRUE)),
(VLOOKUP(3,Tablas!$A$1121:$G$1123,4,TRUE)))))))))))),
(IF($F$17=6,(IF(6-$F$19=0, (VLOOKUP(2,Tablas!$A$1121:$G$1123,4,TRUE)),
(IF(6-$F$19=1, (VLOOKUP(2,Tablas!$A$1121:$G$1123,4,TRUE)),
(IF(6-$F$19=2, (VLOOKUP(2,Tablas!$A$1121:$G$1123,4,TRUE)),
(IF(6-$F$19=3, (VLOOKUP(3,Tablas!$A$1121:$G$1123,4,TRUE)),
(IF(6-$F$19=4, (VLOOKUP(3,Tablas!$A$1121:$G$1123,4,TRUE)),
(VLOOKUP(3,Tablas!$A$1121:$G$1123,4,TRUE)))))))))))),
(IF($F$17&gt;6,(IF(7-$F$19=0, (VLOOKUP(3,Tablas!$A$1121:$G$1123,4,TRUE)),
(IF(7-$F$19=1, (VLOOKUP(3,Tablas!$A$1121:$G$1123,4,TRUE)),
(IF(7-$F$19=2, (VLOOKUP(3,Tablas!$A$1121:$G$1123,4,TRUE)),
(IF(7-$F$19=3, (VLOOKUP(3,Tablas!$A$1121:$G$1123,4,TRUE)),
(IF(7-$F$19=4, (VLOOKUP(3,Tablas!$A$1121:$G$1123,4,TRUE)),
(VLOOKUP(3,Tablas!$A$1121:$G$1123,4,TRUE)))))))))))),
(IF($F$17=3,(IF(3-$F$19=0,0,
(IF(3-$F$19=1,(VLOOKUP(1,Tablas!$A$1121:$G$1123,4,TRUE)),
(IF(3-$F$19=2, (VLOOKUP(2,Tablas!$A$1121:$G$1123,4,TRUE)),
(VLOOKUP(3,Tablas!$A$1121:$G$1123,4,TRUE)))))))),
(IF($F$17=2,(IF(2-$F$19=0, 0,
(IF(2-$F$19=1,(VLOOKUP(1,Tablas!$A$1121:$G$1123,4,TRUE)),
(IF(2-$F$19=2, (VLOOKUP(2,Tablas!$A$1121:$G$1123,4,TRUE)),
         0)))))),
(IF($F$17=1,(IF(1-$F$19=0, 0,
(IF(1-$F$19=1,(VLOOKUP(1,Tablas!$A$1121:$G$1123,4,TRUE)),0)))),0)))))))))))))))))))</f>
        <v>0</v>
      </c>
      <c r="I52" s="213"/>
      <c r="J52" s="213"/>
    </row>
    <row r="53" spans="1:11" s="208" customFormat="1" x14ac:dyDescent="0.2">
      <c r="A53" s="242"/>
      <c r="B53" s="297"/>
      <c r="C53" s="194"/>
      <c r="D53" s="194"/>
      <c r="E53" s="460" t="s">
        <v>82</v>
      </c>
      <c r="F53" s="461"/>
      <c r="G53" s="213">
        <f>SUM(G50:G52)</f>
        <v>13426.250000000002</v>
      </c>
      <c r="H53" s="364">
        <f>SUM(H50:H52)</f>
        <v>8690.2000000000007</v>
      </c>
      <c r="I53" s="210"/>
      <c r="J53" s="210"/>
    </row>
    <row r="54" spans="1:11" s="208" customFormat="1" hidden="1" x14ac:dyDescent="0.2">
      <c r="A54" s="242"/>
      <c r="B54" s="297"/>
      <c r="C54" s="194"/>
      <c r="D54" s="194"/>
      <c r="E54" s="457" t="s">
        <v>83</v>
      </c>
      <c r="F54" s="458"/>
      <c r="G54" s="210">
        <v>0</v>
      </c>
      <c r="H54" s="363">
        <v>0</v>
      </c>
      <c r="I54" s="210"/>
      <c r="J54" s="210"/>
    </row>
    <row r="55" spans="1:11" s="212" customFormat="1" ht="43.25" customHeight="1" x14ac:dyDescent="0.2">
      <c r="A55" s="242"/>
      <c r="B55" s="297"/>
      <c r="C55" s="194"/>
      <c r="D55" s="194"/>
      <c r="E55" s="450" t="s">
        <v>169</v>
      </c>
      <c r="F55" s="451"/>
      <c r="G55" s="210">
        <f>(G53)*4%</f>
        <v>537.05000000000007</v>
      </c>
      <c r="H55" s="363">
        <f>(H53)*4%</f>
        <v>347.60800000000006</v>
      </c>
      <c r="I55" s="213"/>
      <c r="J55" s="213"/>
      <c r="K55" s="208"/>
    </row>
    <row r="56" spans="1:11" x14ac:dyDescent="0.2">
      <c r="A56" s="242"/>
      <c r="B56" s="297"/>
      <c r="C56" s="194"/>
      <c r="E56" s="365" t="s">
        <v>93</v>
      </c>
      <c r="F56" s="348"/>
      <c r="G56" s="348">
        <f>SUM(G53:G55)</f>
        <v>13963.300000000001</v>
      </c>
      <c r="H56" s="366">
        <f>SUM(H53:H55)</f>
        <v>9037.8080000000009</v>
      </c>
      <c r="I56" s="213"/>
      <c r="J56" s="213"/>
      <c r="K56" s="208"/>
    </row>
    <row r="57" spans="1:11" x14ac:dyDescent="0.2">
      <c r="A57" s="242"/>
      <c r="B57" s="297"/>
      <c r="C57" s="194"/>
      <c r="E57" s="367" t="s">
        <v>156</v>
      </c>
      <c r="F57" s="349"/>
      <c r="G57" s="349">
        <f>G53+G55-78</f>
        <v>13885.300000000001</v>
      </c>
      <c r="H57" s="368">
        <f>H53+H55-78</f>
        <v>8959.8080000000009</v>
      </c>
      <c r="I57" s="218"/>
      <c r="J57" s="218"/>
      <c r="K57" s="212"/>
    </row>
    <row r="58" spans="1:11" x14ac:dyDescent="0.2">
      <c r="A58" s="243"/>
      <c r="B58" s="297"/>
      <c r="C58" s="194"/>
      <c r="E58" s="369" t="s">
        <v>86</v>
      </c>
      <c r="F58" s="347"/>
      <c r="G58" s="347">
        <f>G56+(G57*3)</f>
        <v>55619.200000000004</v>
      </c>
      <c r="H58" s="370">
        <f t="shared" ref="H58" si="2">H56+(H57*3)</f>
        <v>35917.232000000004</v>
      </c>
      <c r="I58" s="197"/>
      <c r="J58" s="197"/>
      <c r="K58" s="208"/>
    </row>
    <row r="59" spans="1:11" x14ac:dyDescent="0.2">
      <c r="A59" s="249"/>
      <c r="B59" s="248"/>
      <c r="C59" s="194"/>
      <c r="E59" s="455" t="s">
        <v>84</v>
      </c>
      <c r="F59" s="456"/>
      <c r="G59" s="371">
        <f>IF($F$15=1,IF($F$17=0,0,IF($F$19=0,0,IF($F$19=1,(VLOOKUP(1,Tablas!$A$1121:$G$1123,3,TRUE)),(VLOOKUP(2,Tablas!$A$1121:$G$1123,3,TRUE))))),
IF($F$17=0,0,IF($F$19=0,0,IF($F$19=1,(VLOOKUP(1,Tablas!$A$1121:$G$1123,3,TRUE)),IF($F$19=2,(VLOOKUP(2,Tablas!$A$1121:$G$1123,3,TRUE)), (VLOOKUP(3,Tablas!$A$1121:$G$1123,3,TRUE)))))))</f>
        <v>0</v>
      </c>
      <c r="H59" s="372">
        <f>IF($F$15=1,IF($F$17=0,0,IF($F$19=0,0,IF($F$19=1,(VLOOKUP(1,Tablas!$A$1121:$G$1123,4,TRUE)),(VLOOKUP(2,Tablas!$A$1121:$G$1123,4,TRUE))))),
IF($F$17=0,0,IF($F$19=0,0,IF($F$19=1,(VLOOKUP(1,Tablas!$A$1121:$G$1123,4,TRUE)),IF($F$19=2,(VLOOKUP(2,Tablas!$A$1121:$G$1123,4,TRUE)), (VLOOKUP(3,Tablas!$A$1121:$G$1123,4,TRUE)))))))</f>
        <v>0</v>
      </c>
      <c r="I59" s="210"/>
      <c r="J59" s="210"/>
      <c r="K59" s="208"/>
    </row>
    <row r="60" spans="1:11" x14ac:dyDescent="0.2">
      <c r="A60" s="242"/>
      <c r="B60" s="297"/>
      <c r="C60" s="194"/>
      <c r="E60" s="199"/>
      <c r="F60" s="199"/>
      <c r="G60" s="199"/>
      <c r="H60" s="199"/>
      <c r="I60" s="210"/>
      <c r="J60" s="210"/>
      <c r="K60" s="208"/>
    </row>
    <row r="61" spans="1:11" x14ac:dyDescent="0.2">
      <c r="A61" s="242"/>
      <c r="B61" s="297"/>
      <c r="C61" s="194"/>
      <c r="E61" s="465" t="s">
        <v>177</v>
      </c>
      <c r="F61" s="465"/>
      <c r="G61" s="465"/>
      <c r="H61" s="465"/>
      <c r="I61" s="210"/>
      <c r="J61" s="210"/>
      <c r="K61" s="208"/>
    </row>
    <row r="62" spans="1:11" x14ac:dyDescent="0.2">
      <c r="A62" s="242"/>
      <c r="B62" s="297"/>
      <c r="C62" s="194"/>
      <c r="E62" s="464" t="s">
        <v>96</v>
      </c>
      <c r="F62" s="464"/>
      <c r="G62" s="464"/>
      <c r="H62" s="464"/>
      <c r="I62" s="210"/>
      <c r="J62" s="210"/>
      <c r="K62" s="208"/>
    </row>
    <row r="63" spans="1:11" x14ac:dyDescent="0.2">
      <c r="A63" s="249"/>
      <c r="B63" s="248"/>
      <c r="C63" s="194"/>
      <c r="E63" s="464"/>
      <c r="F63" s="464"/>
      <c r="G63" s="464"/>
      <c r="H63" s="464"/>
      <c r="I63" s="210"/>
      <c r="J63" s="210"/>
      <c r="K63" s="208"/>
    </row>
    <row r="64" spans="1:11" x14ac:dyDescent="0.2">
      <c r="A64" s="242"/>
      <c r="B64" s="297"/>
      <c r="C64" s="194"/>
      <c r="E64" s="464"/>
      <c r="F64" s="464"/>
      <c r="G64" s="464"/>
      <c r="H64" s="464"/>
      <c r="I64" s="213"/>
      <c r="J64" s="213"/>
      <c r="K64" s="212"/>
    </row>
    <row r="65" spans="1:11" x14ac:dyDescent="0.2">
      <c r="A65" s="242"/>
      <c r="B65" s="297"/>
      <c r="C65" s="194"/>
      <c r="E65" s="219"/>
      <c r="F65" s="219"/>
      <c r="G65" s="219"/>
      <c r="H65" s="219"/>
      <c r="I65" s="210"/>
      <c r="J65" s="210"/>
      <c r="K65" s="212"/>
    </row>
    <row r="66" spans="1:11" x14ac:dyDescent="0.2">
      <c r="A66" s="242"/>
      <c r="B66" s="297"/>
      <c r="C66" s="194"/>
      <c r="E66" s="219"/>
      <c r="F66" s="219"/>
      <c r="G66" s="219"/>
      <c r="H66" s="219"/>
      <c r="I66" s="210"/>
      <c r="J66" s="210"/>
    </row>
    <row r="67" spans="1:11" x14ac:dyDescent="0.2">
      <c r="A67" s="242"/>
      <c r="B67" s="297"/>
      <c r="C67" s="194"/>
      <c r="E67" s="462"/>
      <c r="F67" s="462"/>
      <c r="G67" s="220"/>
      <c r="H67" s="220"/>
      <c r="I67" s="213"/>
      <c r="J67" s="213"/>
    </row>
    <row r="68" spans="1:11" x14ac:dyDescent="0.2">
      <c r="A68" s="242"/>
      <c r="B68" s="297"/>
      <c r="C68" s="194"/>
      <c r="E68" s="452"/>
      <c r="F68" s="452"/>
      <c r="G68" s="219"/>
      <c r="H68" s="219"/>
      <c r="I68" s="213"/>
      <c r="J68" s="213"/>
    </row>
    <row r="69" spans="1:11" x14ac:dyDescent="0.2">
      <c r="A69" s="242"/>
      <c r="B69" s="244"/>
      <c r="C69" s="194"/>
      <c r="E69" s="463"/>
      <c r="F69" s="463"/>
      <c r="G69" s="219"/>
      <c r="H69" s="219"/>
      <c r="I69" s="217"/>
      <c r="J69" s="217"/>
    </row>
    <row r="70" spans="1:11" x14ac:dyDescent="0.2">
      <c r="A70" s="242"/>
      <c r="B70" s="244"/>
      <c r="E70" s="327"/>
      <c r="F70" s="327"/>
      <c r="G70" s="327"/>
      <c r="H70" s="327"/>
    </row>
    <row r="71" spans="1:11" x14ac:dyDescent="0.2">
      <c r="A71" s="249"/>
      <c r="B71" s="248"/>
      <c r="E71" s="220"/>
      <c r="F71" s="220"/>
      <c r="G71" s="220"/>
      <c r="H71" s="220"/>
    </row>
    <row r="72" spans="1:11" x14ac:dyDescent="0.2">
      <c r="A72" s="242"/>
      <c r="B72" s="297"/>
      <c r="E72" s="221"/>
      <c r="F72" s="221"/>
      <c r="G72" s="221"/>
      <c r="H72" s="221"/>
    </row>
    <row r="73" spans="1:11" x14ac:dyDescent="0.2">
      <c r="A73" s="242"/>
      <c r="B73" s="250"/>
      <c r="E73" s="445"/>
      <c r="F73" s="445"/>
      <c r="G73" s="328"/>
      <c r="H73" s="328"/>
    </row>
    <row r="74" spans="1:11" x14ac:dyDescent="0.2">
      <c r="A74" s="242"/>
      <c r="B74" s="250"/>
    </row>
    <row r="75" spans="1:11" x14ac:dyDescent="0.2">
      <c r="A75" s="249"/>
      <c r="B75" s="248"/>
    </row>
    <row r="76" spans="1:11" x14ac:dyDescent="0.2">
      <c r="A76" s="242"/>
      <c r="B76" s="297"/>
    </row>
    <row r="77" spans="1:11" x14ac:dyDescent="0.2">
      <c r="A77" s="242"/>
      <c r="B77" s="297"/>
      <c r="I77" s="329"/>
    </row>
    <row r="78" spans="1:11" x14ac:dyDescent="0.2">
      <c r="A78" s="242"/>
      <c r="B78" s="297"/>
      <c r="I78" s="330"/>
    </row>
    <row r="79" spans="1:11" x14ac:dyDescent="0.2">
      <c r="A79" s="242"/>
      <c r="B79" s="297"/>
      <c r="I79" s="331"/>
    </row>
    <row r="80" spans="1:11" x14ac:dyDescent="0.2">
      <c r="A80" s="242"/>
      <c r="B80" s="297"/>
    </row>
    <row r="81" spans="1:2" x14ac:dyDescent="0.2">
      <c r="A81" s="242"/>
      <c r="B81" s="297"/>
    </row>
    <row r="82" spans="1:2" x14ac:dyDescent="0.2">
      <c r="A82" s="242"/>
      <c r="B82" s="297"/>
    </row>
    <row r="83" spans="1:2" x14ac:dyDescent="0.2">
      <c r="A83" s="242"/>
      <c r="B83" s="297"/>
    </row>
    <row r="84" spans="1:2" x14ac:dyDescent="0.2">
      <c r="A84" s="242"/>
      <c r="B84" s="252"/>
    </row>
    <row r="85" spans="1:2" x14ac:dyDescent="0.2">
      <c r="A85" s="242"/>
      <c r="B85" s="297"/>
    </row>
    <row r="86" spans="1:2" x14ac:dyDescent="0.2">
      <c r="A86" s="242"/>
      <c r="B86" s="297"/>
    </row>
    <row r="87" spans="1:2" x14ac:dyDescent="0.2">
      <c r="A87" s="249"/>
      <c r="B87" s="248"/>
    </row>
    <row r="88" spans="1:2" x14ac:dyDescent="0.2">
      <c r="A88" s="243"/>
      <c r="B88" s="253"/>
    </row>
    <row r="89" spans="1:2" x14ac:dyDescent="0.2">
      <c r="A89" s="243"/>
      <c r="B89" s="300"/>
    </row>
    <row r="90" spans="1:2" x14ac:dyDescent="0.2">
      <c r="A90" s="243"/>
      <c r="B90" s="300"/>
    </row>
    <row r="91" spans="1:2" x14ac:dyDescent="0.2">
      <c r="A91" s="243"/>
      <c r="B91" s="300"/>
    </row>
    <row r="92" spans="1:2" x14ac:dyDescent="0.2">
      <c r="A92" s="243"/>
      <c r="B92" s="300"/>
    </row>
    <row r="93" spans="1:2" x14ac:dyDescent="0.2">
      <c r="A93" s="243"/>
      <c r="B93" s="300"/>
    </row>
    <row r="94" spans="1:2" x14ac:dyDescent="0.2">
      <c r="A94" s="243"/>
      <c r="B94" s="300"/>
    </row>
    <row r="95" spans="1:2" x14ac:dyDescent="0.2">
      <c r="A95" s="243"/>
      <c r="B95" s="300"/>
    </row>
    <row r="96" spans="1:2" x14ac:dyDescent="0.2">
      <c r="A96" s="218"/>
      <c r="B96" s="218"/>
    </row>
    <row r="97" spans="1:2" x14ac:dyDescent="0.2">
      <c r="A97" s="218"/>
      <c r="B97" s="218"/>
    </row>
    <row r="98" spans="1:2" x14ac:dyDescent="0.2">
      <c r="A98" s="218"/>
      <c r="B98" s="218"/>
    </row>
    <row r="99" spans="1:2" x14ac:dyDescent="0.2">
      <c r="A99" s="218"/>
      <c r="B99" s="218"/>
    </row>
    <row r="100" spans="1:2" x14ac:dyDescent="0.2">
      <c r="A100" s="218"/>
      <c r="B100" s="218"/>
    </row>
    <row r="101" spans="1:2" x14ac:dyDescent="0.2">
      <c r="A101" s="218"/>
      <c r="B101" s="218"/>
    </row>
    <row r="102" spans="1:2" x14ac:dyDescent="0.2">
      <c r="A102" s="218"/>
      <c r="B102" s="218"/>
    </row>
    <row r="103" spans="1:2" x14ac:dyDescent="0.2">
      <c r="A103" s="218"/>
      <c r="B103" s="218"/>
    </row>
    <row r="104" spans="1:2" x14ac:dyDescent="0.2">
      <c r="A104" s="218"/>
      <c r="B104" s="218"/>
    </row>
    <row r="105" spans="1:2" x14ac:dyDescent="0.2">
      <c r="A105" s="218"/>
      <c r="B105" s="218"/>
    </row>
    <row r="106" spans="1:2" x14ac:dyDescent="0.2">
      <c r="A106" s="218"/>
      <c r="B106" s="218"/>
    </row>
    <row r="107" spans="1:2" x14ac:dyDescent="0.2">
      <c r="A107" s="218"/>
      <c r="B107" s="218"/>
    </row>
    <row r="108" spans="1:2" x14ac:dyDescent="0.2">
      <c r="A108" s="218"/>
      <c r="B108" s="218"/>
    </row>
    <row r="109" spans="1:2" x14ac:dyDescent="0.2">
      <c r="A109" s="218"/>
      <c r="B109" s="218"/>
    </row>
    <row r="110" spans="1:2" x14ac:dyDescent="0.2">
      <c r="A110" s="218"/>
      <c r="B110" s="218"/>
    </row>
    <row r="111" spans="1:2" x14ac:dyDescent="0.2">
      <c r="A111" s="218"/>
      <c r="B111" s="218"/>
    </row>
    <row r="112" spans="1:2" x14ac:dyDescent="0.2">
      <c r="A112" s="218"/>
      <c r="B112" s="218"/>
    </row>
    <row r="113" spans="1:2" x14ac:dyDescent="0.2">
      <c r="A113" s="218"/>
      <c r="B113" s="218"/>
    </row>
    <row r="114" spans="1:2" x14ac:dyDescent="0.2">
      <c r="A114" s="218"/>
      <c r="B114" s="218"/>
    </row>
    <row r="115" spans="1:2" x14ac:dyDescent="0.2">
      <c r="A115" s="218"/>
      <c r="B115" s="218"/>
    </row>
    <row r="116" spans="1:2" x14ac:dyDescent="0.2">
      <c r="A116" s="218"/>
      <c r="B116" s="218"/>
    </row>
    <row r="117" spans="1:2" x14ac:dyDescent="0.2">
      <c r="A117" s="218"/>
      <c r="B117" s="218"/>
    </row>
    <row r="118" spans="1:2" x14ac:dyDescent="0.2">
      <c r="A118" s="218"/>
      <c r="B118" s="218"/>
    </row>
    <row r="119" spans="1:2" x14ac:dyDescent="0.2">
      <c r="A119" s="218"/>
      <c r="B119" s="218"/>
    </row>
    <row r="120" spans="1:2" x14ac:dyDescent="0.2">
      <c r="A120" s="218"/>
      <c r="B120" s="218"/>
    </row>
    <row r="121" spans="1:2" x14ac:dyDescent="0.2">
      <c r="A121" s="218"/>
      <c r="B121" s="218"/>
    </row>
    <row r="122" spans="1:2" x14ac:dyDescent="0.2">
      <c r="A122" s="218"/>
      <c r="B122" s="218"/>
    </row>
    <row r="123" spans="1:2" x14ac:dyDescent="0.2">
      <c r="A123" s="218"/>
      <c r="B123" s="218"/>
    </row>
    <row r="124" spans="1:2" x14ac:dyDescent="0.2">
      <c r="A124" s="218"/>
      <c r="B124" s="218"/>
    </row>
    <row r="125" spans="1:2" x14ac:dyDescent="0.2">
      <c r="A125" s="218"/>
      <c r="B125" s="218"/>
    </row>
    <row r="126" spans="1:2" x14ac:dyDescent="0.2">
      <c r="A126" s="218"/>
      <c r="B126" s="218"/>
    </row>
    <row r="127" spans="1:2" x14ac:dyDescent="0.2">
      <c r="A127" s="218"/>
      <c r="B127" s="218"/>
    </row>
    <row r="128" spans="1:2" x14ac:dyDescent="0.2">
      <c r="A128" s="218"/>
      <c r="B128" s="218"/>
    </row>
    <row r="129" spans="1:3" x14ac:dyDescent="0.2">
      <c r="A129" s="218"/>
      <c r="B129" s="218"/>
    </row>
    <row r="130" spans="1:3" x14ac:dyDescent="0.2">
      <c r="A130" s="218"/>
      <c r="B130" s="218"/>
    </row>
    <row r="131" spans="1:3" x14ac:dyDescent="0.2">
      <c r="A131" s="218"/>
      <c r="B131" s="218"/>
    </row>
    <row r="132" spans="1:3" x14ac:dyDescent="0.2">
      <c r="A132" s="218"/>
      <c r="B132" s="218"/>
    </row>
    <row r="133" spans="1:3" x14ac:dyDescent="0.2">
      <c r="A133" s="218"/>
      <c r="B133" s="218"/>
    </row>
    <row r="134" spans="1:3" x14ac:dyDescent="0.2">
      <c r="A134" s="218"/>
      <c r="B134" s="218"/>
    </row>
    <row r="135" spans="1:3" ht="32" customHeight="1" x14ac:dyDescent="0.2">
      <c r="A135" s="454"/>
      <c r="B135" s="454"/>
      <c r="C135" s="454"/>
    </row>
    <row r="136" spans="1:3" x14ac:dyDescent="0.2">
      <c r="A136" s="218"/>
      <c r="B136" s="218"/>
    </row>
    <row r="137" spans="1:3" x14ac:dyDescent="0.2">
      <c r="A137" s="218"/>
      <c r="B137" s="218"/>
    </row>
    <row r="138" spans="1:3" x14ac:dyDescent="0.2">
      <c r="A138" s="218"/>
      <c r="B138" s="218"/>
    </row>
    <row r="139" spans="1:3" x14ac:dyDescent="0.2">
      <c r="A139" s="218"/>
      <c r="B139" s="218"/>
    </row>
    <row r="140" spans="1:3" x14ac:dyDescent="0.2">
      <c r="A140" s="218"/>
      <c r="B140" s="218"/>
    </row>
    <row r="141" spans="1:3" x14ac:dyDescent="0.2">
      <c r="A141" s="218"/>
      <c r="B141" s="218"/>
    </row>
    <row r="142" spans="1:3" x14ac:dyDescent="0.2">
      <c r="A142" s="218"/>
      <c r="B142" s="218"/>
    </row>
    <row r="143" spans="1:3" x14ac:dyDescent="0.2">
      <c r="A143" s="218"/>
      <c r="B143" s="218"/>
    </row>
    <row r="144" spans="1:3" x14ac:dyDescent="0.2">
      <c r="A144" s="218"/>
      <c r="B144" s="218"/>
    </row>
    <row r="145" spans="1:2" x14ac:dyDescent="0.2">
      <c r="A145" s="218"/>
      <c r="B145" s="218"/>
    </row>
    <row r="146" spans="1:2" x14ac:dyDescent="0.2">
      <c r="A146" s="218"/>
      <c r="B146" s="218"/>
    </row>
    <row r="147" spans="1:2" x14ac:dyDescent="0.2">
      <c r="A147" s="218"/>
      <c r="B147" s="218"/>
    </row>
    <row r="148" spans="1:2" x14ac:dyDescent="0.2">
      <c r="A148" s="218"/>
      <c r="B148" s="218"/>
    </row>
    <row r="149" spans="1:2" x14ac:dyDescent="0.2">
      <c r="A149" s="218"/>
      <c r="B149" s="218"/>
    </row>
    <row r="150" spans="1:2" x14ac:dyDescent="0.2">
      <c r="A150" s="218"/>
      <c r="B150" s="218"/>
    </row>
    <row r="151" spans="1:2" x14ac:dyDescent="0.2">
      <c r="A151" s="218"/>
      <c r="B151" s="218"/>
    </row>
    <row r="152" spans="1:2" x14ac:dyDescent="0.2">
      <c r="A152" s="218"/>
      <c r="B152" s="218"/>
    </row>
    <row r="153" spans="1:2" x14ac:dyDescent="0.2">
      <c r="A153" s="218"/>
      <c r="B153" s="218"/>
    </row>
    <row r="154" spans="1:2" x14ac:dyDescent="0.2">
      <c r="A154" s="218"/>
      <c r="B154" s="218"/>
    </row>
    <row r="155" spans="1:2" x14ac:dyDescent="0.2">
      <c r="A155" s="218"/>
      <c r="B155" s="218"/>
    </row>
    <row r="156" spans="1:2" x14ac:dyDescent="0.2">
      <c r="A156" s="218"/>
      <c r="B156" s="218"/>
    </row>
    <row r="157" spans="1:2" x14ac:dyDescent="0.2">
      <c r="A157" s="218"/>
      <c r="B157" s="218"/>
    </row>
    <row r="158" spans="1:2" x14ac:dyDescent="0.2">
      <c r="A158" s="218"/>
      <c r="B158" s="218"/>
    </row>
    <row r="159" spans="1:2" x14ac:dyDescent="0.2">
      <c r="A159" s="218"/>
      <c r="B159" s="218"/>
    </row>
    <row r="160" spans="1:2" x14ac:dyDescent="0.2">
      <c r="A160" s="218"/>
      <c r="B160" s="218"/>
    </row>
    <row r="161" spans="1:2" x14ac:dyDescent="0.2">
      <c r="A161" s="218"/>
      <c r="B161" s="218"/>
    </row>
    <row r="162" spans="1:2" x14ac:dyDescent="0.2">
      <c r="A162" s="218"/>
      <c r="B162" s="218"/>
    </row>
    <row r="163" spans="1:2" x14ac:dyDescent="0.2">
      <c r="A163" s="218"/>
      <c r="B163" s="218"/>
    </row>
    <row r="164" spans="1:2" x14ac:dyDescent="0.2">
      <c r="A164" s="218"/>
      <c r="B164" s="218"/>
    </row>
    <row r="165" spans="1:2" x14ac:dyDescent="0.2">
      <c r="A165" s="218"/>
      <c r="B165" s="218"/>
    </row>
    <row r="166" spans="1:2" x14ac:dyDescent="0.2">
      <c r="A166" s="218"/>
      <c r="B166" s="218"/>
    </row>
    <row r="167" spans="1:2" x14ac:dyDescent="0.2">
      <c r="A167" s="218"/>
      <c r="B167" s="218"/>
    </row>
    <row r="168" spans="1:2" x14ac:dyDescent="0.2">
      <c r="A168" s="218"/>
      <c r="B168" s="218"/>
    </row>
    <row r="169" spans="1:2" x14ac:dyDescent="0.2">
      <c r="A169" s="218"/>
      <c r="B169" s="218"/>
    </row>
    <row r="170" spans="1:2" x14ac:dyDescent="0.2">
      <c r="A170" s="218"/>
      <c r="B170" s="218"/>
    </row>
    <row r="171" spans="1:2" x14ac:dyDescent="0.2">
      <c r="A171" s="218"/>
      <c r="B171" s="218"/>
    </row>
    <row r="172" spans="1:2" x14ac:dyDescent="0.2">
      <c r="A172" s="218"/>
      <c r="B172" s="218"/>
    </row>
    <row r="173" spans="1:2" x14ac:dyDescent="0.2">
      <c r="A173" s="218"/>
      <c r="B173" s="218"/>
    </row>
    <row r="174" spans="1:2" x14ac:dyDescent="0.2">
      <c r="A174" s="218"/>
      <c r="B174" s="218"/>
    </row>
    <row r="175" spans="1:2" x14ac:dyDescent="0.2">
      <c r="A175" s="218"/>
      <c r="B175" s="218"/>
    </row>
    <row r="176" spans="1:2" x14ac:dyDescent="0.2">
      <c r="A176" s="218"/>
      <c r="B176" s="218"/>
    </row>
    <row r="177" spans="1:2" x14ac:dyDescent="0.2">
      <c r="A177" s="218"/>
      <c r="B177" s="218"/>
    </row>
    <row r="178" spans="1:2" x14ac:dyDescent="0.2">
      <c r="A178" s="218"/>
      <c r="B178" s="218"/>
    </row>
    <row r="179" spans="1:2" x14ac:dyDescent="0.2">
      <c r="A179" s="218"/>
      <c r="B179" s="218"/>
    </row>
    <row r="180" spans="1:2" x14ac:dyDescent="0.2">
      <c r="A180" s="218"/>
      <c r="B180" s="218"/>
    </row>
    <row r="181" spans="1:2" x14ac:dyDescent="0.2">
      <c r="A181" s="218"/>
      <c r="B181" s="218"/>
    </row>
    <row r="182" spans="1:2" x14ac:dyDescent="0.2">
      <c r="A182" s="218"/>
      <c r="B182" s="218"/>
    </row>
    <row r="183" spans="1:2" x14ac:dyDescent="0.2">
      <c r="A183" s="218"/>
      <c r="B183" s="218"/>
    </row>
    <row r="184" spans="1:2" x14ac:dyDescent="0.2">
      <c r="A184" s="218"/>
      <c r="B184" s="218"/>
    </row>
    <row r="185" spans="1:2" x14ac:dyDescent="0.2">
      <c r="A185" s="218"/>
      <c r="B185" s="218"/>
    </row>
    <row r="186" spans="1:2" x14ac:dyDescent="0.2">
      <c r="A186" s="218"/>
      <c r="B186" s="218"/>
    </row>
    <row r="187" spans="1:2" x14ac:dyDescent="0.2">
      <c r="A187" s="218"/>
      <c r="B187" s="218"/>
    </row>
    <row r="188" spans="1:2" x14ac:dyDescent="0.2">
      <c r="A188" s="218"/>
      <c r="B188" s="218"/>
    </row>
    <row r="189" spans="1:2" x14ac:dyDescent="0.2">
      <c r="A189" s="218"/>
      <c r="B189" s="218"/>
    </row>
    <row r="190" spans="1:2" x14ac:dyDescent="0.2">
      <c r="A190" s="218"/>
      <c r="B190" s="218"/>
    </row>
    <row r="191" spans="1:2" x14ac:dyDescent="0.2">
      <c r="A191" s="218"/>
      <c r="B191" s="218"/>
    </row>
    <row r="192" spans="1:2" x14ac:dyDescent="0.2">
      <c r="A192" s="218"/>
      <c r="B192" s="218"/>
    </row>
    <row r="193" spans="1:2" x14ac:dyDescent="0.2">
      <c r="A193" s="218"/>
      <c r="B193" s="218"/>
    </row>
    <row r="194" spans="1:2" x14ac:dyDescent="0.2">
      <c r="A194" s="218"/>
      <c r="B194" s="218"/>
    </row>
    <row r="195" spans="1:2" x14ac:dyDescent="0.2">
      <c r="A195" s="218"/>
      <c r="B195" s="218"/>
    </row>
    <row r="196" spans="1:2" x14ac:dyDescent="0.2">
      <c r="A196" s="218"/>
      <c r="B196" s="218"/>
    </row>
    <row r="197" spans="1:2" x14ac:dyDescent="0.2">
      <c r="A197" s="218"/>
      <c r="B197" s="218"/>
    </row>
    <row r="198" spans="1:2" x14ac:dyDescent="0.2">
      <c r="A198" s="218"/>
      <c r="B198" s="218"/>
    </row>
    <row r="199" spans="1:2" x14ac:dyDescent="0.2">
      <c r="A199" s="218"/>
      <c r="B199" s="218"/>
    </row>
    <row r="200" spans="1:2" x14ac:dyDescent="0.2">
      <c r="A200" s="218"/>
      <c r="B200" s="218"/>
    </row>
    <row r="201" spans="1:2" x14ac:dyDescent="0.2">
      <c r="A201" s="218"/>
      <c r="B201" s="218"/>
    </row>
    <row r="202" spans="1:2" x14ac:dyDescent="0.2">
      <c r="A202" s="218"/>
      <c r="B202" s="218"/>
    </row>
    <row r="203" spans="1:2" x14ac:dyDescent="0.2">
      <c r="A203" s="218"/>
      <c r="B203" s="218"/>
    </row>
    <row r="204" spans="1:2" x14ac:dyDescent="0.2">
      <c r="A204" s="218"/>
      <c r="B204" s="218"/>
    </row>
    <row r="205" spans="1:2" x14ac:dyDescent="0.2">
      <c r="A205" s="218"/>
      <c r="B205" s="218"/>
    </row>
    <row r="206" spans="1:2" x14ac:dyDescent="0.2">
      <c r="A206" s="218"/>
      <c r="B206" s="218"/>
    </row>
    <row r="207" spans="1:2" x14ac:dyDescent="0.2">
      <c r="A207" s="218"/>
      <c r="B207" s="218"/>
    </row>
    <row r="208" spans="1:2" x14ac:dyDescent="0.2">
      <c r="A208" s="218"/>
      <c r="B208" s="218"/>
    </row>
    <row r="209" spans="1:2" x14ac:dyDescent="0.2">
      <c r="A209" s="218"/>
      <c r="B209" s="218"/>
    </row>
    <row r="210" spans="1:2" x14ac:dyDescent="0.2">
      <c r="A210" s="218"/>
      <c r="B210" s="218"/>
    </row>
    <row r="211" spans="1:2" x14ac:dyDescent="0.2">
      <c r="A211" s="218"/>
      <c r="B211" s="218"/>
    </row>
    <row r="212" spans="1:2" x14ac:dyDescent="0.2">
      <c r="A212" s="218"/>
      <c r="B212" s="218"/>
    </row>
    <row r="213" spans="1:2" x14ac:dyDescent="0.2">
      <c r="A213" s="218"/>
      <c r="B213" s="218"/>
    </row>
    <row r="214" spans="1:2" x14ac:dyDescent="0.2">
      <c r="A214" s="218"/>
      <c r="B214" s="218"/>
    </row>
    <row r="215" spans="1:2" x14ac:dyDescent="0.2">
      <c r="A215" s="218"/>
      <c r="B215" s="218"/>
    </row>
    <row r="216" spans="1:2" x14ac:dyDescent="0.2">
      <c r="A216" s="218"/>
      <c r="B216" s="218"/>
    </row>
    <row r="217" spans="1:2" x14ac:dyDescent="0.2">
      <c r="A217" s="218"/>
      <c r="B217" s="218"/>
    </row>
    <row r="218" spans="1:2" x14ac:dyDescent="0.2">
      <c r="A218" s="218"/>
      <c r="B218" s="218"/>
    </row>
    <row r="219" spans="1:2" x14ac:dyDescent="0.2">
      <c r="A219" s="218"/>
      <c r="B219" s="218"/>
    </row>
    <row r="220" spans="1:2" x14ac:dyDescent="0.2">
      <c r="A220" s="218"/>
      <c r="B220" s="218"/>
    </row>
    <row r="221" spans="1:2" x14ac:dyDescent="0.2">
      <c r="A221" s="218"/>
      <c r="B221" s="218"/>
    </row>
    <row r="222" spans="1:2" x14ac:dyDescent="0.2">
      <c r="A222" s="218"/>
      <c r="B222" s="218"/>
    </row>
    <row r="223" spans="1:2" x14ac:dyDescent="0.2">
      <c r="A223" s="218"/>
      <c r="B223" s="218"/>
    </row>
    <row r="224" spans="1:2" x14ac:dyDescent="0.2">
      <c r="A224" s="218"/>
      <c r="B224" s="218"/>
    </row>
    <row r="225" spans="1:2" x14ac:dyDescent="0.2">
      <c r="A225" s="218"/>
      <c r="B225" s="218"/>
    </row>
    <row r="226" spans="1:2" x14ac:dyDescent="0.2">
      <c r="A226" s="218"/>
      <c r="B226" s="218"/>
    </row>
    <row r="227" spans="1:2" x14ac:dyDescent="0.2">
      <c r="A227" s="218"/>
      <c r="B227" s="218"/>
    </row>
    <row r="228" spans="1:2" x14ac:dyDescent="0.2">
      <c r="A228" s="218"/>
      <c r="B228" s="218"/>
    </row>
    <row r="229" spans="1:2" x14ac:dyDescent="0.2">
      <c r="A229" s="218"/>
      <c r="B229" s="218"/>
    </row>
    <row r="230" spans="1:2" x14ac:dyDescent="0.2">
      <c r="A230" s="218"/>
      <c r="B230" s="218"/>
    </row>
    <row r="231" spans="1:2" x14ac:dyDescent="0.2">
      <c r="A231" s="218"/>
      <c r="B231" s="218"/>
    </row>
    <row r="232" spans="1:2" x14ac:dyDescent="0.2">
      <c r="A232" s="218"/>
      <c r="B232" s="218"/>
    </row>
    <row r="233" spans="1:2" x14ac:dyDescent="0.2">
      <c r="A233" s="218"/>
      <c r="B233" s="218"/>
    </row>
    <row r="234" spans="1:2" x14ac:dyDescent="0.2">
      <c r="A234" s="218"/>
      <c r="B234" s="218"/>
    </row>
    <row r="235" spans="1:2" x14ac:dyDescent="0.2">
      <c r="A235" s="218"/>
      <c r="B235" s="218"/>
    </row>
    <row r="236" spans="1:2" x14ac:dyDescent="0.2">
      <c r="A236" s="218"/>
      <c r="B236" s="218"/>
    </row>
    <row r="237" spans="1:2" x14ac:dyDescent="0.2">
      <c r="A237" s="218"/>
      <c r="B237" s="218"/>
    </row>
    <row r="238" spans="1:2" x14ac:dyDescent="0.2">
      <c r="A238" s="218"/>
      <c r="B238" s="218"/>
    </row>
    <row r="239" spans="1:2" x14ac:dyDescent="0.2">
      <c r="A239" s="218"/>
      <c r="B239" s="218"/>
    </row>
    <row r="240" spans="1:2" x14ac:dyDescent="0.2">
      <c r="A240" s="218"/>
      <c r="B240" s="218"/>
    </row>
    <row r="241" spans="1:2" x14ac:dyDescent="0.2">
      <c r="A241" s="218"/>
      <c r="B241" s="218"/>
    </row>
    <row r="242" spans="1:2" x14ac:dyDescent="0.2">
      <c r="A242" s="218"/>
      <c r="B242" s="218"/>
    </row>
    <row r="243" spans="1:2" x14ac:dyDescent="0.2">
      <c r="A243" s="218"/>
      <c r="B243" s="218"/>
    </row>
    <row r="244" spans="1:2" x14ac:dyDescent="0.2">
      <c r="A244" s="218"/>
      <c r="B244" s="218"/>
    </row>
    <row r="245" spans="1:2" x14ac:dyDescent="0.2">
      <c r="A245" s="218"/>
      <c r="B245" s="218"/>
    </row>
    <row r="246" spans="1:2" x14ac:dyDescent="0.2">
      <c r="A246" s="218"/>
      <c r="B246" s="218"/>
    </row>
    <row r="247" spans="1:2" x14ac:dyDescent="0.2">
      <c r="A247" s="218"/>
      <c r="B247" s="218"/>
    </row>
    <row r="248" spans="1:2" x14ac:dyDescent="0.2">
      <c r="A248" s="218"/>
      <c r="B248" s="218"/>
    </row>
    <row r="249" spans="1:2" x14ac:dyDescent="0.2">
      <c r="A249" s="218"/>
      <c r="B249" s="218"/>
    </row>
    <row r="250" spans="1:2" x14ac:dyDescent="0.2">
      <c r="A250" s="218"/>
      <c r="B250" s="218"/>
    </row>
    <row r="251" spans="1:2" x14ac:dyDescent="0.2">
      <c r="A251" s="218"/>
      <c r="B251" s="218"/>
    </row>
    <row r="252" spans="1:2" x14ac:dyDescent="0.2">
      <c r="A252" s="218"/>
      <c r="B252" s="218"/>
    </row>
    <row r="253" spans="1:2" x14ac:dyDescent="0.2">
      <c r="A253" s="218"/>
      <c r="B253" s="218"/>
    </row>
    <row r="254" spans="1:2" x14ac:dyDescent="0.2">
      <c r="A254" s="218"/>
      <c r="B254" s="218"/>
    </row>
    <row r="255" spans="1:2" x14ac:dyDescent="0.2">
      <c r="A255" s="218"/>
      <c r="B255" s="218"/>
    </row>
    <row r="256" spans="1:2" x14ac:dyDescent="0.2">
      <c r="A256" s="218"/>
      <c r="B256" s="218"/>
    </row>
    <row r="257" spans="1:2" x14ac:dyDescent="0.2">
      <c r="A257" s="218"/>
      <c r="B257" s="218"/>
    </row>
    <row r="258" spans="1:2" x14ac:dyDescent="0.2">
      <c r="A258" s="218"/>
      <c r="B258" s="218"/>
    </row>
  </sheetData>
  <sheetProtection algorithmName="SHA-512" hashValue="D2C3ldrNhIBodFDD2vkTfMsee9Ydgttzlm3nxmP2fMcXzCPfukNi2ilPgIE9C8wm9z0pn+3CPryHQFCs5qBabA==" saltValue="pobEFK0qTlTOR4prjAySFA==" spinCount="100000" sheet="1" objects="1" scenarios="1"/>
  <mergeCells count="27">
    <mergeCell ref="A135:C135"/>
    <mergeCell ref="D17:E17"/>
    <mergeCell ref="E27:H27"/>
    <mergeCell ref="E33:F33"/>
    <mergeCell ref="E35:F35"/>
    <mergeCell ref="E54:F54"/>
    <mergeCell ref="A44:A45"/>
    <mergeCell ref="B44:B45"/>
    <mergeCell ref="E47:F47"/>
    <mergeCell ref="E53:F53"/>
    <mergeCell ref="E67:F67"/>
    <mergeCell ref="E69:F69"/>
    <mergeCell ref="E62:H64"/>
    <mergeCell ref="E61:H61"/>
    <mergeCell ref="E59:F59"/>
    <mergeCell ref="A23:C23"/>
    <mergeCell ref="E73:F73"/>
    <mergeCell ref="E37:H37"/>
    <mergeCell ref="B24:C24"/>
    <mergeCell ref="D13:E13"/>
    <mergeCell ref="F13:I13"/>
    <mergeCell ref="D15:E15"/>
    <mergeCell ref="E43:F43"/>
    <mergeCell ref="E55:F55"/>
    <mergeCell ref="E49:H49"/>
    <mergeCell ref="E68:F68"/>
    <mergeCell ref="A13:B13"/>
  </mergeCells>
  <conditionalFormatting sqref="F15">
    <cfRule type="cellIs" dxfId="38" priority="4" stopIfTrue="1" operator="greaterThan">
      <formula>2</formula>
    </cfRule>
    <cfRule type="cellIs" dxfId="37" priority="5" stopIfTrue="1" operator="lessThan">
      <formula>1</formula>
    </cfRule>
  </conditionalFormatting>
  <conditionalFormatting sqref="I17 I15">
    <cfRule type="cellIs" dxfId="36" priority="3" stopIfTrue="1" operator="lessThan">
      <formula>18</formula>
    </cfRule>
  </conditionalFormatting>
  <conditionalFormatting sqref="F21">
    <cfRule type="cellIs" dxfId="35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55" fitToHeight="2" orientation="portrait" horizontalDpi="300" verticalDpi="300"/>
  <headerFooter alignWithMargins="0"/>
  <rowBreaks count="1" manualBreakCount="1">
    <brk id="89" max="2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N91"/>
  <sheetViews>
    <sheetView showGridLines="0" zoomScaleNormal="100" workbookViewId="0">
      <selection activeCell="A15" sqref="A15:B15"/>
    </sheetView>
  </sheetViews>
  <sheetFormatPr baseColWidth="10" defaultColWidth="8.6640625" defaultRowHeight="16" x14ac:dyDescent="0.2"/>
  <cols>
    <col min="1" max="1" width="70.5" style="38" customWidth="1"/>
    <col min="2" max="2" width="50.5" style="38" customWidth="1"/>
    <col min="3" max="3" width="2.1640625" style="130" hidden="1" customWidth="1"/>
    <col min="4" max="4" width="16.6640625" style="38" customWidth="1"/>
    <col min="5" max="5" width="26.5" style="38" customWidth="1"/>
    <col min="6" max="6" width="33.83203125" style="38" customWidth="1"/>
    <col min="7" max="7" width="23" style="38" customWidth="1"/>
    <col min="8" max="8" width="28.5" style="38" customWidth="1"/>
    <col min="9" max="9" width="26.33203125" style="38" customWidth="1"/>
    <col min="10" max="10" width="19.6640625" style="38" customWidth="1"/>
    <col min="11" max="11" width="21.33203125" style="38" customWidth="1"/>
    <col min="12" max="16384" width="8.6640625" style="38"/>
  </cols>
  <sheetData>
    <row r="1" spans="1:14" x14ac:dyDescent="0.2">
      <c r="A1" s="48"/>
      <c r="B1" s="48"/>
      <c r="C1" s="49"/>
      <c r="D1" s="48"/>
      <c r="E1" s="48"/>
      <c r="F1" s="48"/>
      <c r="G1" s="48"/>
      <c r="H1" s="48" t="s">
        <v>2</v>
      </c>
      <c r="I1" s="48" t="s">
        <v>2</v>
      </c>
      <c r="J1" s="48" t="s">
        <v>2</v>
      </c>
      <c r="M1" s="296"/>
      <c r="N1" s="296"/>
    </row>
    <row r="2" spans="1:14" x14ac:dyDescent="0.2">
      <c r="A2" s="48"/>
      <c r="B2" s="48"/>
      <c r="C2" s="49"/>
      <c r="D2" s="48"/>
      <c r="E2" s="48"/>
      <c r="F2" s="48"/>
      <c r="G2" s="48"/>
      <c r="H2" s="48"/>
      <c r="I2" s="48"/>
      <c r="J2" s="48"/>
      <c r="M2" s="296"/>
      <c r="N2" s="296"/>
    </row>
    <row r="3" spans="1:14" x14ac:dyDescent="0.2">
      <c r="A3" s="48"/>
      <c r="B3" s="48"/>
      <c r="C3" s="49"/>
      <c r="D3" s="48"/>
      <c r="E3" s="48"/>
      <c r="F3" s="48"/>
      <c r="G3" s="48"/>
      <c r="H3" s="48"/>
      <c r="I3" s="48"/>
      <c r="J3" s="48"/>
      <c r="M3" s="296"/>
      <c r="N3" s="296"/>
    </row>
    <row r="4" spans="1:14" x14ac:dyDescent="0.2">
      <c r="A4" s="48"/>
      <c r="B4" s="48"/>
      <c r="C4" s="49"/>
      <c r="D4" s="48"/>
      <c r="E4" s="48"/>
      <c r="F4" s="48"/>
      <c r="G4" s="48"/>
      <c r="H4" s="48"/>
      <c r="I4" s="48"/>
      <c r="J4" s="48"/>
      <c r="M4" s="296"/>
      <c r="N4" s="296"/>
    </row>
    <row r="5" spans="1:14" x14ac:dyDescent="0.2">
      <c r="A5" s="48"/>
      <c r="B5" s="48"/>
      <c r="C5" s="49"/>
      <c r="D5" s="48"/>
      <c r="E5" s="48"/>
      <c r="F5" s="48"/>
      <c r="G5" s="48"/>
      <c r="H5" s="295" t="s">
        <v>2</v>
      </c>
      <c r="I5" s="295" t="s">
        <v>2</v>
      </c>
      <c r="J5" s="295" t="s">
        <v>2</v>
      </c>
      <c r="M5" s="296"/>
      <c r="N5" s="296"/>
    </row>
    <row r="6" spans="1:14" x14ac:dyDescent="0.2">
      <c r="A6" s="48"/>
      <c r="B6" s="48"/>
      <c r="C6" s="49"/>
      <c r="D6" s="48"/>
      <c r="E6" s="48"/>
      <c r="F6" s="48"/>
      <c r="G6" s="48"/>
      <c r="H6" s="48"/>
      <c r="I6" s="48"/>
      <c r="J6" s="48"/>
      <c r="M6" s="296"/>
      <c r="N6" s="296"/>
    </row>
    <row r="7" spans="1:14" x14ac:dyDescent="0.2">
      <c r="A7" s="48"/>
      <c r="B7" s="48"/>
      <c r="C7" s="49"/>
      <c r="D7" s="48"/>
      <c r="E7" s="48"/>
      <c r="F7" s="48"/>
      <c r="G7" s="48"/>
      <c r="H7" s="48"/>
      <c r="I7" s="48"/>
      <c r="J7" s="48"/>
      <c r="M7" s="296"/>
      <c r="N7" s="296"/>
    </row>
    <row r="8" spans="1:14" x14ac:dyDescent="0.2">
      <c r="A8" s="48"/>
      <c r="B8" s="48"/>
      <c r="C8" s="49"/>
      <c r="D8" s="48"/>
      <c r="E8" s="48"/>
      <c r="F8" s="48"/>
      <c r="G8" s="48"/>
      <c r="H8" s="48"/>
      <c r="I8" s="48"/>
      <c r="J8" s="48"/>
      <c r="M8" s="296"/>
      <c r="N8" s="296"/>
    </row>
    <row r="9" spans="1:14" x14ac:dyDescent="0.2">
      <c r="C9" s="38"/>
      <c r="M9" s="296"/>
      <c r="N9" s="296"/>
    </row>
    <row r="10" spans="1:14" x14ac:dyDescent="0.2">
      <c r="A10" s="293"/>
      <c r="B10" s="293"/>
      <c r="C10" s="293"/>
      <c r="D10" s="293"/>
      <c r="E10" s="293"/>
      <c r="F10" s="293"/>
      <c r="G10" s="293"/>
      <c r="H10" s="293"/>
      <c r="I10" s="293"/>
      <c r="J10" s="293"/>
      <c r="M10" s="296"/>
      <c r="N10" s="296"/>
    </row>
    <row r="11" spans="1:14" x14ac:dyDescent="0.2">
      <c r="A11" s="293"/>
      <c r="B11" s="293"/>
      <c r="C11" s="293"/>
      <c r="D11" s="293"/>
      <c r="E11" s="293"/>
      <c r="F11" s="293"/>
      <c r="G11" s="293"/>
      <c r="H11" s="293"/>
      <c r="I11" s="293"/>
      <c r="J11" s="293"/>
      <c r="M11" s="296"/>
      <c r="N11" s="296"/>
    </row>
    <row r="12" spans="1:14" x14ac:dyDescent="0.2">
      <c r="A12" s="293"/>
      <c r="B12" s="293"/>
      <c r="C12" s="293"/>
      <c r="D12" s="293"/>
      <c r="E12" s="293"/>
      <c r="F12" s="293"/>
      <c r="G12" s="293"/>
      <c r="H12" s="293"/>
      <c r="I12" s="293"/>
      <c r="J12" s="293"/>
      <c r="M12" s="296"/>
      <c r="N12" s="296"/>
    </row>
    <row r="13" spans="1:14" x14ac:dyDescent="0.2">
      <c r="A13" s="293"/>
      <c r="B13" s="293"/>
      <c r="C13" s="293"/>
      <c r="D13" s="293"/>
      <c r="E13" s="293"/>
      <c r="F13" s="293"/>
      <c r="G13" s="293"/>
      <c r="H13" s="293"/>
      <c r="I13" s="293"/>
      <c r="J13" s="293"/>
    </row>
    <row r="14" spans="1:14" ht="22.5" customHeight="1" x14ac:dyDescent="0.2">
      <c r="A14" s="453" t="s">
        <v>174</v>
      </c>
      <c r="B14" s="453"/>
      <c r="C14" s="45"/>
      <c r="D14" s="469" t="s">
        <v>33</v>
      </c>
      <c r="E14" s="469"/>
      <c r="F14" s="470" t="str">
        <f>+'INGRESO DE DATOS'!$D$13</f>
        <v>Nombre Completo</v>
      </c>
      <c r="G14" s="470"/>
      <c r="H14" s="470"/>
      <c r="I14" s="470"/>
      <c r="J14" s="41"/>
    </row>
    <row r="15" spans="1:14" ht="15.75" customHeight="1" x14ac:dyDescent="0.2">
      <c r="A15" s="477"/>
      <c r="B15" s="477"/>
      <c r="C15" s="54"/>
      <c r="D15" s="229"/>
      <c r="E15" s="229"/>
      <c r="F15" s="229"/>
      <c r="G15" s="229"/>
      <c r="H15" s="229"/>
      <c r="I15" s="229"/>
      <c r="J15" s="230"/>
    </row>
    <row r="16" spans="1:14" ht="22.5" customHeight="1" x14ac:dyDescent="0.2">
      <c r="A16" s="255"/>
      <c r="B16" s="270"/>
      <c r="C16" s="54"/>
      <c r="D16" s="469" t="s">
        <v>34</v>
      </c>
      <c r="E16" s="469"/>
      <c r="F16" s="324">
        <f>+'INGRESO DE DATOS'!$D$15</f>
        <v>2</v>
      </c>
      <c r="G16" s="229"/>
      <c r="H16" s="231" t="s">
        <v>35</v>
      </c>
      <c r="I16" s="324">
        <f>+'INGRESO DE DATOS'!$D$17</f>
        <v>18</v>
      </c>
      <c r="J16" s="41"/>
    </row>
    <row r="17" spans="1:12" ht="15.75" customHeight="1" x14ac:dyDescent="0.2">
      <c r="A17" s="255"/>
      <c r="B17" s="241"/>
      <c r="C17" s="54"/>
      <c r="D17" s="138"/>
      <c r="E17" s="232"/>
      <c r="F17" s="232"/>
      <c r="G17" s="232"/>
      <c r="H17" s="232"/>
      <c r="I17" s="232"/>
      <c r="J17" s="230"/>
    </row>
    <row r="18" spans="1:12" ht="22.5" customHeight="1" x14ac:dyDescent="0.2">
      <c r="A18" s="255"/>
      <c r="B18" s="270"/>
      <c r="C18" s="54"/>
      <c r="D18" s="469" t="s">
        <v>36</v>
      </c>
      <c r="E18" s="469"/>
      <c r="F18" s="324">
        <f>+'INGRESO DE DATOS'!$H$15</f>
        <v>0</v>
      </c>
      <c r="G18" s="232"/>
      <c r="H18" s="231" t="s">
        <v>92</v>
      </c>
      <c r="I18" s="324">
        <f>+'INGRESO DE DATOS'!$H$17</f>
        <v>18</v>
      </c>
      <c r="J18" s="87"/>
    </row>
    <row r="19" spans="1:12" s="56" customFormat="1" ht="15.75" customHeight="1" x14ac:dyDescent="0.2">
      <c r="A19" s="271"/>
      <c r="B19" s="272"/>
      <c r="C19" s="54"/>
      <c r="D19" s="232"/>
      <c r="E19" s="233"/>
      <c r="F19" s="232"/>
      <c r="G19" s="232"/>
      <c r="H19" s="232" t="s">
        <v>2</v>
      </c>
      <c r="I19" s="232" t="s">
        <v>2</v>
      </c>
      <c r="J19" s="232"/>
    </row>
    <row r="20" spans="1:12" s="56" customFormat="1" ht="22.5" customHeight="1" x14ac:dyDescent="0.2">
      <c r="A20" s="273"/>
      <c r="B20" s="274"/>
      <c r="C20" s="63"/>
      <c r="D20" s="138"/>
      <c r="E20" s="299" t="s">
        <v>40</v>
      </c>
      <c r="F20" s="324">
        <f>+'INGRESO DE DATOS'!$D$27</f>
        <v>0</v>
      </c>
      <c r="G20" s="138"/>
      <c r="H20" s="237" t="s">
        <v>75</v>
      </c>
      <c r="I20" s="238">
        <f ca="1">NOW()</f>
        <v>44574.570110532404</v>
      </c>
      <c r="J20" s="138"/>
    </row>
    <row r="21" spans="1:12" s="67" customFormat="1" ht="15" customHeight="1" x14ac:dyDescent="0.2">
      <c r="A21" s="275"/>
      <c r="B21" s="276"/>
      <c r="C21" s="63"/>
      <c r="D21" s="332"/>
      <c r="E21" s="332"/>
      <c r="F21" s="229"/>
      <c r="G21" s="229" t="s">
        <v>2</v>
      </c>
      <c r="H21" s="234" t="b">
        <v>0</v>
      </c>
      <c r="I21" s="229"/>
      <c r="J21" s="232" t="s">
        <v>2</v>
      </c>
    </row>
    <row r="22" spans="1:12" s="67" customFormat="1" ht="23.25" customHeight="1" x14ac:dyDescent="0.2">
      <c r="A22" s="275"/>
      <c r="B22" s="276"/>
      <c r="C22" s="63"/>
      <c r="D22" s="332"/>
      <c r="E22" s="439" t="s">
        <v>178</v>
      </c>
      <c r="F22" s="421" t="str">
        <f>'INGRESO DE DATOS'!D19</f>
        <v>Guayas/Santa Elena</v>
      </c>
      <c r="G22" s="229"/>
      <c r="H22" s="234"/>
      <c r="I22" s="229"/>
      <c r="J22" s="232"/>
    </row>
    <row r="23" spans="1:12" s="67" customFormat="1" ht="15" customHeight="1" x14ac:dyDescent="0.2">
      <c r="A23" s="275"/>
      <c r="B23" s="276"/>
      <c r="C23" s="63"/>
      <c r="D23" s="332"/>
      <c r="E23" s="332"/>
      <c r="F23" s="229"/>
      <c r="G23" s="229"/>
      <c r="H23" s="234"/>
      <c r="I23" s="229"/>
      <c r="J23" s="232"/>
    </row>
    <row r="24" spans="1:12" s="67" customFormat="1" ht="28.25" customHeight="1" x14ac:dyDescent="0.2">
      <c r="C24" s="54"/>
      <c r="E24" s="410" t="s">
        <v>41</v>
      </c>
      <c r="F24" s="411"/>
      <c r="G24" s="411" t="s">
        <v>7</v>
      </c>
      <c r="H24" s="411" t="s">
        <v>8</v>
      </c>
      <c r="I24" s="411" t="s">
        <v>9</v>
      </c>
      <c r="J24" s="411" t="s">
        <v>172</v>
      </c>
      <c r="K24" s="411" t="s">
        <v>173</v>
      </c>
    </row>
    <row r="25" spans="1:12" s="67" customFormat="1" ht="23.25" customHeight="1" x14ac:dyDescent="0.2">
      <c r="A25" s="243"/>
      <c r="B25" s="262"/>
      <c r="C25" s="54"/>
      <c r="D25" s="70"/>
      <c r="E25" s="404" t="s">
        <v>76</v>
      </c>
      <c r="F25" s="405"/>
      <c r="G25" s="405">
        <v>250</v>
      </c>
      <c r="H25" s="405">
        <v>2000</v>
      </c>
      <c r="I25" s="405">
        <v>3500</v>
      </c>
      <c r="J25" s="405">
        <v>5000</v>
      </c>
      <c r="K25" s="406">
        <v>10000</v>
      </c>
      <c r="L25" s="70"/>
    </row>
    <row r="26" spans="1:12" s="70" customFormat="1" ht="23.25" customHeight="1" x14ac:dyDescent="0.2">
      <c r="A26" s="243"/>
      <c r="B26" s="262"/>
      <c r="C26" s="54"/>
      <c r="D26" s="54"/>
      <c r="E26" s="407" t="s">
        <v>77</v>
      </c>
      <c r="F26" s="408"/>
      <c r="G26" s="408">
        <v>5000</v>
      </c>
      <c r="H26" s="408">
        <v>2000</v>
      </c>
      <c r="I26" s="408">
        <v>3500</v>
      </c>
      <c r="J26" s="408">
        <v>5000</v>
      </c>
      <c r="K26" s="409">
        <v>10000</v>
      </c>
    </row>
    <row r="27" spans="1:12" s="70" customFormat="1" ht="23.25" customHeight="1" x14ac:dyDescent="0.2">
      <c r="A27" s="277"/>
      <c r="B27" s="253"/>
      <c r="C27" s="54"/>
      <c r="D27" s="54"/>
      <c r="E27" s="57"/>
      <c r="F27" s="301"/>
      <c r="G27" s="57"/>
      <c r="H27" s="57"/>
      <c r="I27" s="57"/>
      <c r="J27" s="83"/>
      <c r="K27" s="83"/>
      <c r="L27" s="85"/>
    </row>
    <row r="28" spans="1:12" s="70" customFormat="1" ht="23.25" customHeight="1" x14ac:dyDescent="0.2">
      <c r="A28" s="243"/>
      <c r="B28" s="253"/>
      <c r="C28" s="54"/>
      <c r="D28" s="54"/>
      <c r="E28" s="482" t="s">
        <v>157</v>
      </c>
      <c r="F28" s="482"/>
      <c r="G28" s="482"/>
      <c r="H28" s="482"/>
      <c r="I28" s="482"/>
      <c r="J28" s="482"/>
      <c r="K28" s="482"/>
      <c r="L28" s="87"/>
    </row>
    <row r="29" spans="1:12" s="85" customFormat="1" ht="23.25" customHeight="1" x14ac:dyDescent="0.2">
      <c r="A29" s="243"/>
      <c r="B29" s="253"/>
      <c r="C29" s="54"/>
      <c r="D29" s="54"/>
      <c r="E29" s="386" t="s">
        <v>80</v>
      </c>
      <c r="F29" s="402"/>
      <c r="G29" s="402">
        <f>VLOOKUP($I$16,Tablas!$A$6:$G$72,3,TRUE)+75</f>
        <v>10289</v>
      </c>
      <c r="H29" s="402">
        <f>VLOOKUP($I$16,Tablas!$A$6:$G$72,4,TRUE)+75</f>
        <v>9029</v>
      </c>
      <c r="I29" s="402">
        <f>VLOOKUP($I$16,Tablas!$A$6:$G$72,5,TRUE)+75</f>
        <v>7323</v>
      </c>
      <c r="J29" s="402">
        <f>VLOOKUP($I$16,Tablas!$A$6:$G$72,6,TRUE)+75</f>
        <v>6363</v>
      </c>
      <c r="K29" s="403">
        <f>VLOOKUP($I$16,Tablas!$A$6:$G$72,7,TRUE)+75</f>
        <v>4764</v>
      </c>
      <c r="L29" s="87"/>
    </row>
    <row r="30" spans="1:12" s="87" customFormat="1" ht="23.25" customHeight="1" x14ac:dyDescent="0.15">
      <c r="A30" s="277"/>
      <c r="B30" s="253"/>
      <c r="C30" s="54"/>
      <c r="D30" s="54"/>
      <c r="E30" s="389" t="s">
        <v>81</v>
      </c>
      <c r="F30" s="96"/>
      <c r="G30" s="96">
        <f>IF($F$16=1,0,(VLOOKUP($I$18,Tablas!$A$6:$G$72,3,TRUE)))</f>
        <v>10214</v>
      </c>
      <c r="H30" s="96">
        <f>IF($F$16=1,0,(VLOOKUP($I$18,Tablas!$A$6:$G$72,4,TRUE)))</f>
        <v>8954</v>
      </c>
      <c r="I30" s="96">
        <f>IF($F$16=1,0,(VLOOKUP($I$18,Tablas!$A$6:$G$72,5,TRUE)))</f>
        <v>7248</v>
      </c>
      <c r="J30" s="96">
        <f>IF($F$16=1,0,(VLOOKUP($I$18,Tablas!$A$6:$G$72,6,TRUE)))</f>
        <v>6288</v>
      </c>
      <c r="K30" s="390">
        <f>IF($F$16=1,0,(VLOOKUP($I$18,Tablas!$A$6:$G$72,7,TRUE)))</f>
        <v>4689</v>
      </c>
    </row>
    <row r="31" spans="1:12" s="87" customFormat="1" ht="23.25" customHeight="1" x14ac:dyDescent="0.15">
      <c r="A31" s="277"/>
      <c r="B31" s="253"/>
      <c r="C31" s="54"/>
      <c r="D31" s="93"/>
      <c r="E31" s="389" t="s">
        <v>95</v>
      </c>
      <c r="F31" s="350"/>
      <c r="G31" s="351">
        <f>IF($F$16=1,
(IF($F$18=0, 0,
 (IF($F$20&gt;$F$18, (VLOOKUP($F$18,Tablas!$A$73:$G$75,3,TRUE)),
(IF($F$18&gt;4,(IF($F$20=0, (VLOOKUP(3,Tablas!$A$73:$G$75,3,TRUE)),
(IF($F$20=1, (VLOOKUP(3,Tablas!$A$73:$G$75,3,TRUE)),
(IF($F$20=2, (VLOOKUP(3,Tablas!$A$73:$G$75,3,TRUE)),
(VLOOKUP(3,Tablas!$A$73:$G$75,3,TRUE)))))))),
(IF($F$18=4,(IF(4-$F$20=0,(VLOOKUP(2,Tablas!$A$73:$G$75,3,TRUE)),
(IF(4-$F$20=1,(VLOOKUP(2,Tablas!$A$73:$G$75,3,TRUE)),
(IF(4-$F$20=2, (VLOOKUP(2,Tablas!$A$73:$G$75,3,TRUE)),
(VLOOKUP(3,Tablas!$A$73:$G$75,3,TRUE)))))))),
(IF($F$18=3,(IF(3-$F$20=0,(VLOOKUP(1,Tablas!$A$73:$G$75,3,TRUE)),
(IF(3-$F$20=1,(VLOOKUP(1,Tablas!$A$73:$G$75,3,TRUE)),
(IF(3-$F$20=2, (VLOOKUP(2,Tablas!$A$73:$G$75,3,TRUE)),
(VLOOKUP(3,Tablas!$A$73:$G$75,3,TRUE)))))))),
(IF($F$18=2,(IF(2-$F$20=0, 0,
(IF(2-$F$20=1,(VLOOKUP(1,Tablas!$A$73:$G$75,3,TRUE)),
(IF(2-$F$20=2, (VLOOKUP(2,Tablas!$A$73:$G$75,3,TRUE)),
         0)))))),
(IF($F$18=1,(IF(1-$F$20=0, 0,
(IF(1-$F$20=1,(VLOOKUP(1,Tablas!$A$73:$G$75,3,TRUE)),0)))),0)))))))))))))),
(IF($F$18=0, 0,
 (IF($F$20&gt;$F$18, (VLOOKUP($F$18,Tablas!$A$73:$G$75,3,TRUE)),
(IF($F$18=4,(IF(4-$F$20=0, 0,
(IF(4-$F$20=1, (VLOOKUP(1,Tablas!$A$73:$G$75,3,TRUE)),
(IF(4-$F$20=2, (VLOOKUP(2,Tablas!$A$73:$G$75,3,TRUE)),
(IF(4-$F$20=3, (VLOOKUP(3,Tablas!$A$73:$G$75,3,TRUE)),
(IF(4-$F$20=4, (VLOOKUP(3,Tablas!$A$73:$G$75,3,TRUE)),
0)))))))))),
(IF($F$18=5,(IF(5-$F$20=0, (VLOOKUP(1,Tablas!$A$73:$G$75,3,TRUE)),
(IF(5-$F$20=1, (VLOOKUP(1,Tablas!$A$73:$G$75,3,TRUE)),
(IF(5-$F$20=2, (VLOOKUP(2,Tablas!$A$73:$G$75,3,TRUE)),
(IF(5-$F$20=3, (VLOOKUP(3,Tablas!$A$73:$G$75,3,TRUE)),
(IF(5-$F$20=4, (VLOOKUP(3,Tablas!$A$73:$G$75,3,TRUE)),
(VLOOKUP(3,Tablas!$A$73:$G$75,3,TRUE)))))))))))),
(IF($F$18=6,(IF(6-$F$20=0, (VLOOKUP(2,Tablas!$A$73:$G$75,3,TRUE)),
(IF(6-$F$20=1, (VLOOKUP(2,Tablas!$A$73:$G$75,3,TRUE)),
(IF(6-$F$20=2, (VLOOKUP(2,Tablas!$A$73:$G$75,3,TRUE)),
(IF(6-$F$20=3, (VLOOKUP(3,Tablas!$A$73:$G$75,3,TRUE)),
(IF(6-$F$20=4, (VLOOKUP(3,Tablas!$A$73:$G$75,3,TRUE)),
(VLOOKUP(3,Tablas!$A$73:$G$75,3,TRUE)))))))))))),
(IF($F$18&gt;6,(IF(7-$F$20=0, (VLOOKUP(3,Tablas!$A$73:$G$75,3,TRUE)),
(IF(7-$F$20=1, (VLOOKUP(3,Tablas!$A$73:$G$75,3,TRUE)),
(IF(7-$F$20=2, (VLOOKUP(3,Tablas!$A$73:$G$75,3,TRUE)),
(IF(7-$F$20=3, (VLOOKUP(3,Tablas!$A$73:$G$75,3,TRUE)),
(IF(7-$F$20=4, (VLOOKUP(3,Tablas!$A$73:$G$75,3,TRUE)),
(VLOOKUP(3,Tablas!$A$73:$G$75,3,TRUE)))))))))))),
(IF($F$18=3,(IF(3-$F$20=0,0,
(IF(3-$F$20=1,(VLOOKUP(1,Tablas!$A$73:$G$75,3,TRUE)),
(IF(3-$F$20=2, (VLOOKUP(2,Tablas!$A$73:$G$75,3,TRUE)),
(VLOOKUP(3,Tablas!$A$73:$G$75,3,TRUE)))))))),
(IF($F$18=2,(IF(2-$F$20=0, 0,
(IF(2-$F$20=1,(VLOOKUP(1,Tablas!$A$73:$G$75,3,TRUE)),
(IF(2-$F$20=2, (VLOOKUP(2,Tablas!$A$73:$G$75,3,TRUE)),
         0)))))),
(IF($F$18=1,(IF(1-$F$20=0, 0,
(IF(1-$F$20=1,(VLOOKUP(1,Tablas!$A$73:$G$75,3,TRUE)),0)))),0)))))))))))))))))))</f>
        <v>0</v>
      </c>
      <c r="H31" s="351">
        <f>IF($F$16=1,
(IF($F$18=0, 0,
 (IF($F$20&gt;$F$18, (VLOOKUP($F$18,Tablas!$A$73:$G$75,4,TRUE)),
(IF($F$18&gt;4,(IF($F$20=0, (VLOOKUP(3,Tablas!$A$73:$G$75,4,TRUE)),
(IF($F$20=1, (VLOOKUP(3,Tablas!$A$73:$G$75,4,TRUE)),
(IF($F$20=2, (VLOOKUP(3,Tablas!$A$73:$G$75,4,TRUE)),
(VLOOKUP(3,Tablas!$A$73:$G$75,4,TRUE)))))))),
(IF($F$18=4,(IF(4-$F$20=0,(VLOOKUP(2,Tablas!$A$73:$G$75,4,TRUE)),
(IF(4-$F$20=1,(VLOOKUP(2,Tablas!$A$73:$G$75,4,TRUE)),
(IF(4-$F$20=2, (VLOOKUP(2,Tablas!$A$73:$G$75,4,TRUE)),
(VLOOKUP(3,Tablas!$A$73:$G$75,4,TRUE)))))))),
(IF($F$18=3,(IF(3-$F$20=0,(VLOOKUP(1,Tablas!$A$73:$G$75,4,TRUE)),
(IF(3-$F$20=1,(VLOOKUP(1,Tablas!$A$73:$G$75,4,TRUE)),
(IF(3-$F$20=2, (VLOOKUP(2,Tablas!$A$73:$G$75,4,TRUE)),
(VLOOKUP(3,Tablas!$A$73:$G$75,4,TRUE)))))))),
(IF($F$18=2,(IF(2-$F$20=0, 0,
(IF(2-$F$20=1,(VLOOKUP(1,Tablas!$A$73:$G$75,4,TRUE)),
(IF(2-$F$20=2, (VLOOKUP(2,Tablas!$A$73:$G$75,4,TRUE)),
         0)))))),
(IF($F$18=1,(IF(1-$F$20=0, 0,
(IF(1-$F$20=1,(VLOOKUP(1,Tablas!$A$73:$G$75,4,TRUE)),0)))),0)))))))))))))),
(IF($F$18=0, 0,
 (IF($F$20&gt;$F$18, (VLOOKUP($F$18,Tablas!$A$73:$G$75,4,TRUE)),
(IF($F$18=4,(IF(4-$F$20=0, 0,
(IF(4-$F$20=1, (VLOOKUP(1,Tablas!$A$73:$G$75,4,TRUE)),
(IF(4-$F$20=2, (VLOOKUP(2,Tablas!$A$73:$G$75,4,TRUE)),
(IF(4-$F$20=3, (VLOOKUP(3,Tablas!$A$73:$G$75,4,TRUE)),
(IF(4-$F$20=4, (VLOOKUP(3,Tablas!$A$73:$G$75,4,TRUE)),
0)))))))))),
(IF($F$18=5,(IF(5-$F$20=0, (VLOOKUP(1,Tablas!$A$73:$G$75,4,TRUE)),
(IF(5-$F$20=1, (VLOOKUP(1,Tablas!$A$73:$G$75,4,TRUE)),
(IF(5-$F$20=2, (VLOOKUP(2,Tablas!$A$73:$G$75,4,TRUE)),
(IF(5-$F$20=3, (VLOOKUP(3,Tablas!$A$73:$G$75,4,TRUE)),
(IF(5-$F$20=4, (VLOOKUP(3,Tablas!$A$73:$G$75,4,TRUE)),
(VLOOKUP(3,Tablas!$A$73:$G$75,4,TRUE)))))))))))),
(IF($F$18=6,(IF(6-$F$20=0, (VLOOKUP(2,Tablas!$A$73:$G$75,4,TRUE)),
(IF(6-$F$20=1, (VLOOKUP(2,Tablas!$A$73:$G$75,4,TRUE)),
(IF(6-$F$20=2, (VLOOKUP(2,Tablas!$A$73:$G$75,4,TRUE)),
(IF(6-$F$20=3, (VLOOKUP(3,Tablas!$A$73:$G$75,4,TRUE)),
(IF(6-$F$20=4, (VLOOKUP(3,Tablas!$A$73:$G$75,4,TRUE)),
(VLOOKUP(3,Tablas!$A$73:$G$75,4,TRUE)))))))))))),
(IF($F$18&gt;6,(IF(7-$F$20=0, (VLOOKUP(3,Tablas!$A$73:$G$75,4,TRUE)),
(IF(7-$F$20=1, (VLOOKUP(3,Tablas!$A$73:$G$75,4,TRUE)),
(IF(7-$F$20=2, (VLOOKUP(3,Tablas!$A$73:$G$75,4,TRUE)),
(IF(7-$F$20=3, (VLOOKUP(3,Tablas!$A$73:$G$75,4,TRUE)),
(IF(7-$F$20=4, (VLOOKUP(3,Tablas!$A$73:$G$75,4,TRUE)),
(VLOOKUP(3,Tablas!$A$73:$G$75,4,TRUE)))))))))))),
(IF($F$18=3,(IF(3-$F$20=0,0,
(IF(3-$F$20=1,(VLOOKUP(1,Tablas!$A$73:$G$75,4,TRUE)),
(IF(3-$F$20=2, (VLOOKUP(2,Tablas!$A$73:$G$75,4,TRUE)),
(VLOOKUP(3,Tablas!$A$73:$G$75,4,TRUE)))))))),
(IF($F$18=2,(IF(2-$F$20=0, 0,
(IF(2-$F$20=1,(VLOOKUP(1,Tablas!$A$73:$G$75,4,TRUE)),
(IF(2-$F$20=2, (VLOOKUP(2,Tablas!$A$73:$G$75,4,TRUE)),
         0)))))),
(IF($F$18=1,(IF(1-$F$20=0, 0,
(IF(1-$F$20=1,(VLOOKUP(1,Tablas!$A$73:$G$75,4,TRUE)),0)))),0)))))))))))))))))))</f>
        <v>0</v>
      </c>
      <c r="I31" s="351">
        <f>IF($F$16=1,
(IF($F$18=0, 0,
 (IF($F$20&gt;$F$18, (VLOOKUP($F$18,Tablas!$A$73:$G$75,5,TRUE)),
(IF($F$18&gt;4,(IF($F$20=0, (VLOOKUP(3,Tablas!$A$73:$G$75,5,TRUE)),
(IF($F$20=1, (VLOOKUP(3,Tablas!$A$73:$G$75,5,TRUE)),
(IF($F$20=2, (VLOOKUP(3,Tablas!$A$73:$G$75,5,TRUE)),
(VLOOKUP(3,Tablas!$A$73:$G$75,5,TRUE)))))))),
(IF($F$18=4,(IF(4-$F$20=0,(VLOOKUP(2,Tablas!$A$73:$G$75,5,TRUE)),
(IF(4-$F$20=1,(VLOOKUP(2,Tablas!$A$73:$G$75,5,TRUE)),
(IF(4-$F$20=2, (VLOOKUP(2,Tablas!$A$73:$G$75,5,TRUE)),
(VLOOKUP(3,Tablas!$A$73:$G$75,5,TRUE)))))))),
(IF($F$18=3,(IF(3-$F$20=0,(VLOOKUP(1,Tablas!$A$73:$G$75,5,TRUE)),
(IF(3-$F$20=1,(VLOOKUP(1,Tablas!$A$73:$G$75,5,TRUE)),
(IF(3-$F$20=2, (VLOOKUP(2,Tablas!$A$73:$G$75,5,TRUE)),
(VLOOKUP(3,Tablas!$A$73:$G$75,5,TRUE)))))))),
(IF($F$18=2,(IF(2-$F$20=0, 0,
(IF(2-$F$20=1,(VLOOKUP(1,Tablas!$A$73:$G$75,5,TRUE)),
(IF(2-$F$20=2, (VLOOKUP(2,Tablas!$A$73:$G$75,5,TRUE)),
         0)))))),
(IF($F$18=1,(IF(1-$F$20=0, 0,
(IF(1-$F$20=1,(VLOOKUP(1,Tablas!$A$73:$G$75,5,TRUE)),0)))),0)))))))))))))),
(IF($F$18=0, 0,
 (IF($F$20&gt;$F$18, (VLOOKUP($F$18,Tablas!$A$73:$G$75,5,TRUE)),
(IF($F$18=4,(IF(4-$F$20=0, 0,
(IF(4-$F$20=1, (VLOOKUP(1,Tablas!$A$73:$G$75,5,TRUE)),
(IF(4-$F$20=2, (VLOOKUP(2,Tablas!$A$73:$G$75,5,TRUE)),
(IF(4-$F$20=3, (VLOOKUP(3,Tablas!$A$73:$G$75,5,TRUE)),
(IF(4-$F$20=4, (VLOOKUP(3,Tablas!$A$73:$G$75,5,TRUE)),
0)))))))))),
(IF($F$18=5,(IF(5-$F$20=0, (VLOOKUP(1,Tablas!$A$73:$G$75,5,TRUE)),
(IF(5-$F$20=1, (VLOOKUP(1,Tablas!$A$73:$G$75,5,TRUE)),
(IF(5-$F$20=2, (VLOOKUP(2,Tablas!$A$73:$G$75,5,TRUE)),
(IF(5-$F$20=3, (VLOOKUP(3,Tablas!$A$73:$G$75,5,TRUE)),
(IF(5-$F$20=4, (VLOOKUP(3,Tablas!$A$73:$G$75,5,TRUE)),
(VLOOKUP(3,Tablas!$A$73:$G$75,5,TRUE)))))))))))),
(IF($F$18=6,(IF(6-$F$20=0, (VLOOKUP(2,Tablas!$A$73:$G$75,5,TRUE)),
(IF(6-$F$20=1, (VLOOKUP(2,Tablas!$A$73:$G$75,5,TRUE)),
(IF(6-$F$20=2, (VLOOKUP(2,Tablas!$A$73:$G$75,5,TRUE)),
(IF(6-$F$20=3, (VLOOKUP(3,Tablas!$A$73:$G$75,5,TRUE)),
(IF(6-$F$20=4, (VLOOKUP(3,Tablas!$A$73:$G$75,5,TRUE)),
(VLOOKUP(3,Tablas!$A$73:$G$75,5,TRUE)))))))))))),
(IF($F$18&gt;6,(IF(7-$F$20=0, (VLOOKUP(3,Tablas!$A$73:$G$75,5,TRUE)),
(IF(7-$F$20=1, (VLOOKUP(3,Tablas!$A$73:$G$75,5,TRUE)),
(IF(7-$F$20=2, (VLOOKUP(3,Tablas!$A$73:$G$75,5,TRUE)),
(IF(7-$F$20=3, (VLOOKUP(3,Tablas!$A$73:$G$75,5,TRUE)),
(IF(7-$F$20=4, (VLOOKUP(3,Tablas!$A$73:$G$75,5,TRUE)),
(VLOOKUP(3,Tablas!$A$73:$G$75,5,TRUE)))))))))))),
(IF($F$18=3,(IF(3-$F$20=0,0,
(IF(3-$F$20=1,(VLOOKUP(1,Tablas!$A$73:$G$75,5,TRUE)),
(IF(3-$F$20=2, (VLOOKUP(2,Tablas!$A$73:$G$75,5,TRUE)),
(VLOOKUP(3,Tablas!$A$73:$G$75,5,TRUE)))))))),
(IF($F$18=2,(IF(2-$F$20=0, 0,
(IF(2-$F$20=1,(VLOOKUP(1,Tablas!$A$73:$G$75,5,TRUE)),
(IF(2-$F$20=2, (VLOOKUP(2,Tablas!$A$73:$G$75,5,TRUE)),
         0)))))),
(IF($F$18=1,(IF(1-$F$20=0, 0,
(IF(1-$F$20=1,(VLOOKUP(1,Tablas!$A$73:$G$75,5,TRUE)),0)))),0)))))))))))))))))))</f>
        <v>0</v>
      </c>
      <c r="J31" s="351">
        <f>IF($F$16=1,
(IF($F$18=0, 0,
 (IF($F$20&gt;$F$18, (VLOOKUP($F$18,Tablas!$A$73:$G$75,6,TRUE)),
(IF($F$18&gt;4,(IF($F$20=0, (VLOOKUP(3,Tablas!$A$73:$G$75,6,TRUE)),
(IF($F$20=1, (VLOOKUP(3,Tablas!$A$73:$G$75,6,TRUE)),
(IF($F$20=2, (VLOOKUP(3,Tablas!$A$73:$G$75,6,TRUE)),
(VLOOKUP(3,Tablas!$A$73:$G$75,6,TRUE)))))))),
(IF($F$18=4,(IF(4-$F$20=0,(VLOOKUP(2,Tablas!$A$73:$G$75,6,TRUE)),
(IF(4-$F$20=1,(VLOOKUP(2,Tablas!$A$73:$G$75,6,TRUE)),
(IF(4-$F$20=2, (VLOOKUP(2,Tablas!$A$73:$G$75,6,TRUE)),
(VLOOKUP(3,Tablas!$A$73:$G$75,6,TRUE)))))))),
(IF($F$18=3,(IF(3-$F$20=0,(VLOOKUP(1,Tablas!$A$73:$G$75,6,TRUE)),
(IF(3-$F$20=1,(VLOOKUP(1,Tablas!$A$73:$G$75,6,TRUE)),
(IF(3-$F$20=2, (VLOOKUP(2,Tablas!$A$73:$G$75,6,TRUE)),
(VLOOKUP(3,Tablas!$A$73:$G$75,6,TRUE)))))))),
(IF($F$18=2,(IF(2-$F$20=0, 0,
(IF(2-$F$20=1,(VLOOKUP(1,Tablas!$A$73:$G$75,6,TRUE)),
(IF(2-$F$20=2, (VLOOKUP(2,Tablas!$A$73:$G$75,6,TRUE)),
         0)))))),
(IF($F$18=1,(IF(1-$F$20=0, 0,
(IF(1-$F$20=1,(VLOOKUP(1,Tablas!$A$73:$G$75,6,TRUE)),0)))),0)))))))))))))),
(IF($F$18=0, 0,
 (IF($F$20&gt;$F$18, (VLOOKUP($F$18,Tablas!$A$73:$G$75,6,TRUE)),
(IF($F$18=4,(IF(4-$F$20=0, 0,
(IF(4-$F$20=1, (VLOOKUP(1,Tablas!$A$73:$G$75,6,TRUE)),
(IF(4-$F$20=2, (VLOOKUP(2,Tablas!$A$73:$G$75,6,TRUE)),
(IF(4-$F$20=3, (VLOOKUP(3,Tablas!$A$73:$G$75,6,TRUE)),
(IF(4-$F$20=4, (VLOOKUP(3,Tablas!$A$73:$G$75,6,TRUE)),
0)))))))))),
(IF($F$18=5,(IF(5-$F$20=0, (VLOOKUP(1,Tablas!$A$73:$G$75,6,TRUE)),
(IF(5-$F$20=1, (VLOOKUP(1,Tablas!$A$73:$G$75,6,TRUE)),
(IF(5-$F$20=2, (VLOOKUP(2,Tablas!$A$73:$G$75,6,TRUE)),
(IF(5-$F$20=3, (VLOOKUP(3,Tablas!$A$73:$G$75,6,TRUE)),
(IF(5-$F$20=4, (VLOOKUP(3,Tablas!$A$73:$G$75,6,TRUE)),
(VLOOKUP(3,Tablas!$A$73:$G$75,6,TRUE)))))))))))),
(IF($F$18=6,(IF(6-$F$20=0, (VLOOKUP(2,Tablas!$A$73:$G$75,6,TRUE)),
(IF(6-$F$20=1, (VLOOKUP(2,Tablas!$A$73:$G$75,6,TRUE)),
(IF(6-$F$20=2, (VLOOKUP(2,Tablas!$A$73:$G$75,6,TRUE)),
(IF(6-$F$20=3, (VLOOKUP(3,Tablas!$A$73:$G$75,6,TRUE)),
(IF(6-$F$20=4, (VLOOKUP(3,Tablas!$A$73:$G$75,6,TRUE)),
(VLOOKUP(3,Tablas!$A$73:$G$75,6,TRUE)))))))))))),
(IF($F$18&gt;6,(IF(7-$F$20=0, (VLOOKUP(3,Tablas!$A$73:$G$75,6,TRUE)),
(IF(7-$F$20=1, (VLOOKUP(3,Tablas!$A$73:$G$75,6,TRUE)),
(IF(7-$F$20=2, (VLOOKUP(3,Tablas!$A$73:$G$75,6,TRUE)),
(IF(7-$F$20=3, (VLOOKUP(3,Tablas!$A$73:$G$75,6,TRUE)),
(IF(7-$F$20=4, (VLOOKUP(3,Tablas!$A$73:$G$75,6,TRUE)),
(VLOOKUP(3,Tablas!$A$73:$G$75,6,TRUE)))))))))))),
(IF($F$18=3,(IF(3-$F$20=0,0,
(IF(3-$F$20=1,(VLOOKUP(1,Tablas!$A$73:$G$75,6,TRUE)),
(IF(3-$F$20=2, (VLOOKUP(2,Tablas!$A$73:$G$75,6,TRUE)),
(VLOOKUP(3,Tablas!$A$73:$G$75,6,TRUE)))))))),
(IF($F$18=2,(IF(2-$F$20=0, 0,
(IF(2-$F$20=1,(VLOOKUP(1,Tablas!$A$73:$G$75,6,TRUE)),
(IF(2-$F$20=2, (VLOOKUP(2,Tablas!$A$73:$G$75,6,TRUE)),
         0)))))),
(IF($F$18=1,(IF(1-$F$20=0, 0,
(IF(1-$F$20=1,(VLOOKUP(1,Tablas!$A$73:$G$75,6,TRUE)),0)))),0)))))))))))))))))))</f>
        <v>0</v>
      </c>
      <c r="K31" s="400">
        <f>IF($F$16=1,
(IF($F$18=0, 0,
 (IF($F$20&gt;$F$18, (VLOOKUP($F$18,Tablas!$A$73:$G$75,7,TRUE)),
(IF($F$18&gt;4,(IF($F$20=0, (VLOOKUP(3,Tablas!$A$73:$G$75,7,TRUE)),
(IF($F$20=1, (VLOOKUP(3,Tablas!$A$73:$G$75,7,TRUE)),
(IF($F$20=2, (VLOOKUP(3,Tablas!$A$73:$G$75,7,TRUE)),
(VLOOKUP(3,Tablas!$A$73:$G$75,7,TRUE)))))))),
(IF($F$18=4,(IF(4-$F$20=0,(VLOOKUP(2,Tablas!$A$73:$G$75,7,TRUE)),
(IF(4-$F$20=1,(VLOOKUP(2,Tablas!$A$73:$G$75,7,TRUE)),
(IF(4-$F$20=2, (VLOOKUP(2,Tablas!$A$73:$G$75,7,TRUE)),
(VLOOKUP(3,Tablas!$A$73:$G$75,7,TRUE)))))))),
(IF($F$18=3,(IF(3-$F$20=0,(VLOOKUP(1,Tablas!$A$73:$G$75,7,TRUE)),
(IF(3-$F$20=1,(VLOOKUP(1,Tablas!$A$73:$G$75,7,TRUE)),
(IF(3-$F$20=2, (VLOOKUP(2,Tablas!$A$73:$G$75,7,TRUE)),
(VLOOKUP(3,Tablas!$A$73:$G$75,7,TRUE)))))))),
(IF($F$18=2,(IF(2-$F$20=0, 0,
(IF(2-$F$20=1,(VLOOKUP(1,Tablas!$A$73:$G$75,7,TRUE)),
(IF(2-$F$20=2, (VLOOKUP(2,Tablas!$A$73:$G$75,7,TRUE)),
         0)))))),
(IF($F$18=1,(IF(1-$F$20=0, 0,
(IF(1-$F$20=1,(VLOOKUP(1,Tablas!$A$73:$G$75,7,TRUE)),0)))),0)))))))))))))),
(IF($F$18=0, 0,
 (IF($F$20&gt;$F$18, (VLOOKUP($F$18,Tablas!$A$73:$G$75,7,TRUE)),
(IF($F$18=4,(IF(4-$F$20=0, 0,
(IF(4-$F$20=1, (VLOOKUP(1,Tablas!$A$73:$G$75,7,TRUE)),
(IF(4-$F$20=2, (VLOOKUP(2,Tablas!$A$73:$G$75,7,TRUE)),
(IF(4-$F$20=3, (VLOOKUP(3,Tablas!$A$73:$G$75,7,TRUE)),
(IF(4-$F$20=4, (VLOOKUP(3,Tablas!$A$73:$G$75,7,TRUE)),
0)))))))))),
(IF($F$18=5,(IF(5-$F$20=0, (VLOOKUP(1,Tablas!$A$73:$G$75,7,TRUE)),
(IF(5-$F$20=1, (VLOOKUP(1,Tablas!$A$73:$G$75,7,TRUE)),
(IF(5-$F$20=2, (VLOOKUP(2,Tablas!$A$73:$G$75,7,TRUE)),
(IF(5-$F$20=3, (VLOOKUP(3,Tablas!$A$73:$G$75,7,TRUE)),
(IF(5-$F$20=4, (VLOOKUP(3,Tablas!$A$73:$G$75,7,TRUE)),
(VLOOKUP(3,Tablas!$A$73:$G$75,7,TRUE)))))))))))),
(IF($F$18=6,(IF(6-$F$20=0, (VLOOKUP(2,Tablas!$A$73:$G$75,7,TRUE)),
(IF(6-$F$20=1, (VLOOKUP(2,Tablas!$A$73:$G$75,7,TRUE)),
(IF(6-$F$20=2, (VLOOKUP(2,Tablas!$A$73:$G$75,7,TRUE)),
(IF(6-$F$20=3, (VLOOKUP(3,Tablas!$A$73:$G$75,7,TRUE)),
(IF(6-$F$20=4, (VLOOKUP(3,Tablas!$A$73:$G$75,7,TRUE)),
(VLOOKUP(3,Tablas!$A$73:$G$75,7,TRUE)))))))))))),
(IF($F$18&gt;6,(IF(7-$F$20=0, (VLOOKUP(3,Tablas!$A$73:$G$75,7,TRUE)),
(IF(7-$F$20=1, (VLOOKUP(3,Tablas!$A$73:$G$75,7,TRUE)),
(IF(7-$F$20=2, (VLOOKUP(3,Tablas!$A$73:$G$75,7,TRUE)),
(IF(7-$F$20=3, (VLOOKUP(3,Tablas!$A$73:$G$75,7,TRUE)),
(IF(7-$F$20=4, (VLOOKUP(3,Tablas!$A$73:$G$75,7,TRUE)),
(VLOOKUP(3,Tablas!$A$73:$G$75,7,TRUE)))))))))))),
(IF($F$18=3,(IF(3-$F$20=0,0,
(IF(3-$F$20=1,(VLOOKUP(1,Tablas!$A$73:$G$75,7,TRUE)),
(IF(3-$F$20=2, (VLOOKUP(2,Tablas!$A$73:$G$75,7,TRUE)),
(VLOOKUP(3,Tablas!$A$73:$G$75,7,TRUE)))))))),
(IF($F$18=2,(IF(2-$F$20=0, 0,
(IF(2-$F$20=1,(VLOOKUP(1,Tablas!$A$73:$G$75,7,TRUE)),
(IF(2-$F$20=2, (VLOOKUP(2,Tablas!$A$73:$G$75,7,TRUE)),
         0)))))),
(IF($F$18=1,(IF(1-$F$20=0, 0,
(IF(1-$F$20=1,(VLOOKUP(1,Tablas!$A$73:$G$75,7,TRUE)),0)))),0)))))))))))))))))))</f>
        <v>0</v>
      </c>
    </row>
    <row r="32" spans="1:12" s="87" customFormat="1" ht="23.25" customHeight="1" x14ac:dyDescent="0.15">
      <c r="A32" s="277"/>
      <c r="B32" s="253"/>
      <c r="C32" s="93"/>
      <c r="D32" s="93"/>
      <c r="E32" s="401" t="s">
        <v>82</v>
      </c>
      <c r="F32" s="104"/>
      <c r="G32" s="104">
        <f>SUM(G29:G31)</f>
        <v>20503</v>
      </c>
      <c r="H32" s="104">
        <f t="shared" ref="H32:I32" si="0">SUM(H29:H31)</f>
        <v>17983</v>
      </c>
      <c r="I32" s="104">
        <f t="shared" si="0"/>
        <v>14571</v>
      </c>
      <c r="J32" s="104">
        <f t="shared" ref="J32:K32" si="1">SUM(J29:J31)</f>
        <v>12651</v>
      </c>
      <c r="K32" s="391">
        <f t="shared" si="1"/>
        <v>9453</v>
      </c>
      <c r="L32" s="103"/>
    </row>
    <row r="33" spans="1:12" s="87" customFormat="1" ht="16.25" hidden="1" customHeight="1" x14ac:dyDescent="0.15">
      <c r="A33" s="277"/>
      <c r="B33" s="253"/>
      <c r="C33" s="93"/>
      <c r="D33" s="54"/>
      <c r="E33" s="389" t="s">
        <v>83</v>
      </c>
      <c r="F33" s="96"/>
      <c r="G33" s="96">
        <v>0</v>
      </c>
      <c r="H33" s="96">
        <v>0</v>
      </c>
      <c r="I33" s="96">
        <v>0</v>
      </c>
      <c r="J33" s="96">
        <v>0</v>
      </c>
      <c r="K33" s="390">
        <v>0</v>
      </c>
    </row>
    <row r="34" spans="1:12" s="103" customFormat="1" ht="47" customHeight="1" x14ac:dyDescent="0.15">
      <c r="A34" s="277"/>
      <c r="B34" s="253"/>
      <c r="C34" s="54"/>
      <c r="D34" s="93"/>
      <c r="E34" s="473" t="s">
        <v>170</v>
      </c>
      <c r="F34" s="474"/>
      <c r="G34" s="96">
        <f>(G32)*4%</f>
        <v>820.12</v>
      </c>
      <c r="H34" s="96">
        <f>(H32)*4%</f>
        <v>719.32</v>
      </c>
      <c r="I34" s="96">
        <f>(I32)*4%</f>
        <v>582.84</v>
      </c>
      <c r="J34" s="96">
        <f>(J32)*4%</f>
        <v>506.04</v>
      </c>
      <c r="K34" s="390">
        <f>(K32)*4%</f>
        <v>378.12</v>
      </c>
      <c r="L34" s="87"/>
    </row>
    <row r="35" spans="1:12" s="87" customFormat="1" ht="23.25" customHeight="1" x14ac:dyDescent="0.15">
      <c r="A35" s="243"/>
      <c r="B35" s="254"/>
      <c r="C35" s="93"/>
      <c r="D35" s="105"/>
      <c r="E35" s="396" t="s">
        <v>86</v>
      </c>
      <c r="F35" s="352"/>
      <c r="G35" s="352">
        <f>SUM(G32:G34)</f>
        <v>21323.119999999999</v>
      </c>
      <c r="H35" s="352">
        <f>SUM(H32:H34)</f>
        <v>18702.32</v>
      </c>
      <c r="I35" s="352">
        <f>SUM(I32:I34)</f>
        <v>15153.84</v>
      </c>
      <c r="J35" s="352">
        <f>SUM(J32:J34)</f>
        <v>13157.04</v>
      </c>
      <c r="K35" s="397">
        <f>SUM(K32:K34)</f>
        <v>9831.1200000000008</v>
      </c>
    </row>
    <row r="36" spans="1:12" s="87" customFormat="1" ht="30" customHeight="1" x14ac:dyDescent="0.2">
      <c r="A36" s="277"/>
      <c r="B36" s="262"/>
      <c r="C36" s="105"/>
      <c r="D36" s="105"/>
      <c r="E36" s="475" t="s">
        <v>84</v>
      </c>
      <c r="F36" s="476"/>
      <c r="G36" s="398">
        <f>IF($F$16=1,IF($F$18=0,0,IF($F$20=0,0,IF($F$20=1,(VLOOKUP(1,Tablas!$A$73:$G$75,3,TRUE)),(VLOOKUP(2,Tablas!$A$73:$G$75,3,TRUE))))),
IF($F$18=0,0,IF($F$20=0,0,IF($F$20=1,(VLOOKUP(1,Tablas!$A$73:$G$75,3,TRUE)),IF($F$20=2,(VLOOKUP(2,Tablas!$A$73:$G$75,3,TRUE)), (VLOOKUP(3,Tablas!$A$73:$G$75,3,TRUE)))))))</f>
        <v>0</v>
      </c>
      <c r="H36" s="398">
        <f>IF($F$16=1,IF($F$18=0,0,IF($F$20=0,0,IF($F$20=1,(VLOOKUP(1,Tablas!$A$73:$G$75,4,TRUE)),(VLOOKUP(2,Tablas!$A$73:$G$75,4,TRUE))))),
IF($F$18=0,0,IF($F$20=0,0,IF($F$20=1,(VLOOKUP(1,Tablas!$A$73:$G$75,4,TRUE)),IF($F$20=2,(VLOOKUP(2,Tablas!$A$73:$G$75,4,TRUE)), (VLOOKUP(3,Tablas!$A$73:$G$75,4,TRUE)))))))</f>
        <v>0</v>
      </c>
      <c r="I36" s="398">
        <f>IF($F$16=1,IF($F$18=0,0,IF($F$20=0,0,IF($F$20=1,(VLOOKUP(1,Tablas!$A$73:$G$75,5,TRUE)),(VLOOKUP(2,Tablas!$A$73:$G$75,5,TRUE))))),
IF($F$18=0,0,IF($F$20=0,0,IF($F$20=1,(VLOOKUP(1,Tablas!$A$73:$G$75,5,TRUE)),IF($F$20=2,(VLOOKUP(2,Tablas!$A$73:$G$75,5,TRUE)), (VLOOKUP(3,Tablas!$A$73:$G$75,5,TRUE)))))))</f>
        <v>0</v>
      </c>
      <c r="J36" s="398">
        <f>IF($F$16=1,IF($F$18=0,0,IF($F$20=0,0,IF($F$20=1,(VLOOKUP(1,Tablas!$A$73:$G$75,6,TRUE)),(VLOOKUP(2,Tablas!$A$73:$G$75,6,TRUE))))),
IF($F$18=0,0,IF($F$20=0,0,IF($F$20=1,(VLOOKUP(1,Tablas!$A$73:$G$75,6,TRUE)),IF($F$20=2,(VLOOKUP(2,Tablas!$A$73:$G$75,6,TRUE)), (VLOOKUP(3,Tablas!$A$73:$G$75,6,TRUE)))))))</f>
        <v>0</v>
      </c>
      <c r="K36" s="399">
        <f>IF($F$16=1,IF($F$18=0,0,IF($F$20=0,0,IF($F$20=1,(VLOOKUP(1,Tablas!$A$73:$G$75,5,TRUE)),(VLOOKUP(2,Tablas!$A$73:$G$75,5,TRUE))))),
IF($F$18=0,0,IF($F$20=0,0,IF($F$20=1,(VLOOKUP(1,Tablas!$A$73:$G$75,5,TRUE)),IF($F$20=2,(VLOOKUP(2,Tablas!$A$73:$G$75,5,TRUE)), (VLOOKUP(3,Tablas!$A$73:$G$75,5,TRUE)))))))</f>
        <v>0</v>
      </c>
    </row>
    <row r="37" spans="1:12" s="87" customFormat="1" ht="23.25" customHeight="1" x14ac:dyDescent="0.15">
      <c r="A37" s="243"/>
      <c r="B37" s="253"/>
      <c r="C37" s="105"/>
      <c r="D37" s="105"/>
      <c r="E37" s="138"/>
      <c r="F37" s="138"/>
      <c r="G37" s="138"/>
      <c r="H37" s="138"/>
      <c r="I37" s="138"/>
      <c r="J37" s="104"/>
      <c r="K37" s="104"/>
      <c r="L37" s="103"/>
    </row>
    <row r="38" spans="1:12" s="87" customFormat="1" ht="23.25" customHeight="1" x14ac:dyDescent="0.15">
      <c r="A38" s="265"/>
      <c r="B38" s="259"/>
      <c r="C38" s="105"/>
      <c r="D38" s="105"/>
      <c r="E38" s="482" t="s">
        <v>158</v>
      </c>
      <c r="F38" s="482"/>
      <c r="G38" s="482"/>
      <c r="H38" s="482"/>
      <c r="I38" s="482"/>
      <c r="J38" s="482"/>
      <c r="K38" s="482"/>
    </row>
    <row r="39" spans="1:12" s="103" customFormat="1" ht="38.25" customHeight="1" x14ac:dyDescent="0.2">
      <c r="A39" s="243"/>
      <c r="B39" s="262"/>
      <c r="C39" s="105"/>
      <c r="D39" s="63"/>
      <c r="E39" s="386" t="s">
        <v>80</v>
      </c>
      <c r="F39" s="387"/>
      <c r="G39" s="387">
        <f>VLOOKUP($I$16,Tablas!$A$455:$G$521,3,TRUE)+75</f>
        <v>5488.42</v>
      </c>
      <c r="H39" s="387">
        <f>VLOOKUP($I$16,Tablas!$A$455:$G$521,4,TRUE)+75</f>
        <v>4820.62</v>
      </c>
      <c r="I39" s="387">
        <f>VLOOKUP($I$16,Tablas!$A$455:$G$521,5,TRUE)+75</f>
        <v>3916.44</v>
      </c>
      <c r="J39" s="387">
        <f>VLOOKUP($I$16,Tablas!$A$455:$G$521,6,TRUE)+75</f>
        <v>3407.6400000000003</v>
      </c>
      <c r="K39" s="388">
        <f>VLOOKUP($I$16,Tablas!$A$455:$G$521,7,TRUE)+75</f>
        <v>2560.17</v>
      </c>
      <c r="L39" s="87"/>
    </row>
    <row r="40" spans="1:12" s="87" customFormat="1" ht="33" customHeight="1" x14ac:dyDescent="0.15">
      <c r="A40" s="243"/>
      <c r="B40" s="253"/>
      <c r="C40" s="63"/>
      <c r="D40" s="63"/>
      <c r="E40" s="389" t="s">
        <v>81</v>
      </c>
      <c r="F40" s="96"/>
      <c r="G40" s="96">
        <f>IF($F$16=1,0,(VLOOKUP($I$18,Tablas!$A$455:$G$521,3,TRUE)))</f>
        <v>5413.42</v>
      </c>
      <c r="H40" s="96">
        <f>IF($F$16=1,0,(VLOOKUP($I$18,Tablas!$A$455:$G$521,4,TRUE)))</f>
        <v>4745.62</v>
      </c>
      <c r="I40" s="96">
        <f>IF($F$16=1,0,(VLOOKUP($I$18,Tablas!$A$455:$G$521,5,TRUE)))</f>
        <v>3841.44</v>
      </c>
      <c r="J40" s="96">
        <f>IF($F$16=1,0,(VLOOKUP($I$18,Tablas!$A$455:$G$521,6,TRUE)))</f>
        <v>3332.6400000000003</v>
      </c>
      <c r="K40" s="390">
        <f>IF($F$16=1,0,(VLOOKUP($I$18,Tablas!$A$455:$G$521,7,TRUE)))</f>
        <v>2485.17</v>
      </c>
    </row>
    <row r="41" spans="1:12" s="87" customFormat="1" ht="23.25" customHeight="1" x14ac:dyDescent="0.15">
      <c r="A41" s="243"/>
      <c r="B41" s="253"/>
      <c r="C41" s="63"/>
      <c r="D41" s="54"/>
      <c r="E41" s="389" t="s">
        <v>95</v>
      </c>
      <c r="F41" s="96"/>
      <c r="G41" s="351">
        <f>IF($F$16=1,
(IF($F$18=0, 0,
 (IF($F$20&gt;$F$18, (VLOOKUP($F$18,Tablas!$A$522:$G$524,3,TRUE)),
(IF($F$18&gt;4,(IF($F$20=0, (VLOOKUP(3,Tablas!$A$522:$G$524,3,TRUE)),
(IF($F$20=1, (VLOOKUP(3,Tablas!$A$522:$G$524,3,TRUE)),
(IF($F$20=2, (VLOOKUP(3,Tablas!$A$522:$G$524,3,TRUE)),
(VLOOKUP(3,Tablas!$A$522:$G$524,3,TRUE)))))))),
(IF($F$18=4,(IF(4-$F$20=0,(VLOOKUP(2,Tablas!$A$522:$G$524,3,TRUE)),
(IF(4-$F$20=1,(VLOOKUP(2,Tablas!$A$522:$G$524,3,TRUE)),
(IF(4-$F$20=2, (VLOOKUP(2,Tablas!$A$522:$G$524,3,TRUE)),
(VLOOKUP(3,Tablas!$A$522:$G$524,3,TRUE)))))))),
(IF($F$18=3,(IF(3-$F$20=0,(VLOOKUP(1,Tablas!$A$522:$G$524,3,TRUE)),
(IF(3-$F$20=1,(VLOOKUP(1,Tablas!$A$522:$G$524,3,TRUE)),
(IF(3-$F$20=2, (VLOOKUP(2,Tablas!$A$522:$G$524,3,TRUE)),
(VLOOKUP(3,Tablas!$A$522:$G$524,3,TRUE)))))))),
(IF($F$18=2,(IF(2-$F$20=0, 0,
(IF(2-$F$20=1,(VLOOKUP(1,Tablas!$A$522:$G$524,3,TRUE)),
(IF(2-$F$20=2, (VLOOKUP(2,Tablas!$A$522:$G$524,3,TRUE)),
         0)))))),
(IF($F$18=1,(IF(1-$F$20=0, 0,
(IF(1-$F$20=1,(VLOOKUP(1,Tablas!$A$522:$G$524,3,TRUE)),0)))),0)))))))))))))),
(IF($F$18=0, 0,
 (IF($F$20&gt;$F$18, (VLOOKUP($F$18,Tablas!$A$522:$G$524,3,TRUE)),
(IF($F$18=4,(IF(4-$F$20=0, 0,
(IF(4-$F$20=1, (VLOOKUP(1,Tablas!$A$522:$G$524,3,TRUE)),
(IF(4-$F$20=2, (VLOOKUP(2,Tablas!$A$522:$G$524,3,TRUE)),
(IF(4-$F$20=3, (VLOOKUP(3,Tablas!$A$522:$G$524,3,TRUE)),
(IF(4-$F$20=4, (VLOOKUP(3,Tablas!$A$522:$G$524,3,TRUE)),
0)))))))))),
(IF($F$18=5,(IF(5-$F$20=0, (VLOOKUP(1,Tablas!$A$522:$G$524,3,TRUE)),
(IF(5-$F$20=1, (VLOOKUP(1,Tablas!$A$522:$G$524,3,TRUE)),
(IF(5-$F$20=2, (VLOOKUP(2,Tablas!$A$522:$G$524,3,TRUE)),
(IF(5-$F$20=3, (VLOOKUP(3,Tablas!$A$522:$G$524,3,TRUE)),
(IF(5-$F$20=4, (VLOOKUP(3,Tablas!$A$522:$G$524,3,TRUE)),
(VLOOKUP(3,Tablas!$A$522:$G$524,3,TRUE)))))))))))),
(IF($F$18=6,(IF(6-$F$20=0, (VLOOKUP(2,Tablas!$A$522:$G$524,3,TRUE)),
(IF(6-$F$20=1, (VLOOKUP(2,Tablas!$A$522:$G$524,3,TRUE)),
(IF(6-$F$20=2, (VLOOKUP(2,Tablas!$A$522:$G$524,3,TRUE)),
(IF(6-$F$20=3, (VLOOKUP(3,Tablas!$A$522:$G$524,3,TRUE)),
(IF(6-$F$20=4, (VLOOKUP(3,Tablas!$A$522:$G$524,3,TRUE)),
(VLOOKUP(3,Tablas!$A$522:$G$524,3,TRUE)))))))))))),
(IF($F$18&gt;6,(IF(7-$F$20=0, (VLOOKUP(3,Tablas!$A$522:$G$524,3,TRUE)),
(IF(7-$F$20=1, (VLOOKUP(3,Tablas!$A$522:$G$524,3,TRUE)),
(IF(7-$F$20=2, (VLOOKUP(3,Tablas!$A$522:$G$524,3,TRUE)),
(IF(7-$F$20=3, (VLOOKUP(3,Tablas!$A$522:$G$524,3,TRUE)),
(IF(7-$F$20=4, (VLOOKUP(3,Tablas!$A$522:$G$524,3,TRUE)),
(VLOOKUP(3,Tablas!$A$522:$G$524,3,TRUE)))))))))))),
(IF($F$18=3,(IF(3-$F$20=0,0,
(IF(3-$F$20=1,(VLOOKUP(1,Tablas!$A$522:$G$524,3,TRUE)),
(IF(3-$F$20=2, (VLOOKUP(2,Tablas!$A$522:$G$524,3,TRUE)),
(VLOOKUP(3,Tablas!$A$522:$G$524,3,TRUE)))))))),
(IF($F$18=2,(IF(2-$F$20=0, 0,
(IF(2-$F$20=1,(VLOOKUP(1,Tablas!$A$522:$G$524,3,TRUE)),
(IF(2-$F$20=2, (VLOOKUP(2,Tablas!$A$522:$G$524,3,TRUE)),
         0)))))),
(IF($F$18=1,(IF(1-$F$20=0, 0,
(IF(1-$F$20=1,(VLOOKUP(1,Tablas!$A$522:$G$524,3,TRUE)),0)))),0)))))))))))))))))))</f>
        <v>0</v>
      </c>
      <c r="H41" s="351">
        <f>IF($F$16=1,
(IF($F$18=0, 0,
 (IF($F$20&gt;$F$18, (VLOOKUP($F$18,Tablas!$A$522:$G$524,4,TRUE)),
(IF($F$18&gt;4,(IF($F$20=0, (VLOOKUP(3,Tablas!$A$522:$G$524,4,TRUE)),
(IF($F$20=1, (VLOOKUP(3,Tablas!$A$522:$G$524,4,TRUE)),
(IF($F$20=2, (VLOOKUP(3,Tablas!$A$522:$G$524,4,TRUE)),
(VLOOKUP(3,Tablas!$A$522:$G$524,4,TRUE)))))))),
(IF($F$18=4,(IF(4-$F$20=0,(VLOOKUP(2,Tablas!$A$522:$G$524,4,TRUE)),
(IF(4-$F$20=1,(VLOOKUP(2,Tablas!$A$522:$G$524,4,TRUE)),
(IF(4-$F$20=2, (VLOOKUP(2,Tablas!$A$522:$G$524,4,TRUE)),
(VLOOKUP(3,Tablas!$A$522:$G$524,4,TRUE)))))))),
(IF($F$18=3,(IF(3-$F$20=0,(VLOOKUP(1,Tablas!$A$522:$G$524,4,TRUE)),
(IF(3-$F$20=1,(VLOOKUP(1,Tablas!$A$522:$G$524,4,TRUE)),
(IF(3-$F$20=2, (VLOOKUP(2,Tablas!$A$522:$G$524,4,TRUE)),
(VLOOKUP(3,Tablas!$A$522:$G$524,4,TRUE)))))))),
(IF($F$18=2,(IF(2-$F$20=0, 0,
(IF(2-$F$20=1,(VLOOKUP(1,Tablas!$A$522:$G$524,4,TRUE)),
(IF(2-$F$20=2, (VLOOKUP(2,Tablas!$A$522:$G$524,4,TRUE)),
         0)))))),
(IF($F$18=1,(IF(1-$F$20=0, 0,
(IF(1-$F$20=1,(VLOOKUP(1,Tablas!$A$522:$G$524,4,TRUE)),0)))),0)))))))))))))),
(IF($F$18=0, 0,
 (IF($F$20&gt;$F$18, (VLOOKUP($F$18,Tablas!$A$522:$G$524,4,TRUE)),
(IF($F$18=4,(IF(4-$F$20=0, 0,
(IF(4-$F$20=1, (VLOOKUP(1,Tablas!$A$522:$G$524,4,TRUE)),
(IF(4-$F$20=2, (VLOOKUP(2,Tablas!$A$522:$G$524,4,TRUE)),
(IF(4-$F$20=3, (VLOOKUP(3,Tablas!$A$522:$G$524,4,TRUE)),
(IF(4-$F$20=4, (VLOOKUP(3,Tablas!$A$522:$G$524,4,TRUE)),
0)))))))))),
(IF($F$18=5,(IF(5-$F$20=0, (VLOOKUP(1,Tablas!$A$522:$G$524,4,TRUE)),
(IF(5-$F$20=1, (VLOOKUP(1,Tablas!$A$522:$G$524,4,TRUE)),
(IF(5-$F$20=2, (VLOOKUP(2,Tablas!$A$522:$G$524,4,TRUE)),
(IF(5-$F$20=3, (VLOOKUP(3,Tablas!$A$522:$G$524,4,TRUE)),
(IF(5-$F$20=4, (VLOOKUP(3,Tablas!$A$522:$G$524,4,TRUE)),
(VLOOKUP(3,Tablas!$A$522:$G$524,4,TRUE)))))))))))),
(IF($F$18=6,(IF(6-$F$20=0, (VLOOKUP(2,Tablas!$A$522:$G$524,4,TRUE)),
(IF(6-$F$20=1, (VLOOKUP(2,Tablas!$A$522:$G$524,4,TRUE)),
(IF(6-$F$20=2, (VLOOKUP(2,Tablas!$A$522:$G$524,4,TRUE)),
(IF(6-$F$20=3, (VLOOKUP(3,Tablas!$A$522:$G$524,4,TRUE)),
(IF(6-$F$20=4, (VLOOKUP(3,Tablas!$A$522:$G$524,4,TRUE)),
(VLOOKUP(3,Tablas!$A$522:$G$524,4,TRUE)))))))))))),
(IF($F$18&gt;6,(IF(7-$F$20=0, (VLOOKUP(3,Tablas!$A$522:$G$524,4,TRUE)),
(IF(7-$F$20=1, (VLOOKUP(3,Tablas!$A$522:$G$524,4,TRUE)),
(IF(7-$F$20=2, (VLOOKUP(3,Tablas!$A$522:$G$524,4,TRUE)),
(IF(7-$F$20=3, (VLOOKUP(3,Tablas!$A$522:$G$524,4,TRUE)),
(IF(7-$F$20=4, (VLOOKUP(3,Tablas!$A$522:$G$524,4,TRUE)),
(VLOOKUP(3,Tablas!$A$522:$G$524,4,TRUE)))))))))))),
(IF($F$18=3,(IF(3-$F$20=0,0,
(IF(3-$F$20=1,(VLOOKUP(1,Tablas!$A$522:$G$524,4,TRUE)),
(IF(3-$F$20=2, (VLOOKUP(2,Tablas!$A$522:$G$524,4,TRUE)),
(VLOOKUP(3,Tablas!$A$522:$G$524,4,TRUE)))))))),
(IF($F$18=2,(IF(2-$F$20=0, 0,
(IF(2-$F$20=1,(VLOOKUP(1,Tablas!$A$522:$G$524,4,TRUE)),
(IF(2-$F$20=2, (VLOOKUP(2,Tablas!$A$522:$G$524,4,TRUE)),
         0)))))),
(IF($F$18=1,(IF(1-$F$20=0, 0,
(IF(1-$F$20=1,(VLOOKUP(1,Tablas!$A$522:$G$524,4,TRUE)),0)))),0)))))))))))))))))))</f>
        <v>0</v>
      </c>
      <c r="I41" s="351">
        <f>IF($F$16=1,
(IF($F$18=0, 0,
 (IF($F$20&gt;$F$18, (VLOOKUP($F$18,Tablas!$A$522:$G$524,5,TRUE)),
(IF($F$18&gt;4,(IF($F$20=0, (VLOOKUP(3,Tablas!$A$522:$G$524,5,TRUE)),
(IF($F$20=1, (VLOOKUP(3,Tablas!$A$522:$G$524,5,TRUE)),
(IF($F$20=2, (VLOOKUP(3,Tablas!$A$522:$G$524,5,TRUE)),
(VLOOKUP(3,Tablas!$A$522:$G$524,5,TRUE)))))))),
(IF($F$18=4,(IF(4-$F$20=0,(VLOOKUP(2,Tablas!$A$522:$G$524,5,TRUE)),
(IF(4-$F$20=1,(VLOOKUP(2,Tablas!$A$522:$G$524,5,TRUE)),
(IF(4-$F$20=2, (VLOOKUP(2,Tablas!$A$522:$G$524,5,TRUE)),
(VLOOKUP(3,Tablas!$A$522:$G$524,5,TRUE)))))))),
(IF($F$18=3,(IF(3-$F$20=0,(VLOOKUP(1,Tablas!$A$522:$G$524,5,TRUE)),
(IF(3-$F$20=1,(VLOOKUP(1,Tablas!$A$522:$G$524,5,TRUE)),
(IF(3-$F$20=2, (VLOOKUP(2,Tablas!$A$522:$G$524,5,TRUE)),
(VLOOKUP(3,Tablas!$A$522:$G$524,5,TRUE)))))))),
(IF($F$18=2,(IF(2-$F$20=0, 0,
(IF(2-$F$20=1,(VLOOKUP(1,Tablas!$A$522:$G$524,5,TRUE)),
(IF(2-$F$20=2, (VLOOKUP(2,Tablas!$A$522:$G$524,5,TRUE)),
         0)))))),
(IF($F$18=1,(IF(1-$F$20=0, 0,
(IF(1-$F$20=1,(VLOOKUP(1,Tablas!$A$522:$G$524,5,TRUE)),0)))),0)))))))))))))),
(IF($F$18=0, 0,
 (IF($F$20&gt;$F$18, (VLOOKUP($F$18,Tablas!$A$522:$G$524,5,TRUE)),
(IF($F$18=4,(IF(4-$F$20=0, 0,
(IF(4-$F$20=1, (VLOOKUP(1,Tablas!$A$522:$G$524,5,TRUE)),
(IF(4-$F$20=2, (VLOOKUP(2,Tablas!$A$522:$G$524,5,TRUE)),
(IF(4-$F$20=3, (VLOOKUP(3,Tablas!$A$522:$G$524,5,TRUE)),
(IF(4-$F$20=4, (VLOOKUP(3,Tablas!$A$522:$G$524,5,TRUE)),
0)))))))))),
(IF($F$18=5,(IF(5-$F$20=0, (VLOOKUP(1,Tablas!$A$522:$G$524,5,TRUE)),
(IF(5-$F$20=1, (VLOOKUP(1,Tablas!$A$522:$G$524,5,TRUE)),
(IF(5-$F$20=2, (VLOOKUP(2,Tablas!$A$522:$G$524,5,TRUE)),
(IF(5-$F$20=3, (VLOOKUP(3,Tablas!$A$522:$G$524,5,TRUE)),
(IF(5-$F$20=4, (VLOOKUP(3,Tablas!$A$522:$G$524,5,TRUE)),
(VLOOKUP(3,Tablas!$A$522:$G$524,5,TRUE)))))))))))),
(IF($F$18=6,(IF(6-$F$20=0, (VLOOKUP(2,Tablas!$A$522:$G$524,5,TRUE)),
(IF(6-$F$20=1, (VLOOKUP(2,Tablas!$A$522:$G$524,5,TRUE)),
(IF(6-$F$20=2, (VLOOKUP(2,Tablas!$A$522:$G$524,5,TRUE)),
(IF(6-$F$20=3, (VLOOKUP(3,Tablas!$A$522:$G$524,5,TRUE)),
(IF(6-$F$20=4, (VLOOKUP(3,Tablas!$A$522:$G$524,5,TRUE)),
(VLOOKUP(3,Tablas!$A$522:$G$524,5,TRUE)))))))))))),
(IF($F$18&gt;6,(IF(7-$F$20=0, (VLOOKUP(3,Tablas!$A$522:$G$524,5,TRUE)),
(IF(7-$F$20=1, (VLOOKUP(3,Tablas!$A$522:$G$524,5,TRUE)),
(IF(7-$F$20=2, (VLOOKUP(3,Tablas!$A$522:$G$524,5,TRUE)),
(IF(7-$F$20=3, (VLOOKUP(3,Tablas!$A$522:$G$524,5,TRUE)),
(IF(7-$F$20=4, (VLOOKUP(3,Tablas!$A$522:$G$524,5,TRUE)),
(VLOOKUP(3,Tablas!$A$522:$G$524,5,TRUE)))))))))))),
(IF($F$18=3,(IF(3-$F$20=0,0,
(IF(3-$F$20=1,(VLOOKUP(1,Tablas!$A$522:$G$524,5,TRUE)),
(IF(3-$F$20=2, (VLOOKUP(2,Tablas!$A$522:$G$524,5,TRUE)),
(VLOOKUP(3,Tablas!$A$522:$G$524,5,TRUE)))))))),
(IF($F$18=2,(IF(2-$F$20=0, 0,
(IF(2-$F$20=1,(VLOOKUP(1,Tablas!$A$522:$G$524,5,TRUE)),
(IF(2-$F$20=2, (VLOOKUP(2,Tablas!$A$522:$G$524,5,TRUE)),
         0)))))),
(IF($F$18=1,(IF(1-$F$20=0, 0,
(IF(1-$F$20=1,(VLOOKUP(1,Tablas!$A$522:$G$524,5,TRUE)),0)))),0)))))))))))))))))))</f>
        <v>0</v>
      </c>
      <c r="J41" s="351">
        <f>IF($F$16=1,
(IF($F$18=0, 0,
 (IF($F$20&gt;$F$18, (VLOOKUP($F$18,Tablas!$A$522:$G$524,6,TRUE)),
(IF($F$18&gt;4,(IF($F$20=0, (VLOOKUP(3,Tablas!$A$522:$G$524,6,TRUE)),
(IF($F$20=1, (VLOOKUP(3,Tablas!$A$522:$G$524,6,TRUE)),
(IF($F$20=2, (VLOOKUP(3,Tablas!$A$522:$G$524,6,TRUE)),
(VLOOKUP(3,Tablas!$A$522:$G$524,6,TRUE)))))))),
(IF($F$18=4,(IF(4-$F$20=0,(VLOOKUP(2,Tablas!$A$522:$G$524,6,TRUE)),
(IF(4-$F$20=1,(VLOOKUP(2,Tablas!$A$522:$G$524,6,TRUE)),
(IF(4-$F$20=2, (VLOOKUP(2,Tablas!$A$522:$G$524,6,TRUE)),
(VLOOKUP(3,Tablas!$A$522:$G$524,6,TRUE)))))))),
(IF($F$18=3,(IF(3-$F$20=0,(VLOOKUP(1,Tablas!$A$522:$G$524,6,TRUE)),
(IF(3-$F$20=1,(VLOOKUP(1,Tablas!$A$522:$G$524,6,TRUE)),
(IF(3-$F$20=2, (VLOOKUP(2,Tablas!$A$522:$G$524,6,TRUE)),
(VLOOKUP(3,Tablas!$A$522:$G$524,6,TRUE)))))))),
(IF($F$18=2,(IF(2-$F$20=0, 0,
(IF(2-$F$20=1,(VLOOKUP(1,Tablas!$A$522:$G$524,6,TRUE)),
(IF(2-$F$20=2, (VLOOKUP(2,Tablas!$A$522:$G$524,6,TRUE)),
         0)))))),
(IF($F$18=1,(IF(1-$F$20=0, 0,
(IF(1-$F$20=1,(VLOOKUP(1,Tablas!$A$522:$G$524,6,TRUE)),0)))),0)))))))))))))),
(IF($F$18=0, 0,
 (IF($F$20&gt;$F$18, (VLOOKUP($F$18,Tablas!$A$522:$G$524,6,TRUE)),
(IF($F$18=4,(IF(4-$F$20=0, 0,
(IF(4-$F$20=1, (VLOOKUP(1,Tablas!$A$522:$G$524,6,TRUE)),
(IF(4-$F$20=2, (VLOOKUP(2,Tablas!$A$522:$G$524,6,TRUE)),
(IF(4-$F$20=3, (VLOOKUP(3,Tablas!$A$522:$G$524,6,TRUE)),
(IF(4-$F$20=4, (VLOOKUP(3,Tablas!$A$522:$G$524,6,TRUE)),
0)))))))))),
(IF($F$18=5,(IF(5-$F$20=0, (VLOOKUP(1,Tablas!$A$522:$G$524,6,TRUE)),
(IF(5-$F$20=1, (VLOOKUP(1,Tablas!$A$522:$G$524,6,TRUE)),
(IF(5-$F$20=2, (VLOOKUP(2,Tablas!$A$522:$G$524,6,TRUE)),
(IF(5-$F$20=3, (VLOOKUP(3,Tablas!$A$522:$G$524,6,TRUE)),
(IF(5-$F$20=4, (VLOOKUP(3,Tablas!$A$522:$G$524,6,TRUE)),
(VLOOKUP(3,Tablas!$A$522:$G$524,6,TRUE)))))))))))),
(IF($F$18=6,(IF(6-$F$20=0, (VLOOKUP(2,Tablas!$A$522:$G$524,6,TRUE)),
(IF(6-$F$20=1, (VLOOKUP(2,Tablas!$A$522:$G$524,6,TRUE)),
(IF(6-$F$20=2, (VLOOKUP(2,Tablas!$A$522:$G$524,6,TRUE)),
(IF(6-$F$20=3, (VLOOKUP(3,Tablas!$A$522:$G$524,6,TRUE)),
(IF(6-$F$20=4, (VLOOKUP(3,Tablas!$A$522:$G$524,6,TRUE)),
(VLOOKUP(3,Tablas!$A$522:$G$524,6,TRUE)))))))))))),
(IF($F$18&gt;6,(IF(7-$F$20=0, (VLOOKUP(3,Tablas!$A$522:$G$524,6,TRUE)),
(IF(7-$F$20=1, (VLOOKUP(3,Tablas!$A$522:$G$524,6,TRUE)),
(IF(7-$F$20=2, (VLOOKUP(3,Tablas!$A$522:$G$524,6,TRUE)),
(IF(7-$F$20=3, (VLOOKUP(3,Tablas!$A$522:$G$524,6,TRUE)),
(IF(7-$F$20=4, (VLOOKUP(3,Tablas!$A$522:$G$524,6,TRUE)),
(VLOOKUP(3,Tablas!$A$522:$G$524,6,TRUE)))))))))))),
(IF($F$18=3,(IF(3-$F$20=0,0,
(IF(3-$F$20=1,(VLOOKUP(1,Tablas!$A$522:$G$524,6,TRUE)),
(IF(3-$F$20=2, (VLOOKUP(2,Tablas!$A$522:$G$524,6,TRUE)),
(VLOOKUP(3,Tablas!$A$522:$G$524,6,TRUE)))))))),
(IF($F$18=2,(IF(2-$F$20=0, 0,
(IF(2-$F$20=1,(VLOOKUP(1,Tablas!$A$522:$G$524,6,TRUE)),
(IF(2-$F$20=2, (VLOOKUP(2,Tablas!$A$522:$G$524,6,TRUE)),
         0)))))),
(IF($F$18=1,(IF(1-$F$20=0, 0,
(IF(1-$F$20=1,(VLOOKUP(1,Tablas!$A$522:$G$524,6,TRUE)),0)))),0)))))))))))))))))))</f>
        <v>0</v>
      </c>
      <c r="K41" s="400">
        <f>IF($F$16=1,
(IF($F$18=0, 0,
 (IF($F$20&gt;$F$18, (VLOOKUP($F$18,Tablas!$A$522:$G$524,7,TRUE)),
(IF($F$18&gt;4,(IF($F$20=0, (VLOOKUP(3,Tablas!$A$522:$G$524,7,TRUE)),
(IF($F$20=1, (VLOOKUP(3,Tablas!$A$522:$G$524,7,TRUE)),
(IF($F$20=2, (VLOOKUP(3,Tablas!$A$522:$G$524,7,TRUE)),
(VLOOKUP(3,Tablas!$A$522:$G$524,7,TRUE)))))))),
(IF($F$18=4,(IF(4-$F$20=0,(VLOOKUP(2,Tablas!$A$522:$G$524,7,TRUE)),
(IF(4-$F$20=1,(VLOOKUP(2,Tablas!$A$522:$G$524,7,TRUE)),
(IF(4-$F$20=2, (VLOOKUP(2,Tablas!$A$522:$G$524,7,TRUE)),
(VLOOKUP(3,Tablas!$A$522:$G$524,7,TRUE)))))))),
(IF($F$18=3,(IF(3-$F$20=0,(VLOOKUP(1,Tablas!$A$522:$G$524,7,TRUE)),
(IF(3-$F$20=1,(VLOOKUP(1,Tablas!$A$522:$G$524,7,TRUE)),
(IF(3-$F$20=2, (VLOOKUP(2,Tablas!$A$522:$G$524,7,TRUE)),
(VLOOKUP(3,Tablas!$A$522:$G$524,7,TRUE)))))))),
(IF($F$18=2,(IF(2-$F$20=0, 0,
(IF(2-$F$20=1,(VLOOKUP(1,Tablas!$A$522:$G$524,7,TRUE)),
(IF(2-$F$20=2, (VLOOKUP(2,Tablas!$A$522:$G$524,7,TRUE)),
         0)))))),
(IF($F$18=1,(IF(1-$F$20=0, 0,
(IF(1-$F$20=1,(VLOOKUP(1,Tablas!$A$522:$G$524,7,TRUE)),0)))),0)))))))))))))),
(IF($F$18=0, 0,
 (IF($F$20&gt;$F$18, (VLOOKUP($F$18,Tablas!$A$522:$G$524,7,TRUE)),
(IF($F$18=4,(IF(4-$F$20=0, 0,
(IF(4-$F$20=1, (VLOOKUP(1,Tablas!$A$522:$G$524,7,TRUE)),
(IF(4-$F$20=2, (VLOOKUP(2,Tablas!$A$522:$G$524,7,TRUE)),
(IF(4-$F$20=3, (VLOOKUP(3,Tablas!$A$522:$G$524,7,TRUE)),
(IF(4-$F$20=4, (VLOOKUP(3,Tablas!$A$522:$G$524,7,TRUE)),
0)))))))))),
(IF($F$18=5,(IF(5-$F$20=0, (VLOOKUP(1,Tablas!$A$522:$G$524,7,TRUE)),
(IF(5-$F$20=1, (VLOOKUP(1,Tablas!$A$522:$G$524,7,TRUE)),
(IF(5-$F$20=2, (VLOOKUP(2,Tablas!$A$522:$G$524,7,TRUE)),
(IF(5-$F$20=3, (VLOOKUP(3,Tablas!$A$522:$G$524,7,TRUE)),
(IF(5-$F$20=4, (VLOOKUP(3,Tablas!$A$522:$G$524,7,TRUE)),
(VLOOKUP(3,Tablas!$A$522:$G$524,7,TRUE)))))))))))),
(IF($F$18=6,(IF(6-$F$20=0, (VLOOKUP(2,Tablas!$A$522:$G$524,7,TRUE)),
(IF(6-$F$20=1, (VLOOKUP(2,Tablas!$A$522:$G$524,7,TRUE)),
(IF(6-$F$20=2, (VLOOKUP(2,Tablas!$A$522:$G$524,7,TRUE)),
(IF(6-$F$20=3, (VLOOKUP(3,Tablas!$A$522:$G$524,7,TRUE)),
(IF(6-$F$20=4, (VLOOKUP(3,Tablas!$A$522:$G$524,7,TRUE)),
(VLOOKUP(3,Tablas!$A$522:$G$524,7,TRUE)))))))))))),
(IF($F$18&gt;6,(IF(7-$F$20=0, (VLOOKUP(3,Tablas!$A$522:$G$524,7,TRUE)),
(IF(7-$F$20=1, (VLOOKUP(3,Tablas!$A$522:$G$524,7,TRUE)),
(IF(7-$F$20=2, (VLOOKUP(3,Tablas!$A$522:$G$524,7,TRUE)),
(IF(7-$F$20=3, (VLOOKUP(3,Tablas!$A$522:$G$524,7,TRUE)),
(IF(7-$F$20=4, (VLOOKUP(3,Tablas!$A$522:$G$524,7,TRUE)),
(VLOOKUP(3,Tablas!$A$522:$G$524,7,TRUE)))))))))))),
(IF($F$18=3,(IF(3-$F$20=0,0,
(IF(3-$F$20=1,(VLOOKUP(1,Tablas!$A$522:$G$524,7,TRUE)),
(IF(3-$F$20=2, (VLOOKUP(2,Tablas!$A$522:$G$524,7,TRUE)),
(VLOOKUP(3,Tablas!$A$522:$G$524,7,TRUE)))))))),
(IF($F$18=2,(IF(2-$F$20=0, 0,
(IF(2-$F$20=1,(VLOOKUP(1,Tablas!$A$522:$G$524,7,TRUE)),
(IF(2-$F$20=2, (VLOOKUP(2,Tablas!$A$522:$G$524,7,TRUE)),
         0)))))),
(IF($F$18=1,(IF(1-$F$20=0, 0,
(IF(1-$F$20=1,(VLOOKUP(1,Tablas!$A$522:$G$524,7,TRUE)),0)))),0)))))))))))))))))))</f>
        <v>0</v>
      </c>
    </row>
    <row r="42" spans="1:12" s="87" customFormat="1" ht="23.25" customHeight="1" x14ac:dyDescent="0.15">
      <c r="A42" s="243"/>
      <c r="B42" s="253"/>
      <c r="C42" s="54"/>
      <c r="D42" s="54"/>
      <c r="E42" s="401" t="s">
        <v>82</v>
      </c>
      <c r="F42" s="104"/>
      <c r="G42" s="104">
        <f>SUM(G39:G41)</f>
        <v>10901.84</v>
      </c>
      <c r="H42" s="104">
        <f>SUM(H39:H41)</f>
        <v>9566.24</v>
      </c>
      <c r="I42" s="104">
        <f>SUM(I39:I41)</f>
        <v>7757.88</v>
      </c>
      <c r="J42" s="104">
        <f>SUM(J39:J41)</f>
        <v>6740.2800000000007</v>
      </c>
      <c r="K42" s="391">
        <f>SUM(K39:K41)</f>
        <v>5045.34</v>
      </c>
      <c r="L42" s="103"/>
    </row>
    <row r="43" spans="1:12" s="87" customFormat="1" ht="16.25" hidden="1" customHeight="1" x14ac:dyDescent="0.15">
      <c r="A43" s="243"/>
      <c r="B43" s="253"/>
      <c r="C43" s="54"/>
      <c r="D43" s="54"/>
      <c r="E43" s="389" t="s">
        <v>83</v>
      </c>
      <c r="F43" s="96"/>
      <c r="G43" s="96">
        <v>0</v>
      </c>
      <c r="H43" s="96">
        <v>0</v>
      </c>
      <c r="I43" s="96">
        <v>0</v>
      </c>
      <c r="J43" s="96">
        <v>0</v>
      </c>
      <c r="K43" s="390">
        <v>0</v>
      </c>
    </row>
    <row r="44" spans="1:12" s="103" customFormat="1" ht="47" customHeight="1" x14ac:dyDescent="0.15">
      <c r="A44" s="265"/>
      <c r="B44" s="259"/>
      <c r="C44" s="54"/>
      <c r="D44" s="54"/>
      <c r="E44" s="473" t="s">
        <v>170</v>
      </c>
      <c r="F44" s="474"/>
      <c r="G44" s="96">
        <f>(G42)*4%</f>
        <v>436.0736</v>
      </c>
      <c r="H44" s="96">
        <f>(H42)*4%</f>
        <v>382.64960000000002</v>
      </c>
      <c r="I44" s="96">
        <f>(I42)*4%</f>
        <v>310.3152</v>
      </c>
      <c r="J44" s="96">
        <f>(J42)*4%</f>
        <v>269.61120000000005</v>
      </c>
      <c r="K44" s="390">
        <f>(K42)*4%</f>
        <v>201.81360000000001</v>
      </c>
    </row>
    <row r="45" spans="1:12" s="87" customFormat="1" ht="23.25" customHeight="1" x14ac:dyDescent="0.15">
      <c r="A45" s="472"/>
      <c r="B45" s="471"/>
      <c r="C45" s="54"/>
      <c r="D45" s="63"/>
      <c r="E45" s="392" t="s">
        <v>93</v>
      </c>
      <c r="F45" s="353"/>
      <c r="G45" s="353">
        <f>SUM(G42:G44)</f>
        <v>11337.9136</v>
      </c>
      <c r="H45" s="353">
        <f>SUM(H42:H44)</f>
        <v>9948.8896000000004</v>
      </c>
      <c r="I45" s="353">
        <f>SUM(I42:I44)</f>
        <v>8068.1952000000001</v>
      </c>
      <c r="J45" s="353">
        <f>SUM(J42:J44)</f>
        <v>7009.8912000000009</v>
      </c>
      <c r="K45" s="393">
        <f>SUM(K42:K44)</f>
        <v>5247.1536000000006</v>
      </c>
    </row>
    <row r="46" spans="1:12" s="87" customFormat="1" ht="31.25" customHeight="1" x14ac:dyDescent="0.15">
      <c r="A46" s="472"/>
      <c r="B46" s="471"/>
      <c r="C46" s="63"/>
      <c r="D46" s="63"/>
      <c r="E46" s="394" t="s">
        <v>94</v>
      </c>
      <c r="F46" s="354"/>
      <c r="G46" s="354">
        <f>G42+G44-78</f>
        <v>11259.9136</v>
      </c>
      <c r="H46" s="354">
        <f>H42+H44-78</f>
        <v>9870.8896000000004</v>
      </c>
      <c r="I46" s="354">
        <f>I42+I44-78</f>
        <v>7990.1952000000001</v>
      </c>
      <c r="J46" s="354">
        <f>J42+J44-78</f>
        <v>6931.8912000000009</v>
      </c>
      <c r="K46" s="395">
        <f>K42+K44-78</f>
        <v>5169.1536000000006</v>
      </c>
    </row>
    <row r="47" spans="1:12" s="87" customFormat="1" ht="27.75" customHeight="1" x14ac:dyDescent="0.2">
      <c r="A47" s="243"/>
      <c r="B47" s="254"/>
      <c r="C47" s="63"/>
      <c r="D47" s="139"/>
      <c r="E47" s="396" t="s">
        <v>86</v>
      </c>
      <c r="F47" s="352"/>
      <c r="G47" s="352">
        <f>G45+G46</f>
        <v>22597.8272</v>
      </c>
      <c r="H47" s="352">
        <f t="shared" ref="H47:I47" si="2">H45+H46</f>
        <v>19819.779200000001</v>
      </c>
      <c r="I47" s="352">
        <f t="shared" si="2"/>
        <v>16058.3904</v>
      </c>
      <c r="J47" s="352">
        <f t="shared" ref="J47:K47" si="3">J45+J46</f>
        <v>13941.782400000002</v>
      </c>
      <c r="K47" s="397">
        <f t="shared" si="3"/>
        <v>10416.307200000001</v>
      </c>
      <c r="L47" s="103"/>
    </row>
    <row r="48" spans="1:12" s="87" customFormat="1" ht="23.25" customHeight="1" x14ac:dyDescent="0.2">
      <c r="A48" s="243"/>
      <c r="B48" s="254"/>
      <c r="C48" s="139"/>
      <c r="D48" s="139"/>
      <c r="E48" s="475" t="s">
        <v>84</v>
      </c>
      <c r="F48" s="476"/>
      <c r="G48" s="398">
        <f>IF($F$16=1,IF($F$18=0,0,IF($F$20=0,0,IF($F$20=1,(VLOOKUP(1,Tablas!$A$522:$G$524,3,TRUE)),(VLOOKUP(2,Tablas!$A$522:$G$524,3,TRUE))))),
IF($F$18=0,0,IF($F$20=0,0,IF($F$20=1,(VLOOKUP(1,Tablas!$A$522:$G$524,3,TRUE)),IF($F$20=2,(VLOOKUP(2,Tablas!$A$522:$G$524,3,TRUE)), (VLOOKUP(3,Tablas!$A$522:$G$524,3,TRUE)))))))</f>
        <v>0</v>
      </c>
      <c r="H48" s="398">
        <f>IF($F$16=1,IF($F$18=0,0,IF($F$20=0,0,IF($F$20=1,(VLOOKUP(1,Tablas!$A$522:$G$524,4,TRUE)),(VLOOKUP(2,Tablas!$A$522:$G$524,4,TRUE))))),
IF($F$18=0,0,IF($F$20=0,0,IF($F$20=1,(VLOOKUP(1,Tablas!$A$522:$G$524,4,TRUE)),IF($F$20=2,(VLOOKUP(2,Tablas!$A$522:$G$524,4,TRUE)), (VLOOKUP(3,Tablas!$A$522:$G$524,4,TRUE)))))))</f>
        <v>0</v>
      </c>
      <c r="I48" s="398">
        <f>IF($F$16=1,IF($F$18=0,0,IF($F$20=0,0,IF($F$20=1,(VLOOKUP(1,Tablas!$A$522:$G$524,5,TRUE)),(VLOOKUP(2,Tablas!$A$522:$G$524,5,TRUE))))),
IF($F$18=0,0,IF($F$20=0,0,IF($F$20=1,(VLOOKUP(1,Tablas!$A$522:$G$524,5,TRUE)),IF($F$20=2,(VLOOKUP(2,Tablas!$A$522:$G$524,5,TRUE)), (VLOOKUP(3,Tablas!$A$522:$G$524,5,TRUE)))))))</f>
        <v>0</v>
      </c>
      <c r="J48" s="398">
        <f>IF($F$16=1,IF($F$18=0,0,IF($F$20=0,0,IF($F$20=1,(VLOOKUP(1,Tablas!$A$522:$G$524,6,TRUE)),(VLOOKUP(2,Tablas!$A$522:$G$524,6,TRUE))))),
IF($F$18=0,0,IF($F$20=0,0,IF($F$20=1,(VLOOKUP(1,Tablas!$A$522:$G$524,6,TRUE)),IF($F$20=2,(VLOOKUP(2,Tablas!$A$522:$G$524,6,TRUE)), (VLOOKUP(3,Tablas!$A$522:$G$524,6,TRUE)))))))</f>
        <v>0</v>
      </c>
      <c r="K48" s="399">
        <f>IF($F$16=1,IF($F$18=0,0,IF($F$20=0,0,IF($F$20=1,(VLOOKUP(1,Tablas!$A$522:$G$524,7,TRUE)),(VLOOKUP(2,Tablas!$A$522:$G$524,7,TRUE))))),
IF($F$18=0,0,IF($F$20=0,0,IF($F$20=1,(VLOOKUP(1,Tablas!$A$522:$G$524,7,TRUE)),IF($F$20=2,(VLOOKUP(2,Tablas!$A$522:$G$524,7,TRUE)), (VLOOKUP(3,Tablas!$A$522:$G$524,7,TRUE)))))))</f>
        <v>0</v>
      </c>
    </row>
    <row r="49" spans="1:12" s="87" customFormat="1" ht="20.25" customHeight="1" x14ac:dyDescent="0.2">
      <c r="A49" s="243"/>
      <c r="B49" s="262"/>
      <c r="C49" s="139"/>
      <c r="D49" s="139"/>
      <c r="E49" s="56"/>
      <c r="F49" s="56"/>
      <c r="G49" s="56"/>
      <c r="H49" s="56"/>
      <c r="I49" s="56"/>
      <c r="J49" s="41"/>
      <c r="K49" s="41"/>
    </row>
    <row r="50" spans="1:12" s="87" customFormat="1" ht="23.25" customHeight="1" x14ac:dyDescent="0.2">
      <c r="A50" s="243"/>
      <c r="B50" s="262"/>
      <c r="C50" s="139"/>
      <c r="D50" s="38"/>
      <c r="E50" s="482" t="s">
        <v>159</v>
      </c>
      <c r="F50" s="482"/>
      <c r="G50" s="482"/>
      <c r="H50" s="482"/>
      <c r="I50" s="482"/>
      <c r="J50" s="482"/>
      <c r="K50" s="482"/>
    </row>
    <row r="51" spans="1:12" s="103" customFormat="1" ht="34.5" customHeight="1" x14ac:dyDescent="0.2">
      <c r="A51" s="243"/>
      <c r="B51" s="262"/>
      <c r="C51" s="38"/>
      <c r="D51" s="38"/>
      <c r="E51" s="386" t="s">
        <v>80</v>
      </c>
      <c r="F51" s="387"/>
      <c r="G51" s="387">
        <f>VLOOKUP($I$16,Tablas!$A$680:$G$746,3,TRUE)+75</f>
        <v>2883.8500000000004</v>
      </c>
      <c r="H51" s="387">
        <f>VLOOKUP($I$16,Tablas!$A$680:$G$746,4,TRUE)+75</f>
        <v>2537.3500000000004</v>
      </c>
      <c r="I51" s="387">
        <f>VLOOKUP($I$16,Tablas!$A$680:$G$746,5,TRUE)+75</f>
        <v>2068.2000000000003</v>
      </c>
      <c r="J51" s="387">
        <f>VLOOKUP($I$16,Tablas!$A$680:$G$746,6,TRUE)+75</f>
        <v>1804.2</v>
      </c>
      <c r="K51" s="388">
        <f>VLOOKUP($I$16,Tablas!$A$680:$G$746,7,TRUE)+75</f>
        <v>1364.4750000000001</v>
      </c>
      <c r="L51" s="87"/>
    </row>
    <row r="52" spans="1:12" s="87" customFormat="1" ht="23.25" customHeight="1" x14ac:dyDescent="0.2">
      <c r="A52" s="243"/>
      <c r="B52" s="262"/>
      <c r="C52" s="38"/>
      <c r="D52" s="38"/>
      <c r="E52" s="389" t="s">
        <v>81</v>
      </c>
      <c r="F52" s="96"/>
      <c r="G52" s="96">
        <f>IF($F$16=1,0,(VLOOKUP($I$18,Tablas!$A$680:$G$746,3,TRUE)))</f>
        <v>2808.8500000000004</v>
      </c>
      <c r="H52" s="96">
        <f>IF($F$16=1,0,(VLOOKUP($I$18,Tablas!$A$680:$G$746,4,TRUE)))</f>
        <v>2462.3500000000004</v>
      </c>
      <c r="I52" s="96">
        <f>IF($F$16=1,0,(VLOOKUP($I$18,Tablas!$A$680:$G$746,5,TRUE)))</f>
        <v>1993.2000000000003</v>
      </c>
      <c r="J52" s="96">
        <f>IF($F$16=1,0,(VLOOKUP($I$18,Tablas!$A$680:$G$746,6,TRUE)))</f>
        <v>1729.2</v>
      </c>
      <c r="K52" s="390">
        <f>IF($F$16=1,0,(VLOOKUP($I$18,Tablas!$A$680:$G$746,7,TRUE)))</f>
        <v>1289.4750000000001</v>
      </c>
      <c r="L52" s="103"/>
    </row>
    <row r="53" spans="1:12" s="87" customFormat="1" ht="23.25" customHeight="1" x14ac:dyDescent="0.2">
      <c r="A53" s="243"/>
      <c r="B53" s="262"/>
      <c r="C53" s="38"/>
      <c r="D53" s="38"/>
      <c r="E53" s="389" t="s">
        <v>95</v>
      </c>
      <c r="F53" s="96"/>
      <c r="G53" s="96">
        <f>IF($F$16=1,
(IF($F$18=0, 0,
 (IF($F$20&gt;$F$18, (VLOOKUP($F$18,Tablas!$A$747:$G$749,3,TRUE)),
(IF($F$18&gt;4,(IF($F$20=0, (VLOOKUP(3,Tablas!$A$747:$G$749,3,TRUE)),
(IF($F$20=1, (VLOOKUP(3,Tablas!$A$747:$G$749,3,TRUE)),
(IF($F$20=2, (VLOOKUP(3,Tablas!$A$747:$G$749,3,TRUE)),
(VLOOKUP(3,Tablas!$A$747:$G$749,3,TRUE)))))))),
(IF($F$18=4,(IF(4-$F$20=0,(VLOOKUP(2,Tablas!$A$747:$G$749,3,TRUE)),
(IF(4-$F$20=1,(VLOOKUP(2,Tablas!$A$747:$G$749,3,TRUE)),
(IF(4-$F$20=2, (VLOOKUP(2,Tablas!$A$747:$G$749,3,TRUE)),
(VLOOKUP(3,Tablas!$A$747:$G$749,3,TRUE)))))))),
(IF($F$18=3,(IF(3-$F$20=0,(VLOOKUP(1,Tablas!$A$747:$G$749,3,TRUE)),
(IF(3-$F$20=1,(VLOOKUP(1,Tablas!$A$747:$G$749,3,TRUE)),
(IF(3-$F$20=2, (VLOOKUP(2,Tablas!$A$747:$G$749,3,TRUE)),
(VLOOKUP(3,Tablas!$A$747:$G$749,3,TRUE)))))))),
(IF($F$18=2,(IF(2-$F$20=0, 0,
(IF(2-$F$20=1,(VLOOKUP(1,Tablas!$A$747:$G$749,3,TRUE)),
(IF(2-$F$20=2, (VLOOKUP(2,Tablas!$A$747:$G$749,3,TRUE)),
         0)))))),
(IF($F$18=1,(IF(1-$F$20=0, 0,
(IF(1-$F$20=1,(VLOOKUP(1,Tablas!$A$747:$G$749,3,TRUE)),0)))),0)))))))))))))),
(IF($F$18=0, 0,
 (IF($F$20&gt;$F$18, (VLOOKUP($F$18,Tablas!$A$747:$G$749,3,TRUE)),
(IF($F$18=4,(IF(4-$F$20=0, 0,
(IF(4-$F$20=1, (VLOOKUP(1,Tablas!$A$747:$G$749,3,TRUE)),
(IF(4-$F$20=2, (VLOOKUP(2,Tablas!$A$747:$G$749,3,TRUE)),
(IF(4-$F$20=3, (VLOOKUP(3,Tablas!$A$747:$G$749,3,TRUE)),
(IF(4-$F$20=4, (VLOOKUP(3,Tablas!$A$747:$G$749,3,TRUE)),
0)))))))))),
(IF($F$18=5,(IF(5-$F$20=0, (VLOOKUP(1,Tablas!$A$747:$G$749,3,TRUE)),
(IF(5-$F$20=1, (VLOOKUP(1,Tablas!$A$747:$G$749,3,TRUE)),
(IF(5-$F$20=2, (VLOOKUP(2,Tablas!$A$747:$G$749,3,TRUE)),
(IF(5-$F$20=3, (VLOOKUP(3,Tablas!$A$747:$G$749,3,TRUE)),
(IF(5-$F$20=4, (VLOOKUP(3,Tablas!$A$747:$G$749,3,TRUE)),
(VLOOKUP(3,Tablas!$A$747:$G$749,3,TRUE)))))))))))),
(IF($F$18=6,(IF(6-$F$20=0, (VLOOKUP(2,Tablas!$A$747:$G$749,3,TRUE)),
(IF(6-$F$20=1, (VLOOKUP(2,Tablas!$A$747:$G$749,3,TRUE)),
(IF(6-$F$20=2, (VLOOKUP(2,Tablas!$A$747:$G$749,3,TRUE)),
(IF(6-$F$20=3, (VLOOKUP(3,Tablas!$A$747:$G$749,3,TRUE)),
(IF(6-$F$20=4, (VLOOKUP(3,Tablas!$A$747:$G$749,3,TRUE)),
(VLOOKUP(3,Tablas!$A$747:$G$749,3,TRUE)))))))))))),
(IF($F$18&gt;6,(IF(7-$F$20=0, (VLOOKUP(3,Tablas!$A$747:$G$749,3,TRUE)),
(IF(7-$F$20=1, (VLOOKUP(3,Tablas!$A$747:$G$749,3,TRUE)),
(IF(7-$F$20=2, (VLOOKUP(3,Tablas!$A$747:$G$749,3,TRUE)),
(IF(7-$F$20=3, (VLOOKUP(3,Tablas!$A$747:$G$749,3,TRUE)),
(IF(7-$F$20=4, (VLOOKUP(3,Tablas!$A$747:$G$749,3,TRUE)),
(VLOOKUP(3,Tablas!$A$747:$G$749,3,TRUE)))))))))))),
(IF($F$18=3,(IF(3-$F$20=0,0,
(IF(3-$F$20=1,(VLOOKUP(1,Tablas!$A$747:$G$749,3,TRUE)),
(IF(3-$F$20=2, (VLOOKUP(2,Tablas!$A$747:$G$749,3,TRUE)),
(VLOOKUP(3,Tablas!$A$747:$G$749,3,TRUE)))))))),
(IF($F$18=2,(IF(2-$F$20=0, 0,
(IF(2-$F$20=1,(VLOOKUP(1,Tablas!$A$747:$G$749,3,TRUE)),
(IF(2-$F$20=2, (VLOOKUP(2,Tablas!$A$747:$G$749,3,TRUE)),
         0)))))),
(IF($F$18=1,(IF(1-$F$20=0, 0,
(IF(1-$F$20=1,(VLOOKUP(1,Tablas!$A$747:$G$749,3,TRUE)),0)))),0)))))))))))))))))))</f>
        <v>0</v>
      </c>
      <c r="H53" s="96">
        <f>IF($F$16=1,
(IF($F$18=0, 0,
 (IF($F$20&gt;$F$18, (VLOOKUP($F$18,Tablas!$A$747:$G$749,4,TRUE)),
(IF($F$18&gt;4,(IF($F$20=0, (VLOOKUP(3,Tablas!$A$747:$G$749,4,TRUE)),
(IF($F$20=1, (VLOOKUP(3,Tablas!$A$747:$G$749,4,TRUE)),
(IF($F$20=2, (VLOOKUP(3,Tablas!$A$747:$G$749,4,TRUE)),
(VLOOKUP(3,Tablas!$A$747:$G$749,4,TRUE)))))))),
(IF($F$18=4,(IF(4-$F$20=0,(VLOOKUP(2,Tablas!$A$747:$G$749,4,TRUE)),
(IF(4-$F$20=1,(VLOOKUP(2,Tablas!$A$747:$G$749,4,TRUE)),
(IF(4-$F$20=2, (VLOOKUP(2,Tablas!$A$747:$G$749,4,TRUE)),
(VLOOKUP(3,Tablas!$A$747:$G$749,4,TRUE)))))))),
(IF($F$18=3,(IF(3-$F$20=0,(VLOOKUP(1,Tablas!$A$747:$G$749,4,TRUE)),
(IF(3-$F$20=1,(VLOOKUP(1,Tablas!$A$747:$G$749,4,TRUE)),
(IF(3-$F$20=2, (VLOOKUP(2,Tablas!$A$747:$G$749,4,TRUE)),
(VLOOKUP(3,Tablas!$A$747:$G$749,4,TRUE)))))))),
(IF($F$18=2,(IF(2-$F$20=0, 0,
(IF(2-$F$20=1,(VLOOKUP(1,Tablas!$A$747:$G$749,4,TRUE)),
(IF(2-$F$20=2, (VLOOKUP(2,Tablas!$A$747:$G$749,4,TRUE)),
         0)))))),
(IF($F$18=1,(IF(1-$F$20=0, 0,
(IF(1-$F$20=1,(VLOOKUP(1,Tablas!$A$747:$G$749,4,TRUE)),0)))),0)))))))))))))),
(IF($F$18=0, 0,
 (IF($F$20&gt;$F$18, (VLOOKUP($F$18,Tablas!$A$747:$G$749,4,TRUE)),
(IF($F$18=4,(IF(4-$F$20=0, 0,
(IF(4-$F$20=1, (VLOOKUP(1,Tablas!$A$747:$G$749,4,TRUE)),
(IF(4-$F$20=2, (VLOOKUP(2,Tablas!$A$747:$G$749,4,TRUE)),
(IF(4-$F$20=3, (VLOOKUP(3,Tablas!$A$747:$G$749,4,TRUE)),
(IF(4-$F$20=4, (VLOOKUP(3,Tablas!$A$747:$G$749,4,TRUE)),
0)))))))))),
(IF($F$18=5,(IF(5-$F$20=0, (VLOOKUP(1,Tablas!$A$747:$G$749,4,TRUE)),
(IF(5-$F$20=1, (VLOOKUP(1,Tablas!$A$747:$G$749,4,TRUE)),
(IF(5-$F$20=2, (VLOOKUP(2,Tablas!$A$747:$G$749,4,TRUE)),
(IF(5-$F$20=3, (VLOOKUP(3,Tablas!$A$747:$G$749,4,TRUE)),
(IF(5-$F$20=4, (VLOOKUP(3,Tablas!$A$747:$G$749,4,TRUE)),
(VLOOKUP(3,Tablas!$A$747:$G$749,4,TRUE)))))))))))),
(IF($F$18=6,(IF(6-$F$20=0, (VLOOKUP(2,Tablas!$A$747:$G$749,4,TRUE)),
(IF(6-$F$20=1, (VLOOKUP(2,Tablas!$A$747:$G$749,4,TRUE)),
(IF(6-$F$20=2, (VLOOKUP(2,Tablas!$A$747:$G$749,4,TRUE)),
(IF(6-$F$20=3, (VLOOKUP(3,Tablas!$A$747:$G$749,4,TRUE)),
(IF(6-$F$20=4, (VLOOKUP(3,Tablas!$A$747:$G$749,4,TRUE)),
(VLOOKUP(3,Tablas!$A$747:$G$749,4,TRUE)))))))))))),
(IF($F$18&gt;6,(IF(7-$F$20=0, (VLOOKUP(3,Tablas!$A$747:$G$749,4,TRUE)),
(IF(7-$F$20=1, (VLOOKUP(3,Tablas!$A$747:$G$749,4,TRUE)),
(IF(7-$F$20=2, (VLOOKUP(3,Tablas!$A$747:$G$749,4,TRUE)),
(IF(7-$F$20=3, (VLOOKUP(3,Tablas!$A$747:$G$749,4,TRUE)),
(IF(7-$F$20=4, (VLOOKUP(3,Tablas!$A$747:$G$749,4,TRUE)),
(VLOOKUP(3,Tablas!$A$747:$G$749,4,TRUE)))))))))))),
(IF($F$18=3,(IF(3-$F$20=0,0,
(IF(3-$F$20=1,(VLOOKUP(1,Tablas!$A$747:$G$749,4,TRUE)),
(IF(3-$F$20=2, (VLOOKUP(2,Tablas!$A$747:$G$749,4,TRUE)),
(VLOOKUP(3,Tablas!$A$747:$G$749,4,TRUE)))))))),
(IF($F$18=2,(IF(2-$F$20=0, 0,
(IF(2-$F$20=1,(VLOOKUP(1,Tablas!$A$747:$G$749,4,TRUE)),
(IF(2-$F$20=2, (VLOOKUP(2,Tablas!$A$747:$G$749,4,TRUE)),
         0)))))),
(IF($F$18=1,(IF(1-$F$20=0, 0,
(IF(1-$F$20=1,(VLOOKUP(1,Tablas!$A$747:$G$749,4,TRUE)),0)))),0)))))))))))))))))))</f>
        <v>0</v>
      </c>
      <c r="I53" s="96">
        <f>IF($F$16=1,
(IF($F$18=0, 0,
 (IF($F$20&gt;$F$18, (VLOOKUP($F$18,Tablas!$A$747:$G$749,5,TRUE)),
(IF($F$18&gt;4,(IF($F$20=0, (VLOOKUP(3,Tablas!$A$747:$G$749,5,TRUE)),
(IF($F$20=1, (VLOOKUP(3,Tablas!$A$747:$G$749,5,TRUE)),
(IF($F$20=2, (VLOOKUP(3,Tablas!$A$747:$G$749,5,TRUE)),
(VLOOKUP(3,Tablas!$A$747:$G$749,5,TRUE)))))))),
(IF($F$18=4,(IF(4-$F$20=0,(VLOOKUP(2,Tablas!$A$747:$G$749,5,TRUE)),
(IF(4-$F$20=1,(VLOOKUP(2,Tablas!$A$747:$G$749,5,TRUE)),
(IF(4-$F$20=2, (VLOOKUP(2,Tablas!$A$747:$G$749,5,TRUE)),
(VLOOKUP(3,Tablas!$A$747:$G$749,5,TRUE)))))))),
(IF($F$18=3,(IF(3-$F$20=0,(VLOOKUP(1,Tablas!$A$747:$G$749,5,TRUE)),
(IF(3-$F$20=1,(VLOOKUP(1,Tablas!$A$747:$G$749,5,TRUE)),
(IF(3-$F$20=2, (VLOOKUP(2,Tablas!$A$747:$G$749,5,TRUE)),
(VLOOKUP(3,Tablas!$A$747:$G$749,5,TRUE)))))))),
(IF($F$18=2,(IF(2-$F$20=0, 0,
(IF(2-$F$20=1,(VLOOKUP(1,Tablas!$A$747:$G$749,5,TRUE)),
(IF(2-$F$20=2, (VLOOKUP(2,Tablas!$A$747:$G$749,5,TRUE)),
         0)))))),
(IF($F$18=1,(IF(1-$F$20=0, 0,
(IF(1-$F$20=1,(VLOOKUP(1,Tablas!$A$747:$G$749,5,TRUE)),0)))),0)))))))))))))),
(IF($F$18=0, 0,
 (IF($F$20&gt;$F$18, (VLOOKUP($F$18,Tablas!$A$747:$G$749,5,TRUE)),
(IF($F$18=4,(IF(4-$F$20=0, 0,
(IF(4-$F$20=1, (VLOOKUP(1,Tablas!$A$747:$G$749,5,TRUE)),
(IF(4-$F$20=2, (VLOOKUP(2,Tablas!$A$747:$G$749,5,TRUE)),
(IF(4-$F$20=3, (VLOOKUP(3,Tablas!$A$747:$G$749,5,TRUE)),
(IF(4-$F$20=4, (VLOOKUP(3,Tablas!$A$747:$G$749,5,TRUE)),
0)))))))))),
(IF($F$18=5,(IF(5-$F$20=0, (VLOOKUP(1,Tablas!$A$747:$G$749,5,TRUE)),
(IF(5-$F$20=1, (VLOOKUP(1,Tablas!$A$747:$G$749,5,TRUE)),
(IF(5-$F$20=2, (VLOOKUP(2,Tablas!$A$747:$G$749,5,TRUE)),
(IF(5-$F$20=3, (VLOOKUP(3,Tablas!$A$747:$G$749,5,TRUE)),
(IF(5-$F$20=4, (VLOOKUP(3,Tablas!$A$747:$G$749,5,TRUE)),
(VLOOKUP(3,Tablas!$A$747:$G$749,5,TRUE)))))))))))),
(IF($F$18=6,(IF(6-$F$20=0, (VLOOKUP(2,Tablas!$A$747:$G$749,5,TRUE)),
(IF(6-$F$20=1, (VLOOKUP(2,Tablas!$A$747:$G$749,5,TRUE)),
(IF(6-$F$20=2, (VLOOKUP(2,Tablas!$A$747:$G$749,5,TRUE)),
(IF(6-$F$20=3, (VLOOKUP(3,Tablas!$A$747:$G$749,5,TRUE)),
(IF(6-$F$20=4, (VLOOKUP(3,Tablas!$A$747:$G$749,5,TRUE)),
(VLOOKUP(3,Tablas!$A$747:$G$749,5,TRUE)))))))))))),
(IF($F$18&gt;6,(IF(7-$F$20=0, (VLOOKUP(3,Tablas!$A$747:$G$749,5,TRUE)),
(IF(7-$F$20=1, (VLOOKUP(3,Tablas!$A$747:$G$749,5,TRUE)),
(IF(7-$F$20=2, (VLOOKUP(3,Tablas!$A$747:$G$749,5,TRUE)),
(IF(7-$F$20=3, (VLOOKUP(3,Tablas!$A$747:$G$749,5,TRUE)),
(IF(7-$F$20=4, (VLOOKUP(3,Tablas!$A$747:$G$749,5,TRUE)),
(VLOOKUP(3,Tablas!$A$747:$G$749,5,TRUE)))))))))))),
(IF($F$18=3,(IF(3-$F$20=0,0,
(IF(3-$F$20=1,(VLOOKUP(1,Tablas!$A$747:$G$749,5,TRUE)),
(IF(3-$F$20=2, (VLOOKUP(2,Tablas!$A$747:$G$749,5,TRUE)),
(VLOOKUP(3,Tablas!$A$747:$G$749,5,TRUE)))))))),
(IF($F$18=2,(IF(2-$F$20=0, 0,
(IF(2-$F$20=1,(VLOOKUP(1,Tablas!$A$747:$G$749,5,TRUE)),
(IF(2-$F$20=2, (VLOOKUP(2,Tablas!$A$747:$G$749,5,TRUE)),
         0)))))),
(IF($F$18=1,(IF(1-$F$20=0, 0,
(IF(1-$F$20=1,(VLOOKUP(1,Tablas!$A$747:$G$749,5,TRUE)),0)))),0)))))))))))))))))))</f>
        <v>0</v>
      </c>
      <c r="J53" s="96">
        <f>IF($F$16=1,
(IF($F$18=0, 0,
 (IF($F$20&gt;$F$18, (VLOOKUP($F$18,Tablas!$A$747:$G$749,6,TRUE)),
(IF($F$18&gt;4,(IF($F$20=0, (VLOOKUP(3,Tablas!$A$747:$G$749,6,TRUE)),
(IF($F$20=1, (VLOOKUP(3,Tablas!$A$747:$G$749,6,TRUE)),
(IF($F$20=2, (VLOOKUP(3,Tablas!$A$747:$G$749,6,TRUE)),
(VLOOKUP(3,Tablas!$A$747:$G$749,6,TRUE)))))))),
(IF($F$18=4,(IF(4-$F$20=0,(VLOOKUP(2,Tablas!$A$747:$G$749,6,TRUE)),
(IF(4-$F$20=1,(VLOOKUP(2,Tablas!$A$747:$G$749,6,TRUE)),
(IF(4-$F$20=2, (VLOOKUP(2,Tablas!$A$747:$G$749,6,TRUE)),
(VLOOKUP(3,Tablas!$A$747:$G$749,6,TRUE)))))))),
(IF($F$18=3,(IF(3-$F$20=0,(VLOOKUP(1,Tablas!$A$747:$G$749,6,TRUE)),
(IF(3-$F$20=1,(VLOOKUP(1,Tablas!$A$747:$G$749,6,TRUE)),
(IF(3-$F$20=2, (VLOOKUP(2,Tablas!$A$747:$G$749,6,TRUE)),
(VLOOKUP(3,Tablas!$A$747:$G$749,6,TRUE)))))))),
(IF($F$18=2,(IF(2-$F$20=0, 0,
(IF(2-$F$20=1,(VLOOKUP(1,Tablas!$A$747:$G$749,6,TRUE)),
(IF(2-$F$20=2, (VLOOKUP(2,Tablas!$A$747:$G$749,6,TRUE)),
         0)))))),
(IF($F$18=1,(IF(1-$F$20=0, 0,
(IF(1-$F$20=1,(VLOOKUP(1,Tablas!$A$747:$G$749,6,TRUE)),0)))),0)))))))))))))),
(IF($F$18=0, 0,
 (IF($F$20&gt;$F$18, (VLOOKUP($F$18,Tablas!$A$747:$G$749,6,TRUE)),
(IF($F$18=4,(IF(4-$F$20=0, 0,
(IF(4-$F$20=1, (VLOOKUP(1,Tablas!$A$747:$G$749,6,TRUE)),
(IF(4-$F$20=2, (VLOOKUP(2,Tablas!$A$747:$G$749,6,TRUE)),
(IF(4-$F$20=3, (VLOOKUP(3,Tablas!$A$747:$G$749,6,TRUE)),
(IF(4-$F$20=4, (VLOOKUP(3,Tablas!$A$747:$G$749,6,TRUE)),
0)))))))))),
(IF($F$18=5,(IF(5-$F$20=0, (VLOOKUP(1,Tablas!$A$747:$G$749,6,TRUE)),
(IF(5-$F$20=1, (VLOOKUP(1,Tablas!$A$747:$G$749,6,TRUE)),
(IF(5-$F$20=2, (VLOOKUP(2,Tablas!$A$747:$G$749,6,TRUE)),
(IF(5-$F$20=3, (VLOOKUP(3,Tablas!$A$747:$G$749,6,TRUE)),
(IF(5-$F$20=4, (VLOOKUP(3,Tablas!$A$747:$G$749,6,TRUE)),
(VLOOKUP(3,Tablas!$A$747:$G$749,6,TRUE)))))))))))),
(IF($F$18=6,(IF(6-$F$20=0, (VLOOKUP(2,Tablas!$A$747:$G$749,6,TRUE)),
(IF(6-$F$20=1, (VLOOKUP(2,Tablas!$A$747:$G$749,6,TRUE)),
(IF(6-$F$20=2, (VLOOKUP(2,Tablas!$A$747:$G$749,6,TRUE)),
(IF(6-$F$20=3, (VLOOKUP(3,Tablas!$A$747:$G$749,6,TRUE)),
(IF(6-$F$20=4, (VLOOKUP(3,Tablas!$A$747:$G$749,6,TRUE)),
(VLOOKUP(3,Tablas!$A$747:$G$749,6,TRUE)))))))))))),
(IF($F$18&gt;6,(IF(7-$F$20=0, (VLOOKUP(3,Tablas!$A$747:$G$749,6,TRUE)),
(IF(7-$F$20=1, (VLOOKUP(3,Tablas!$A$747:$G$749,6,TRUE)),
(IF(7-$F$20=2, (VLOOKUP(3,Tablas!$A$747:$G$749,6,TRUE)),
(IF(7-$F$20=3, (VLOOKUP(3,Tablas!$A$747:$G$749,6,TRUE)),
(IF(7-$F$20=4, (VLOOKUP(3,Tablas!$A$747:$G$749,6,TRUE)),
(VLOOKUP(3,Tablas!$A$747:$G$749,6,TRUE)))))))))))),
(IF($F$18=3,(IF(3-$F$20=0,0,
(IF(3-$F$20=1,(VLOOKUP(1,Tablas!$A$747:$G$749,6,TRUE)),
(IF(3-$F$20=2, (VLOOKUP(2,Tablas!$A$747:$G$749,6,TRUE)),
(VLOOKUP(3,Tablas!$A$747:$G$749,6,TRUE)))))))),
(IF($F$18=2,(IF(2-$F$20=0, 0,
(IF(2-$F$20=1,(VLOOKUP(1,Tablas!$A$747:$G$749,6,TRUE)),
(IF(2-$F$20=2, (VLOOKUP(2,Tablas!$A$747:$G$749,6,TRUE)),
         0)))))),
(IF($F$18=1,(IF(1-$F$20=0, 0,
(IF(1-$F$20=1,(VLOOKUP(1,Tablas!$A$747:$G$749,6,TRUE)),0)))),0)))))))))))))))))))</f>
        <v>0</v>
      </c>
      <c r="K53" s="390">
        <f>IF($F$16=1,
(IF($F$18=0, 0,
 (IF($F$20&gt;$F$18, (VLOOKUP($F$18,Tablas!$A$747:$G$749,7,TRUE)),
(IF($F$18&gt;4,(IF($F$20=0, (VLOOKUP(3,Tablas!$A$747:$G$749,7,TRUE)),
(IF($F$20=1, (VLOOKUP(3,Tablas!$A$747:$G$749,7,TRUE)),
(IF($F$20=2, (VLOOKUP(3,Tablas!$A$747:$G$749,7,TRUE)),
(VLOOKUP(3,Tablas!$A$747:$G$749,7,TRUE)))))))),
(IF($F$18=4,(IF(4-$F$20=0,(VLOOKUP(2,Tablas!$A$747:$G$749,7,TRUE)),
(IF(4-$F$20=1,(VLOOKUP(2,Tablas!$A$747:$G$749,7,TRUE)),
(IF(4-$F$20=2, (VLOOKUP(2,Tablas!$A$747:$G$749,7,TRUE)),
(VLOOKUP(3,Tablas!$A$747:$G$749,7,TRUE)))))))),
(IF($F$18=3,(IF(3-$F$20=0,(VLOOKUP(1,Tablas!$A$747:$G$749,7,TRUE)),
(IF(3-$F$20=1,(VLOOKUP(1,Tablas!$A$747:$G$749,7,TRUE)),
(IF(3-$F$20=2, (VLOOKUP(2,Tablas!$A$747:$G$749,7,TRUE)),
(VLOOKUP(3,Tablas!$A$747:$G$749,7,TRUE)))))))),
(IF($F$18=2,(IF(2-$F$20=0, 0,
(IF(2-$F$20=1,(VLOOKUP(1,Tablas!$A$747:$G$749,7,TRUE)),
(IF(2-$F$20=2, (VLOOKUP(2,Tablas!$A$747:$G$749,7,TRUE)),
         0)))))),
(IF($F$18=1,(IF(1-$F$20=0, 0,
(IF(1-$F$20=1,(VLOOKUP(1,Tablas!$A$747:$G$749,7,TRUE)),0)))),0)))))))))))))),
(IF($F$18=0, 0,
 (IF($F$20&gt;$F$18, (VLOOKUP($F$18,Tablas!$A$747:$G$749,7,TRUE)),
(IF($F$18=4,(IF(4-$F$20=0, 0,
(IF(4-$F$20=1, (VLOOKUP(1,Tablas!$A$747:$G$749,7,TRUE)),
(IF(4-$F$20=2, (VLOOKUP(2,Tablas!$A$747:$G$749,7,TRUE)),
(IF(4-$F$20=3, (VLOOKUP(3,Tablas!$A$747:$G$749,7,TRUE)),
(IF(4-$F$20=4, (VLOOKUP(3,Tablas!$A$747:$G$749,7,TRUE)),
0)))))))))),
(IF($F$18=5,(IF(5-$F$20=0, (VLOOKUP(1,Tablas!$A$747:$G$749,7,TRUE)),
(IF(5-$F$20=1, (VLOOKUP(1,Tablas!$A$747:$G$749,7,TRUE)),
(IF(5-$F$20=2, (VLOOKUP(2,Tablas!$A$747:$G$749,7,TRUE)),
(IF(5-$F$20=3, (VLOOKUP(3,Tablas!$A$747:$G$749,7,TRUE)),
(IF(5-$F$20=4, (VLOOKUP(3,Tablas!$A$747:$G$749,7,TRUE)),
(VLOOKUP(3,Tablas!$A$747:$G$749,7,TRUE)))))))))))),
(IF($F$18=6,(IF(6-$F$20=0, (VLOOKUP(2,Tablas!$A$747:$G$749,7,TRUE)),
(IF(6-$F$20=1, (VLOOKUP(2,Tablas!$A$747:$G$749,7,TRUE)),
(IF(6-$F$20=2, (VLOOKUP(2,Tablas!$A$747:$G$749,7,TRUE)),
(IF(6-$F$20=3, (VLOOKUP(3,Tablas!$A$747:$G$749,7,TRUE)),
(IF(6-$F$20=4, (VLOOKUP(3,Tablas!$A$747:$G$749,7,TRUE)),
(VLOOKUP(3,Tablas!$A$747:$G$749,7,TRUE)))))))))))),
(IF($F$18&gt;6,(IF(7-$F$20=0, (VLOOKUP(3,Tablas!$A$747:$G$749,7,TRUE)),
(IF(7-$F$20=1, (VLOOKUP(3,Tablas!$A$747:$G$749,7,TRUE)),
(IF(7-$F$20=2, (VLOOKUP(3,Tablas!$A$747:$G$749,7,TRUE)),
(IF(7-$F$20=3, (VLOOKUP(3,Tablas!$A$747:$G$749,7,TRUE)),
(IF(7-$F$20=4, (VLOOKUP(3,Tablas!$A$747:$G$749,7,TRUE)),
(VLOOKUP(3,Tablas!$A$747:$G$749,7,TRUE)))))))))))),
(IF($F$18=3,(IF(3-$F$20=0,0,
(IF(3-$F$20=1,(VLOOKUP(1,Tablas!$A$747:$G$749,7,TRUE)),
(IF(3-$F$20=2, (VLOOKUP(2,Tablas!$A$747:$G$749,7,TRUE)),
(VLOOKUP(3,Tablas!$A$747:$G$749,7,TRUE)))))))),
(IF($F$18=2,(IF(2-$F$20=0, 0,
(IF(2-$F$20=1,(VLOOKUP(1,Tablas!$A$747:$G$749,7,TRUE)),
(IF(2-$F$20=2, (VLOOKUP(2,Tablas!$A$747:$G$749,7,TRUE)),
         0)))))),
(IF($F$18=1,(IF(1-$F$20=0, 0,
(IF(1-$F$20=1,(VLOOKUP(1,Tablas!$A$747:$G$749,7,TRUE)),0)))),0)))))))))))))))))))</f>
        <v>0</v>
      </c>
    </row>
    <row r="54" spans="1:12" s="87" customFormat="1" ht="23.25" customHeight="1" x14ac:dyDescent="0.2">
      <c r="B54" s="254"/>
      <c r="C54" s="38"/>
      <c r="D54" s="38"/>
      <c r="E54" s="486" t="s">
        <v>82</v>
      </c>
      <c r="F54" s="487"/>
      <c r="G54" s="104">
        <f>SUM(G51:G53)</f>
        <v>5692.7000000000007</v>
      </c>
      <c r="H54" s="104">
        <f>SUM(H51:H53)</f>
        <v>4999.7000000000007</v>
      </c>
      <c r="I54" s="104">
        <f>SUM(I51:I53)</f>
        <v>4061.4000000000005</v>
      </c>
      <c r="J54" s="104">
        <f>SUM(J51:J53)</f>
        <v>3533.4</v>
      </c>
      <c r="K54" s="391">
        <f>SUM(K51:K53)</f>
        <v>2653.9500000000003</v>
      </c>
    </row>
    <row r="55" spans="1:12" s="87" customFormat="1" ht="16.25" hidden="1" customHeight="1" x14ac:dyDescent="0.2">
      <c r="A55" s="243"/>
      <c r="B55" s="254"/>
      <c r="C55" s="38"/>
      <c r="D55" s="38"/>
      <c r="E55" s="488" t="s">
        <v>83</v>
      </c>
      <c r="F55" s="489"/>
      <c r="G55" s="96">
        <v>0</v>
      </c>
      <c r="H55" s="96">
        <v>0</v>
      </c>
      <c r="I55" s="96">
        <v>0</v>
      </c>
      <c r="J55" s="96">
        <v>0</v>
      </c>
      <c r="K55" s="390">
        <v>0</v>
      </c>
    </row>
    <row r="56" spans="1:12" s="103" customFormat="1" ht="55.25" customHeight="1" x14ac:dyDescent="0.2">
      <c r="A56" s="243"/>
      <c r="B56" s="262"/>
      <c r="C56" s="38"/>
      <c r="D56" s="38"/>
      <c r="E56" s="473" t="s">
        <v>170</v>
      </c>
      <c r="F56" s="474"/>
      <c r="G56" s="96">
        <f>(G54)*4%</f>
        <v>227.70800000000003</v>
      </c>
      <c r="H56" s="96">
        <f>(H54)*4%</f>
        <v>199.98800000000003</v>
      </c>
      <c r="I56" s="96">
        <f>(I54)*4%</f>
        <v>162.45600000000002</v>
      </c>
      <c r="J56" s="96">
        <f>(J54)*4%</f>
        <v>141.33600000000001</v>
      </c>
      <c r="K56" s="390">
        <f>(K54)*4%</f>
        <v>106.15800000000002</v>
      </c>
      <c r="L56" s="87"/>
    </row>
    <row r="57" spans="1:12" ht="23.25" customHeight="1" x14ac:dyDescent="0.2">
      <c r="A57" s="243"/>
      <c r="B57" s="254"/>
      <c r="C57" s="38"/>
      <c r="E57" s="392" t="s">
        <v>93</v>
      </c>
      <c r="F57" s="353"/>
      <c r="G57" s="353">
        <f>SUM(G54:G56)</f>
        <v>5920.4080000000004</v>
      </c>
      <c r="H57" s="353">
        <f>SUM(H54:H56)</f>
        <v>5199.688000000001</v>
      </c>
      <c r="I57" s="353">
        <f>SUM(I54:I56)</f>
        <v>4223.8560000000007</v>
      </c>
      <c r="J57" s="353">
        <f>SUM(J54:J56)</f>
        <v>3674.7359999999999</v>
      </c>
      <c r="K57" s="393">
        <f>SUM(K54:K56)</f>
        <v>2760.1080000000002</v>
      </c>
      <c r="L57" s="87"/>
    </row>
    <row r="58" spans="1:12" ht="23.25" customHeight="1" x14ac:dyDescent="0.2">
      <c r="A58" s="243"/>
      <c r="B58" s="262"/>
      <c r="C58" s="38"/>
      <c r="E58" s="394" t="s">
        <v>156</v>
      </c>
      <c r="F58" s="354"/>
      <c r="G58" s="354">
        <f>G54+G56-78</f>
        <v>5842.4080000000004</v>
      </c>
      <c r="H58" s="354">
        <f>H54+H56-78</f>
        <v>5121.688000000001</v>
      </c>
      <c r="I58" s="354">
        <f>I54+I56-78</f>
        <v>4145.8560000000007</v>
      </c>
      <c r="J58" s="354">
        <f>J54+J56-78</f>
        <v>3596.7359999999999</v>
      </c>
      <c r="K58" s="395">
        <f>K54+K56-78</f>
        <v>2682.1080000000002</v>
      </c>
      <c r="L58" s="103"/>
    </row>
    <row r="59" spans="1:12" ht="23.25" customHeight="1" x14ac:dyDescent="0.2">
      <c r="A59" s="243"/>
      <c r="B59" s="262"/>
      <c r="C59" s="38"/>
      <c r="E59" s="396" t="s">
        <v>86</v>
      </c>
      <c r="F59" s="352"/>
      <c r="G59" s="352">
        <f>G57+(G58*3)</f>
        <v>23447.632000000001</v>
      </c>
      <c r="H59" s="352">
        <f t="shared" ref="H59:I59" si="4">H57+(H58*3)</f>
        <v>20564.752000000004</v>
      </c>
      <c r="I59" s="352">
        <f t="shared" si="4"/>
        <v>16661.424000000003</v>
      </c>
      <c r="J59" s="352">
        <f t="shared" ref="J59:K59" si="5">J57+(J58*3)</f>
        <v>14464.944</v>
      </c>
      <c r="K59" s="397">
        <f t="shared" si="5"/>
        <v>10806.432000000001</v>
      </c>
      <c r="L59" s="87"/>
    </row>
    <row r="60" spans="1:12" ht="23.25" customHeight="1" x14ac:dyDescent="0.2">
      <c r="A60" s="243"/>
      <c r="B60" s="262"/>
      <c r="C60" s="38"/>
      <c r="E60" s="475" t="s">
        <v>84</v>
      </c>
      <c r="F60" s="476"/>
      <c r="G60" s="398">
        <f>IF($F$16=1,IF($F$18=0,0,IF($F$20=0,0,IF($F$20=1,(VLOOKUP(1,Tablas!$A$747:$G$749,3,TRUE)),(VLOOKUP(2,Tablas!$A$747:$G$749,3,TRUE))))),
IF($F$18=0,0,IF($F$20=0,0,IF($F$20=1,(VLOOKUP(1,Tablas!$A$747:$G$749,3,TRUE)),IF($F$20=2,(VLOOKUP(2,Tablas!$A$747:$G$749,3,TRUE)), (VLOOKUP(3,Tablas!$A$747:$G$749,3,TRUE)))))))</f>
        <v>0</v>
      </c>
      <c r="H60" s="398">
        <f>IF($F$16=1,IF($F$18=0,0,IF($F$20=0,0,IF($F$20=1,(VLOOKUP(1,Tablas!$A$747:$G$749,4,TRUE)),(VLOOKUP(2,Tablas!$A$747:$G$749,4,TRUE))))),
IF($F$18=0,0,IF($F$20=0,0,IF($F$20=1,(VLOOKUP(1,Tablas!$A$747:$G$749,4,TRUE)),IF($F$20=2,(VLOOKUP(2,Tablas!$A$747:$G$749,4,TRUE)), (VLOOKUP(3,Tablas!$A$747:$G$749,4,TRUE)))))))</f>
        <v>0</v>
      </c>
      <c r="I60" s="398">
        <f>IF($F$16=1,IF($F$18=0,0,IF($F$20=0,0,IF($F$20=1,(VLOOKUP(1,Tablas!$A$747:$G$749,5,TRUE)),(VLOOKUP(2,Tablas!$A$747:$G$749,5,TRUE))))),
IF($F$18=0,0,IF($F$20=0,0,IF($F$20=1,(VLOOKUP(1,Tablas!$A$747:$G$749,5,TRUE)),IF($F$20=2,(VLOOKUP(2,Tablas!$A$747:$G$749,5,TRUE)), (VLOOKUP(3,Tablas!$A$747:$G$749,5,TRUE)))))))</f>
        <v>0</v>
      </c>
      <c r="J60" s="398">
        <f>IF($F$16=1,IF($F$18=0,0,IF($F$20=0,0,IF($F$20=1,(VLOOKUP(1,Tablas!$A$747:$G$749,6,TRUE)),(VLOOKUP(2,Tablas!$A$747:$G$749,6,TRUE))))),
IF($F$18=0,0,IF($F$20=0,0,IF($F$20=1,(VLOOKUP(1,Tablas!$A$747:$G$749,6,TRUE)),IF($F$20=2,(VLOOKUP(2,Tablas!$A$747:$G$749,6,TRUE)), (VLOOKUP(3,Tablas!$A$747:$G$749,6,TRUE)))))))</f>
        <v>0</v>
      </c>
      <c r="K60" s="399">
        <f>IF($F$16=1,IF($F$18=0,0,IF($F$20=0,0,IF($F$20=1,(VLOOKUP(1,Tablas!$A$747:$G$749,7,TRUE)),(VLOOKUP(2,Tablas!$A$747:$G$749,7,TRUE))))),
IF($F$18=0,0,IF($F$20=0,0,IF($F$20=1,(VLOOKUP(1,Tablas!$A$747:$G$749,7,TRUE)),IF($F$20=2,(VLOOKUP(2,Tablas!$A$747:$G$749,7,TRUE)), (VLOOKUP(3,Tablas!$A$747:$G$749,7,TRUE)))))))</f>
        <v>0</v>
      </c>
      <c r="L60" s="87"/>
    </row>
    <row r="61" spans="1:12" ht="36" customHeight="1" x14ac:dyDescent="0.2">
      <c r="A61" s="265"/>
      <c r="B61" s="259"/>
      <c r="C61" s="38"/>
      <c r="E61" s="56"/>
      <c r="F61" s="56"/>
      <c r="G61" s="56"/>
      <c r="H61" s="56"/>
      <c r="I61" s="56"/>
      <c r="J61" s="96"/>
      <c r="K61" s="96"/>
      <c r="L61" s="87"/>
    </row>
    <row r="62" spans="1:12" ht="33" customHeight="1" x14ac:dyDescent="0.2">
      <c r="A62" s="243"/>
      <c r="B62" s="253"/>
      <c r="C62" s="38"/>
      <c r="E62" s="483" t="s">
        <v>177</v>
      </c>
      <c r="F62" s="483"/>
      <c r="G62" s="483"/>
      <c r="H62" s="483"/>
      <c r="I62" s="483"/>
      <c r="J62" s="483"/>
      <c r="K62" s="483"/>
      <c r="L62" s="87"/>
    </row>
    <row r="63" spans="1:12" ht="23.25" customHeight="1" x14ac:dyDescent="0.2">
      <c r="A63" s="243"/>
      <c r="B63" s="262"/>
      <c r="C63" s="38"/>
      <c r="E63" s="479" t="s">
        <v>96</v>
      </c>
      <c r="F63" s="479"/>
      <c r="G63" s="479"/>
      <c r="H63" s="479"/>
      <c r="I63" s="479"/>
      <c r="J63" s="479"/>
      <c r="K63" s="479"/>
      <c r="L63" s="87"/>
    </row>
    <row r="64" spans="1:12" ht="23.25" customHeight="1" x14ac:dyDescent="0.2">
      <c r="A64" s="243"/>
      <c r="B64" s="254"/>
      <c r="C64" s="38"/>
      <c r="E64" s="479"/>
      <c r="F64" s="479"/>
      <c r="G64" s="479"/>
      <c r="H64" s="479"/>
      <c r="I64" s="479"/>
      <c r="J64" s="479"/>
      <c r="K64" s="479"/>
      <c r="L64" s="87"/>
    </row>
    <row r="65" spans="1:12" ht="23.25" customHeight="1" x14ac:dyDescent="0.2">
      <c r="A65" s="265"/>
      <c r="B65" s="259"/>
      <c r="C65" s="38"/>
      <c r="E65" s="143"/>
      <c r="F65" s="143"/>
      <c r="G65" s="143"/>
      <c r="H65" s="143"/>
      <c r="I65" s="143"/>
      <c r="J65" s="104"/>
      <c r="K65" s="104"/>
      <c r="L65" s="103"/>
    </row>
    <row r="66" spans="1:12" ht="32.25" customHeight="1" x14ac:dyDescent="0.2">
      <c r="A66" s="243"/>
      <c r="B66" s="262"/>
      <c r="C66" s="38"/>
      <c r="E66" s="143"/>
      <c r="F66" s="143"/>
      <c r="G66" s="143"/>
      <c r="H66" s="143"/>
      <c r="I66" s="143"/>
      <c r="J66" s="96"/>
      <c r="K66" s="96"/>
      <c r="L66" s="103"/>
    </row>
    <row r="67" spans="1:12" ht="23.25" customHeight="1" x14ac:dyDescent="0.2">
      <c r="A67" s="243"/>
      <c r="B67" s="253"/>
      <c r="C67" s="38"/>
      <c r="E67" s="485"/>
      <c r="F67" s="485"/>
      <c r="G67" s="145"/>
      <c r="H67" s="145"/>
      <c r="I67" s="145"/>
      <c r="J67" s="96"/>
      <c r="K67" s="96"/>
    </row>
    <row r="68" spans="1:12" ht="23.25" customHeight="1" x14ac:dyDescent="0.2">
      <c r="A68" s="269"/>
      <c r="B68" s="253"/>
      <c r="C68" s="38"/>
      <c r="E68" s="484"/>
      <c r="F68" s="484"/>
      <c r="G68" s="143"/>
      <c r="H68" s="143"/>
      <c r="I68" s="143"/>
      <c r="J68" s="104"/>
      <c r="K68" s="104"/>
    </row>
    <row r="69" spans="1:12" ht="51" customHeight="1" x14ac:dyDescent="0.2">
      <c r="A69" s="269"/>
      <c r="B69" s="253"/>
      <c r="C69" s="38"/>
      <c r="E69" s="468"/>
      <c r="F69" s="468"/>
      <c r="G69" s="143"/>
      <c r="H69" s="143"/>
      <c r="I69" s="143"/>
      <c r="J69" s="104"/>
      <c r="K69" s="104"/>
    </row>
    <row r="70" spans="1:12" ht="34.5" customHeight="1" x14ac:dyDescent="0.2">
      <c r="A70" s="243"/>
      <c r="B70" s="262"/>
      <c r="C70" s="38"/>
      <c r="E70" s="146"/>
      <c r="F70" s="146"/>
      <c r="G70" s="146"/>
      <c r="H70" s="146"/>
      <c r="I70" s="146"/>
      <c r="J70" s="42"/>
      <c r="K70" s="42"/>
    </row>
    <row r="71" spans="1:12" ht="34.5" customHeight="1" x14ac:dyDescent="0.2">
      <c r="A71" s="243"/>
      <c r="B71" s="253"/>
      <c r="E71" s="145"/>
      <c r="F71" s="145"/>
      <c r="G71" s="145"/>
      <c r="H71" s="145"/>
      <c r="I71" s="145"/>
      <c r="J71" s="56"/>
      <c r="K71" s="56"/>
    </row>
    <row r="72" spans="1:12" ht="38.25" customHeight="1" x14ac:dyDescent="0.2">
      <c r="A72" s="243"/>
      <c r="B72" s="262"/>
      <c r="E72" s="142"/>
      <c r="F72" s="142"/>
      <c r="G72" s="142"/>
      <c r="H72" s="142"/>
      <c r="I72" s="142"/>
      <c r="J72" s="56"/>
      <c r="K72" s="56"/>
    </row>
    <row r="73" spans="1:12" ht="23.25" customHeight="1" x14ac:dyDescent="0.2">
      <c r="A73" s="243"/>
      <c r="B73" s="253"/>
      <c r="E73" s="478"/>
      <c r="F73" s="478"/>
      <c r="G73" s="144"/>
      <c r="H73" s="144"/>
      <c r="I73" s="144"/>
      <c r="J73" s="56"/>
      <c r="K73" s="56"/>
    </row>
    <row r="74" spans="1:12" ht="21.75" customHeight="1" x14ac:dyDescent="0.2">
      <c r="A74" s="243"/>
      <c r="B74" s="262"/>
      <c r="E74" s="56"/>
      <c r="F74" s="56"/>
      <c r="G74" s="56"/>
      <c r="H74" s="56"/>
      <c r="I74" s="56"/>
      <c r="J74" s="56"/>
      <c r="K74" s="56"/>
    </row>
    <row r="75" spans="1:12" ht="21.75" customHeight="1" x14ac:dyDescent="0.2">
      <c r="A75" s="265"/>
      <c r="B75" s="259"/>
    </row>
    <row r="76" spans="1:12" ht="31.5" customHeight="1" x14ac:dyDescent="0.2">
      <c r="A76" s="243"/>
      <c r="B76" s="253"/>
      <c r="E76" s="481"/>
      <c r="F76" s="481"/>
      <c r="G76" s="481"/>
      <c r="H76" s="481"/>
      <c r="I76" s="481"/>
    </row>
    <row r="77" spans="1:12" ht="50" customHeight="1" x14ac:dyDescent="0.2">
      <c r="A77" s="454"/>
      <c r="B77" s="454"/>
      <c r="C77" s="454"/>
      <c r="E77" s="479"/>
      <c r="F77" s="479"/>
      <c r="G77" s="479"/>
      <c r="H77" s="479"/>
      <c r="I77" s="479"/>
    </row>
    <row r="78" spans="1:12" ht="31.5" customHeight="1" x14ac:dyDescent="0.2">
      <c r="A78" s="243"/>
      <c r="B78" s="253"/>
      <c r="E78" s="480"/>
      <c r="F78" s="480"/>
      <c r="G78" s="480"/>
      <c r="H78" s="480"/>
      <c r="I78" s="480"/>
    </row>
    <row r="79" spans="1:12" ht="31.5" customHeight="1" x14ac:dyDescent="0.2">
      <c r="A79" s="265"/>
      <c r="B79" s="259"/>
    </row>
    <row r="80" spans="1:12" ht="31.5" customHeight="1" x14ac:dyDescent="0.2">
      <c r="A80" s="243"/>
      <c r="B80" s="262"/>
    </row>
    <row r="81" spans="1:2" ht="31.5" customHeight="1" x14ac:dyDescent="0.2">
      <c r="A81" s="243"/>
      <c r="B81" s="262"/>
    </row>
    <row r="82" spans="1:2" ht="31.5" customHeight="1" x14ac:dyDescent="0.2">
      <c r="A82" s="243"/>
      <c r="B82" s="262"/>
    </row>
    <row r="83" spans="1:2" ht="40.5" customHeight="1" x14ac:dyDescent="0.2">
      <c r="A83" s="243"/>
      <c r="B83" s="262"/>
    </row>
    <row r="84" spans="1:2" ht="31.5" customHeight="1" x14ac:dyDescent="0.2">
      <c r="A84" s="243"/>
      <c r="B84" s="262"/>
    </row>
    <row r="85" spans="1:2" ht="24" customHeight="1" x14ac:dyDescent="0.2">
      <c r="A85" s="243"/>
      <c r="B85" s="254"/>
    </row>
    <row r="86" spans="1:2" ht="23.25" customHeight="1" x14ac:dyDescent="0.2">
      <c r="A86" s="243"/>
      <c r="B86" s="262"/>
    </row>
    <row r="87" spans="1:2" ht="23.25" customHeight="1" x14ac:dyDescent="0.2">
      <c r="A87" s="243"/>
      <c r="B87" s="254"/>
    </row>
    <row r="88" spans="1:2" ht="38.25" customHeight="1" x14ac:dyDescent="0.2">
      <c r="A88" s="243"/>
      <c r="B88" s="262"/>
    </row>
    <row r="89" spans="1:2" ht="38.25" customHeight="1" x14ac:dyDescent="0.2">
      <c r="A89" s="265"/>
      <c r="B89" s="259"/>
    </row>
    <row r="91" spans="1:2" ht="38" customHeight="1" x14ac:dyDescent="0.2">
      <c r="A91" s="467"/>
      <c r="B91" s="467"/>
    </row>
  </sheetData>
  <sheetProtection algorithmName="SHA-512" hashValue="ZYtTllJjFpDq6XlL2z+prt5Su4ZywRC3Eo6AxmTyCatpAPNU0ptGBCaLTBAWa/uwrYdBQ+FWCSLDLCPeJN1ghg==" saltValue="8OcbvbDwnZV6V+Qx33V36g==" spinCount="100000" sheet="1" objects="1" scenarios="1"/>
  <mergeCells count="29">
    <mergeCell ref="E76:I76"/>
    <mergeCell ref="E28:K28"/>
    <mergeCell ref="E38:K38"/>
    <mergeCell ref="E50:K50"/>
    <mergeCell ref="E62:K62"/>
    <mergeCell ref="E68:F68"/>
    <mergeCell ref="E67:F67"/>
    <mergeCell ref="E48:F48"/>
    <mergeCell ref="E60:F60"/>
    <mergeCell ref="E54:F54"/>
    <mergeCell ref="E55:F55"/>
    <mergeCell ref="E56:F56"/>
    <mergeCell ref="E63:K64"/>
    <mergeCell ref="A91:B91"/>
    <mergeCell ref="E69:F69"/>
    <mergeCell ref="D18:E18"/>
    <mergeCell ref="F14:I14"/>
    <mergeCell ref="D14:E14"/>
    <mergeCell ref="D16:E16"/>
    <mergeCell ref="A14:B14"/>
    <mergeCell ref="B45:B46"/>
    <mergeCell ref="A45:A46"/>
    <mergeCell ref="E34:F34"/>
    <mergeCell ref="E36:F36"/>
    <mergeCell ref="E44:F44"/>
    <mergeCell ref="A15:B15"/>
    <mergeCell ref="A77:C77"/>
    <mergeCell ref="E73:F73"/>
    <mergeCell ref="E77:I78"/>
  </mergeCells>
  <conditionalFormatting sqref="F16">
    <cfRule type="cellIs" dxfId="34" priority="4" stopIfTrue="1" operator="greaterThan">
      <formula>2</formula>
    </cfRule>
    <cfRule type="cellIs" dxfId="33" priority="5" stopIfTrue="1" operator="lessThan">
      <formula>1</formula>
    </cfRule>
  </conditionalFormatting>
  <conditionalFormatting sqref="I18 I16">
    <cfRule type="cellIs" dxfId="32" priority="3" stopIfTrue="1" operator="lessThan">
      <formula>18</formula>
    </cfRule>
  </conditionalFormatting>
  <conditionalFormatting sqref="F22">
    <cfRule type="cellIs" dxfId="31" priority="1" stopIfTrue="1" operator="lessThan">
      <formula>18</formula>
    </cfRule>
  </conditionalFormatting>
  <printOptions horizontalCentered="1"/>
  <pageMargins left="0.25" right="0.25" top="0.75" bottom="0.75" header="0.3" footer="0.3"/>
  <pageSetup scale="40" fitToHeight="2" orientation="portrait" horizontalDpi="300" verticalDpi="300"/>
  <headerFooter alignWithMargins="0"/>
  <rowBreaks count="1" manualBreakCount="1">
    <brk id="62" max="2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M87"/>
  <sheetViews>
    <sheetView showGridLines="0" zoomScaleNormal="100" workbookViewId="0">
      <selection activeCell="A16" sqref="A16:B16"/>
    </sheetView>
  </sheetViews>
  <sheetFormatPr baseColWidth="10" defaultColWidth="8.6640625" defaultRowHeight="16" x14ac:dyDescent="0.2"/>
  <cols>
    <col min="1" max="1" width="70.5" style="194" customWidth="1"/>
    <col min="2" max="2" width="52.6640625" style="194" customWidth="1"/>
    <col min="3" max="3" width="1.5" style="222" customWidth="1"/>
    <col min="4" max="4" width="12.6640625" style="194" customWidth="1"/>
    <col min="5" max="5" width="26.1640625" style="194" customWidth="1"/>
    <col min="6" max="6" width="32" style="194" customWidth="1"/>
    <col min="7" max="7" width="23" style="194" customWidth="1"/>
    <col min="8" max="8" width="21.6640625" style="194" customWidth="1"/>
    <col min="9" max="9" width="26.33203125" style="194" customWidth="1"/>
    <col min="10" max="11" width="19.6640625" style="194" customWidth="1"/>
    <col min="12" max="16384" width="8.6640625" style="194"/>
  </cols>
  <sheetData>
    <row r="1" spans="1:10" x14ac:dyDescent="0.2">
      <c r="A1" s="192"/>
      <c r="B1" s="192"/>
      <c r="C1" s="193"/>
      <c r="D1" s="192"/>
      <c r="E1" s="192"/>
      <c r="F1" s="192"/>
      <c r="G1" s="192"/>
      <c r="H1" s="192"/>
      <c r="I1" s="192"/>
      <c r="J1" s="192"/>
    </row>
    <row r="2" spans="1:10" x14ac:dyDescent="0.2">
      <c r="A2" s="192"/>
      <c r="B2" s="192"/>
      <c r="C2" s="193"/>
      <c r="D2" s="192"/>
      <c r="E2" s="192"/>
      <c r="F2" s="192"/>
      <c r="G2" s="192"/>
      <c r="H2" s="149" t="s">
        <v>2</v>
      </c>
      <c r="I2" s="149" t="s">
        <v>2</v>
      </c>
      <c r="J2" s="149" t="s">
        <v>2</v>
      </c>
    </row>
    <row r="3" spans="1:10" x14ac:dyDescent="0.2">
      <c r="A3" s="192"/>
      <c r="B3" s="192"/>
      <c r="C3" s="193"/>
      <c r="D3" s="192"/>
      <c r="E3" s="192"/>
      <c r="F3" s="192"/>
      <c r="G3" s="192"/>
      <c r="H3" s="192"/>
      <c r="I3" s="192"/>
      <c r="J3" s="192"/>
    </row>
    <row r="4" spans="1:10" x14ac:dyDescent="0.2">
      <c r="A4" s="192"/>
      <c r="B4" s="192"/>
      <c r="C4" s="193"/>
      <c r="D4" s="192"/>
      <c r="E4" s="192"/>
      <c r="F4" s="192"/>
      <c r="G4" s="192"/>
      <c r="H4" s="192"/>
      <c r="I4" s="192"/>
      <c r="J4" s="192"/>
    </row>
    <row r="5" spans="1:10" x14ac:dyDescent="0.2">
      <c r="A5" s="192"/>
      <c r="B5" s="192"/>
      <c r="C5" s="193"/>
      <c r="D5" s="192"/>
      <c r="E5" s="192"/>
      <c r="F5" s="192"/>
      <c r="G5" s="192"/>
      <c r="H5" s="192"/>
      <c r="I5" s="192"/>
      <c r="J5" s="192"/>
    </row>
    <row r="6" spans="1:10" x14ac:dyDescent="0.2">
      <c r="A6" s="192"/>
      <c r="B6" s="192"/>
      <c r="C6" s="193"/>
      <c r="D6" s="192"/>
      <c r="E6" s="192"/>
      <c r="F6" s="192"/>
      <c r="G6" s="192"/>
      <c r="H6" s="192"/>
      <c r="I6" s="192"/>
      <c r="J6" s="192"/>
    </row>
    <row r="7" spans="1:10" x14ac:dyDescent="0.2">
      <c r="A7" s="192"/>
      <c r="B7" s="192"/>
      <c r="C7" s="193"/>
      <c r="D7" s="192"/>
      <c r="E7" s="192"/>
      <c r="F7" s="192"/>
      <c r="G7" s="192"/>
      <c r="H7" s="192"/>
      <c r="I7" s="192"/>
      <c r="J7" s="192"/>
    </row>
    <row r="8" spans="1:10" x14ac:dyDescent="0.2">
      <c r="A8" s="192"/>
      <c r="B8" s="192"/>
      <c r="C8" s="193"/>
      <c r="D8" s="192"/>
      <c r="E8" s="192"/>
      <c r="F8" s="192"/>
      <c r="G8" s="192"/>
      <c r="H8" s="192"/>
      <c r="I8" s="192"/>
      <c r="J8" s="192"/>
    </row>
    <row r="9" spans="1:10" x14ac:dyDescent="0.2">
      <c r="A9" s="192"/>
      <c r="B9" s="192"/>
      <c r="C9" s="193"/>
      <c r="D9" s="192"/>
      <c r="E9" s="192"/>
      <c r="F9" s="192"/>
      <c r="G9" s="192"/>
      <c r="H9" s="192"/>
      <c r="I9" s="192"/>
      <c r="J9" s="192"/>
    </row>
    <row r="10" spans="1:10" x14ac:dyDescent="0.2">
      <c r="A10" s="192"/>
      <c r="B10" s="192"/>
      <c r="C10" s="193"/>
      <c r="D10" s="192"/>
      <c r="E10" s="192"/>
      <c r="F10" s="192"/>
      <c r="G10" s="192"/>
      <c r="H10" s="192"/>
      <c r="I10" s="192"/>
      <c r="J10" s="192"/>
    </row>
    <row r="11" spans="1:10" x14ac:dyDescent="0.2">
      <c r="A11" s="192"/>
      <c r="B11" s="192"/>
      <c r="C11" s="193"/>
      <c r="D11" s="192"/>
      <c r="E11" s="192"/>
      <c r="F11" s="192"/>
      <c r="G11" s="192"/>
      <c r="H11" s="192"/>
      <c r="I11" s="192"/>
      <c r="J11" s="192"/>
    </row>
    <row r="12" spans="1:10" x14ac:dyDescent="0.2">
      <c r="A12" s="192"/>
      <c r="B12" s="192"/>
      <c r="C12" s="193"/>
      <c r="D12" s="192"/>
      <c r="E12" s="192"/>
      <c r="F12" s="192"/>
      <c r="G12" s="192"/>
      <c r="H12" s="192"/>
      <c r="I12" s="192"/>
      <c r="J12" s="192"/>
    </row>
    <row r="13" spans="1:10" x14ac:dyDescent="0.2">
      <c r="A13" s="192"/>
      <c r="B13" s="192"/>
      <c r="C13" s="193"/>
      <c r="D13" s="192"/>
      <c r="E13" s="192"/>
      <c r="F13" s="192"/>
      <c r="G13" s="192"/>
      <c r="H13" s="192"/>
      <c r="I13" s="192"/>
      <c r="J13" s="192"/>
    </row>
    <row r="14" spans="1:10" ht="15" customHeight="1" x14ac:dyDescent="0.2">
      <c r="A14" s="195"/>
      <c r="B14" s="195"/>
      <c r="C14" s="196"/>
      <c r="D14" s="195"/>
      <c r="E14" s="195"/>
      <c r="F14" s="195"/>
      <c r="G14" s="195"/>
      <c r="H14" s="195"/>
      <c r="I14" s="195"/>
      <c r="J14" s="195"/>
    </row>
    <row r="15" spans="1:10" ht="23.25" customHeight="1" x14ac:dyDescent="0.2">
      <c r="A15" s="453" t="s">
        <v>174</v>
      </c>
      <c r="B15" s="453"/>
      <c r="C15" s="178"/>
      <c r="D15" s="448" t="s">
        <v>33</v>
      </c>
      <c r="E15" s="448"/>
      <c r="F15" s="449" t="str">
        <f>+'INGRESO DE DATOS'!$D$13</f>
        <v>Nombre Completo</v>
      </c>
      <c r="G15" s="449"/>
      <c r="H15" s="449"/>
      <c r="I15" s="449"/>
      <c r="J15" s="197"/>
    </row>
    <row r="16" spans="1:10" ht="16.5" customHeight="1" x14ac:dyDescent="0.2">
      <c r="A16" s="490"/>
      <c r="B16" s="490"/>
      <c r="C16" s="198"/>
      <c r="D16" s="224"/>
      <c r="E16" s="224"/>
      <c r="F16" s="224"/>
      <c r="G16" s="224"/>
      <c r="H16" s="224"/>
      <c r="I16" s="224"/>
      <c r="J16" s="225"/>
    </row>
    <row r="17" spans="1:13" ht="23.25" customHeight="1" x14ac:dyDescent="0.2">
      <c r="A17" s="291"/>
      <c r="B17" s="292"/>
      <c r="C17" s="198"/>
      <c r="D17" s="448" t="s">
        <v>34</v>
      </c>
      <c r="E17" s="448"/>
      <c r="F17" s="325">
        <f>+'INGRESO DE DATOS'!$D$15</f>
        <v>2</v>
      </c>
      <c r="G17" s="224"/>
      <c r="H17" s="226" t="s">
        <v>35</v>
      </c>
      <c r="I17" s="325">
        <f>+'INGRESO DE DATOS'!$D$17</f>
        <v>18</v>
      </c>
      <c r="J17" s="197"/>
    </row>
    <row r="18" spans="1:13" ht="16.5" customHeight="1" x14ac:dyDescent="0.2">
      <c r="A18" s="289"/>
      <c r="B18" s="290"/>
      <c r="C18" s="198"/>
      <c r="D18" s="215"/>
      <c r="E18" s="215"/>
      <c r="F18" s="227"/>
      <c r="G18" s="227"/>
      <c r="H18" s="227"/>
      <c r="I18" s="227"/>
      <c r="J18" s="224"/>
    </row>
    <row r="19" spans="1:13" ht="23.25" customHeight="1" x14ac:dyDescent="0.2">
      <c r="A19" s="255"/>
      <c r="B19" s="253"/>
      <c r="C19" s="198"/>
      <c r="D19" s="448" t="s">
        <v>36</v>
      </c>
      <c r="E19" s="448"/>
      <c r="F19" s="325">
        <f>+'INGRESO DE DATOS'!$H$15</f>
        <v>0</v>
      </c>
      <c r="G19" s="227"/>
      <c r="H19" s="226" t="s">
        <v>92</v>
      </c>
      <c r="I19" s="325">
        <f>+'INGRESO DE DATOS'!$H$17</f>
        <v>18</v>
      </c>
      <c r="J19" s="208"/>
    </row>
    <row r="20" spans="1:13" s="199" customFormat="1" ht="16.5" customHeight="1" x14ac:dyDescent="0.2">
      <c r="A20" s="243"/>
      <c r="B20" s="256"/>
      <c r="C20" s="198"/>
      <c r="D20" s="227"/>
      <c r="E20" s="228"/>
      <c r="F20" s="227"/>
      <c r="G20" s="227"/>
      <c r="H20" s="227" t="s">
        <v>2</v>
      </c>
      <c r="I20" s="227" t="s">
        <v>2</v>
      </c>
      <c r="J20" s="227"/>
    </row>
    <row r="21" spans="1:13" s="199" customFormat="1" ht="23.25" customHeight="1" x14ac:dyDescent="0.2">
      <c r="A21" s="257"/>
      <c r="B21" s="256"/>
      <c r="C21" s="201"/>
      <c r="D21" s="224"/>
      <c r="E21" s="224"/>
      <c r="F21" s="235" t="s">
        <v>87</v>
      </c>
      <c r="G21" s="236">
        <f ca="1">NOW()</f>
        <v>44574.570110532404</v>
      </c>
      <c r="H21" s="215"/>
      <c r="I21" s="342"/>
    </row>
    <row r="22" spans="1:13" s="202" customFormat="1" ht="15" customHeight="1" x14ac:dyDescent="0.2">
      <c r="A22" s="258"/>
      <c r="B22" s="259"/>
      <c r="C22" s="201"/>
      <c r="D22" s="198"/>
      <c r="E22" s="198"/>
      <c r="F22" s="192"/>
      <c r="G22" s="192" t="s">
        <v>2</v>
      </c>
      <c r="H22" s="203" t="b">
        <v>0</v>
      </c>
      <c r="I22" s="192"/>
      <c r="J22" s="200" t="s">
        <v>2</v>
      </c>
    </row>
    <row r="23" spans="1:13" s="202" customFormat="1" ht="22.5" customHeight="1" x14ac:dyDescent="0.2">
      <c r="A23" s="258"/>
      <c r="B23" s="259"/>
      <c r="C23" s="201"/>
      <c r="D23" s="198"/>
      <c r="E23" s="439" t="s">
        <v>178</v>
      </c>
      <c r="F23" s="421" t="str">
        <f>'INGRESO DE DATOS'!D19</f>
        <v>Guayas/Santa Elena</v>
      </c>
      <c r="G23" s="192"/>
      <c r="H23" s="203"/>
      <c r="I23" s="192"/>
      <c r="J23" s="200"/>
    </row>
    <row r="24" spans="1:13" s="202" customFormat="1" ht="15" customHeight="1" x14ac:dyDescent="0.2">
      <c r="A24" s="258"/>
      <c r="B24" s="259"/>
      <c r="C24" s="201"/>
      <c r="D24" s="198"/>
      <c r="E24" s="198"/>
      <c r="F24" s="192"/>
      <c r="G24" s="192"/>
      <c r="H24" s="203"/>
      <c r="I24" s="192"/>
      <c r="J24" s="200"/>
    </row>
    <row r="25" spans="1:13" s="202" customFormat="1" ht="24" customHeight="1" x14ac:dyDescent="0.2">
      <c r="C25" s="198"/>
      <c r="D25" s="204"/>
      <c r="E25" s="357" t="s">
        <v>41</v>
      </c>
      <c r="F25" s="358"/>
      <c r="G25" s="358" t="s">
        <v>7</v>
      </c>
      <c r="H25" s="358" t="s">
        <v>8</v>
      </c>
      <c r="I25" s="358" t="s">
        <v>9</v>
      </c>
      <c r="J25" s="358" t="s">
        <v>172</v>
      </c>
      <c r="K25" s="358" t="s">
        <v>173</v>
      </c>
    </row>
    <row r="26" spans="1:13" s="202" customFormat="1" ht="24" customHeight="1" x14ac:dyDescent="0.2">
      <c r="A26" s="243"/>
      <c r="B26" s="261"/>
      <c r="C26" s="198"/>
      <c r="D26" s="204"/>
      <c r="E26" s="378" t="s">
        <v>76</v>
      </c>
      <c r="F26" s="379"/>
      <c r="G26" s="379">
        <v>250</v>
      </c>
      <c r="H26" s="379">
        <v>2000</v>
      </c>
      <c r="I26" s="379">
        <v>5000</v>
      </c>
      <c r="J26" s="379">
        <v>10000</v>
      </c>
      <c r="K26" s="381">
        <v>20000</v>
      </c>
      <c r="L26" s="178"/>
      <c r="M26" s="204"/>
    </row>
    <row r="27" spans="1:13" s="204" customFormat="1" ht="24" customHeight="1" x14ac:dyDescent="0.2">
      <c r="A27" s="243"/>
      <c r="B27" s="262"/>
      <c r="C27" s="198"/>
      <c r="D27" s="198"/>
      <c r="E27" s="382" t="s">
        <v>77</v>
      </c>
      <c r="F27" s="383"/>
      <c r="G27" s="383">
        <v>5000</v>
      </c>
      <c r="H27" s="383">
        <v>2000</v>
      </c>
      <c r="I27" s="383">
        <v>5000</v>
      </c>
      <c r="J27" s="383">
        <v>10000</v>
      </c>
      <c r="K27" s="385">
        <v>20000</v>
      </c>
      <c r="L27" s="205"/>
    </row>
    <row r="28" spans="1:13" s="204" customFormat="1" ht="24" customHeight="1" x14ac:dyDescent="0.2">
      <c r="A28" s="260"/>
      <c r="B28" s="263"/>
      <c r="C28" s="198"/>
      <c r="D28" s="198"/>
      <c r="E28" s="200"/>
      <c r="F28" s="149"/>
      <c r="G28" s="200"/>
      <c r="H28" s="200"/>
      <c r="I28" s="200"/>
      <c r="J28" s="205"/>
      <c r="K28" s="205"/>
      <c r="L28" s="205"/>
      <c r="M28" s="206"/>
    </row>
    <row r="29" spans="1:13" s="204" customFormat="1" ht="24" customHeight="1" x14ac:dyDescent="0.2">
      <c r="A29" s="243"/>
      <c r="B29" s="263"/>
      <c r="C29" s="198"/>
      <c r="D29" s="198"/>
      <c r="E29" s="446" t="s">
        <v>157</v>
      </c>
      <c r="F29" s="446"/>
      <c r="G29" s="446"/>
      <c r="H29" s="446"/>
      <c r="I29" s="446"/>
      <c r="J29" s="446"/>
      <c r="K29" s="446"/>
      <c r="L29" s="207"/>
      <c r="M29" s="208"/>
    </row>
    <row r="30" spans="1:13" s="206" customFormat="1" ht="24" customHeight="1" x14ac:dyDescent="0.2">
      <c r="A30" s="243"/>
      <c r="B30" s="263"/>
      <c r="C30" s="198"/>
      <c r="D30" s="198"/>
      <c r="E30" s="359" t="s">
        <v>80</v>
      </c>
      <c r="F30" s="375"/>
      <c r="G30" s="375">
        <f>VLOOKUP($I$17,Tablas!$A$155:$G$221,3,TRUE)+75</f>
        <v>6731</v>
      </c>
      <c r="H30" s="375">
        <f>VLOOKUP($I$17,Tablas!$A$155:$G$221,4,TRUE)+75</f>
        <v>6115</v>
      </c>
      <c r="I30" s="375">
        <f>VLOOKUP($I$17,Tablas!$A$155:$G$221,5,TRUE)+75</f>
        <v>4485</v>
      </c>
      <c r="J30" s="375">
        <f>VLOOKUP($I$17,Tablas!$A$155:$G$221,6,TRUE)+75</f>
        <v>3231</v>
      </c>
      <c r="K30" s="376">
        <f>VLOOKUP($I$17,Tablas!$A$155:$G$221,7,TRUE)+75</f>
        <v>2551</v>
      </c>
      <c r="L30" s="197"/>
      <c r="M30" s="208"/>
    </row>
    <row r="31" spans="1:13" s="208" customFormat="1" ht="24" customHeight="1" x14ac:dyDescent="0.2">
      <c r="A31" s="260"/>
      <c r="B31" s="263"/>
      <c r="C31" s="198"/>
      <c r="D31" s="209"/>
      <c r="E31" s="362" t="s">
        <v>81</v>
      </c>
      <c r="F31" s="210"/>
      <c r="G31" s="210">
        <f>IF($F$17=1,0,(VLOOKUP($I$19,Tablas!$A$155:$G$221,3,TRUE)))</f>
        <v>6656</v>
      </c>
      <c r="H31" s="210">
        <f>IF($F$17=1,0,(VLOOKUP($I$19,Tablas!$A$155:$G$221,4,TRUE)))</f>
        <v>6040</v>
      </c>
      <c r="I31" s="210">
        <f>IF($F$17=1,0,(VLOOKUP($I$19,Tablas!$A$155:$G$221,5,TRUE)))</f>
        <v>4410</v>
      </c>
      <c r="J31" s="210">
        <f>IF($F$17=1,0,(VLOOKUP($I$19,Tablas!$A$155:$G$221,6,TRUE)))</f>
        <v>3156</v>
      </c>
      <c r="K31" s="363">
        <f>IF($F$17=1,0,(VLOOKUP($I$19,Tablas!$A$155:$G$221,7,TRUE)))</f>
        <v>2476</v>
      </c>
      <c r="L31" s="210"/>
    </row>
    <row r="32" spans="1:13" s="208" customFormat="1" ht="24" customHeight="1" x14ac:dyDescent="0.2">
      <c r="A32" s="260"/>
      <c r="B32" s="263"/>
      <c r="C32" s="198"/>
      <c r="D32" s="209"/>
      <c r="E32" s="362" t="s">
        <v>95</v>
      </c>
      <c r="F32" s="211"/>
      <c r="G32" s="211">
        <f>IF($F$19=0,0,(VLOOKUP($F$19,Tablas!$A$222:$G$224,3,TRUE)))</f>
        <v>0</v>
      </c>
      <c r="H32" s="211">
        <f>IF($F$19=0,0,(VLOOKUP($F$19,Tablas!$A$222:$G$224,4,TRUE)))</f>
        <v>0</v>
      </c>
      <c r="I32" s="211">
        <f>IF($F$19=0,0,(VLOOKUP($F$19,Tablas!$A$222:$G$224,5,TRUE)))</f>
        <v>0</v>
      </c>
      <c r="J32" s="211">
        <f>IF($F$19=0,0,(VLOOKUP($F$19,Tablas!$A$222:$G$224,6,TRUE)))</f>
        <v>0</v>
      </c>
      <c r="K32" s="419">
        <f>IF($F$19=0,0,(VLOOKUP($F$19,Tablas!$A$222:$G$224,7,TRUE)))</f>
        <v>0</v>
      </c>
      <c r="L32" s="210"/>
    </row>
    <row r="33" spans="1:13" s="208" customFormat="1" ht="24" customHeight="1" x14ac:dyDescent="0.2">
      <c r="A33" s="260"/>
      <c r="B33" s="263"/>
      <c r="C33" s="209"/>
      <c r="D33" s="198"/>
      <c r="E33" s="374" t="s">
        <v>82</v>
      </c>
      <c r="F33" s="213"/>
      <c r="G33" s="213">
        <f>SUM(G30:G32)</f>
        <v>13387</v>
      </c>
      <c r="H33" s="213">
        <f t="shared" ref="H33:I33" si="0">SUM(H30:H32)</f>
        <v>12155</v>
      </c>
      <c r="I33" s="213">
        <f t="shared" si="0"/>
        <v>8895</v>
      </c>
      <c r="J33" s="213">
        <f t="shared" ref="J33:K33" si="1">SUM(J30:J32)</f>
        <v>6387</v>
      </c>
      <c r="K33" s="364">
        <f t="shared" si="1"/>
        <v>5027</v>
      </c>
      <c r="L33" s="210"/>
      <c r="M33" s="212"/>
    </row>
    <row r="34" spans="1:13" s="208" customFormat="1" ht="16.25" hidden="1" customHeight="1" x14ac:dyDescent="0.2">
      <c r="A34" s="260"/>
      <c r="B34" s="263"/>
      <c r="C34" s="209"/>
      <c r="D34" s="209"/>
      <c r="E34" s="362" t="s">
        <v>83</v>
      </c>
      <c r="F34" s="210"/>
      <c r="G34" s="210">
        <v>0</v>
      </c>
      <c r="H34" s="210">
        <v>0</v>
      </c>
      <c r="I34" s="210">
        <v>0</v>
      </c>
      <c r="J34" s="210">
        <v>0</v>
      </c>
      <c r="K34" s="363">
        <v>0</v>
      </c>
      <c r="L34" s="213"/>
    </row>
    <row r="35" spans="1:13" s="212" customFormat="1" ht="49.25" customHeight="1" x14ac:dyDescent="0.2">
      <c r="A35" s="260"/>
      <c r="B35" s="263"/>
      <c r="C35" s="198"/>
      <c r="D35" s="214"/>
      <c r="E35" s="492" t="s">
        <v>170</v>
      </c>
      <c r="F35" s="493"/>
      <c r="G35" s="210">
        <f>(G33)*4%</f>
        <v>535.48</v>
      </c>
      <c r="H35" s="210">
        <f>(H33)*4%</f>
        <v>486.2</v>
      </c>
      <c r="I35" s="210">
        <f>(I33)*4%</f>
        <v>355.8</v>
      </c>
      <c r="J35" s="210">
        <f>(J33)*4%</f>
        <v>255.48000000000002</v>
      </c>
      <c r="K35" s="363">
        <f>(K33)*4%</f>
        <v>201.08</v>
      </c>
      <c r="L35" s="210"/>
      <c r="M35" s="208"/>
    </row>
    <row r="36" spans="1:13" s="208" customFormat="1" ht="24" customHeight="1" x14ac:dyDescent="0.15">
      <c r="A36" s="243"/>
      <c r="B36" s="254"/>
      <c r="C36" s="209"/>
      <c r="D36" s="214"/>
      <c r="E36" s="416" t="s">
        <v>86</v>
      </c>
      <c r="F36" s="417"/>
      <c r="G36" s="417">
        <f>SUM(G33:G35)</f>
        <v>13922.48</v>
      </c>
      <c r="H36" s="417">
        <f>SUM(H33:H35)</f>
        <v>12641.2</v>
      </c>
      <c r="I36" s="417">
        <f>SUM(I33:I35)</f>
        <v>9250.7999999999993</v>
      </c>
      <c r="J36" s="417">
        <f>SUM(J33:J35)</f>
        <v>6642.48</v>
      </c>
      <c r="K36" s="418">
        <f>SUM(K33:K35)</f>
        <v>5228.08</v>
      </c>
      <c r="L36" s="210"/>
    </row>
    <row r="37" spans="1:13" s="208" customFormat="1" ht="27" customHeight="1" x14ac:dyDescent="0.15">
      <c r="A37" s="260"/>
      <c r="B37" s="264"/>
      <c r="C37" s="214"/>
      <c r="D37" s="214"/>
      <c r="E37" s="215"/>
      <c r="F37" s="215"/>
      <c r="G37" s="216"/>
      <c r="H37" s="216"/>
      <c r="I37" s="216"/>
      <c r="J37" s="213"/>
      <c r="K37" s="213"/>
      <c r="L37" s="213"/>
    </row>
    <row r="38" spans="1:13" s="208" customFormat="1" ht="27.75" customHeight="1" x14ac:dyDescent="0.2">
      <c r="A38" s="243"/>
      <c r="B38" s="263"/>
      <c r="C38" s="214"/>
      <c r="D38" s="214"/>
      <c r="E38" s="446" t="s">
        <v>158</v>
      </c>
      <c r="F38" s="446"/>
      <c r="G38" s="446"/>
      <c r="H38" s="446"/>
      <c r="I38" s="446"/>
      <c r="J38" s="446"/>
      <c r="K38" s="446"/>
      <c r="L38" s="213"/>
      <c r="M38" s="212"/>
    </row>
    <row r="39" spans="1:13" s="208" customFormat="1" ht="24" customHeight="1" x14ac:dyDescent="0.15">
      <c r="A39" s="265"/>
      <c r="B39" s="259"/>
      <c r="C39" s="214"/>
      <c r="D39" s="201"/>
      <c r="E39" s="359" t="s">
        <v>80</v>
      </c>
      <c r="F39" s="360"/>
      <c r="G39" s="360">
        <f>VLOOKUP($I$17,Tablas!$A$530:$G$596,3,TRUE)+75</f>
        <v>3602.6800000000003</v>
      </c>
      <c r="H39" s="360">
        <f>VLOOKUP($I$17,Tablas!$A$530:$G$596,4,TRUE)+75</f>
        <v>3276.2000000000003</v>
      </c>
      <c r="I39" s="360">
        <f>VLOOKUP($I$17,Tablas!$A$530:$G$596,5,TRUE)+75</f>
        <v>2412.3000000000002</v>
      </c>
      <c r="J39" s="360">
        <f>VLOOKUP($I$17,Tablas!$A$530:$G$596,6,TRUE)+75</f>
        <v>1747.68</v>
      </c>
      <c r="K39" s="361">
        <f>VLOOKUP($I$17,Tablas!$A$530:$G$596,7,TRUE)+75</f>
        <v>1387.28</v>
      </c>
      <c r="L39" s="216"/>
    </row>
    <row r="40" spans="1:13" s="212" customFormat="1" ht="35.25" customHeight="1" x14ac:dyDescent="0.2">
      <c r="A40" s="243"/>
      <c r="B40" s="261"/>
      <c r="C40" s="214"/>
      <c r="D40" s="201"/>
      <c r="E40" s="362" t="s">
        <v>81</v>
      </c>
      <c r="F40" s="210"/>
      <c r="G40" s="210">
        <f>IF($F$17=1,0,(VLOOKUP($I$19,Tablas!$A$530:$G$596,3,TRUE)))</f>
        <v>3527.6800000000003</v>
      </c>
      <c r="H40" s="210">
        <f>IF($F$17=1,0,(VLOOKUP($I$19,Tablas!$A$530:$G$596,4,TRUE)))</f>
        <v>3201.2000000000003</v>
      </c>
      <c r="I40" s="210">
        <f>IF($F$17=1,0,(VLOOKUP($I$19,Tablas!$A$530:$G$596,5,TRUE)))</f>
        <v>2337.3000000000002</v>
      </c>
      <c r="J40" s="210">
        <f>IF($F$17=1,0,(VLOOKUP($I$19,Tablas!$A$530:$G$596,6,TRUE)))</f>
        <v>1672.68</v>
      </c>
      <c r="K40" s="363">
        <f>IF($F$17=1,0,(VLOOKUP($I$19,Tablas!$A$530:$G$596,7,TRUE)))</f>
        <v>1312.28</v>
      </c>
      <c r="L40" s="197"/>
      <c r="M40" s="208"/>
    </row>
    <row r="41" spans="1:13" s="208" customFormat="1" ht="31.5" customHeight="1" x14ac:dyDescent="0.15">
      <c r="A41" s="243"/>
      <c r="B41" s="256"/>
      <c r="C41" s="201"/>
      <c r="D41" s="198"/>
      <c r="E41" s="362" t="s">
        <v>95</v>
      </c>
      <c r="F41" s="210"/>
      <c r="G41" s="210">
        <f>IF($F$19=0,0,(VLOOKUP($F$19,Tablas!$A$597:$G$599,3,TRUE)))</f>
        <v>0</v>
      </c>
      <c r="H41" s="210">
        <f>IF($F$19=0,0,(VLOOKUP($F$19,Tablas!$A$597:$G$599,4,TRUE)))</f>
        <v>0</v>
      </c>
      <c r="I41" s="210">
        <f>IF($F$19=0,0,(VLOOKUP($F$19,Tablas!$A$597:$G$599,5,TRUE)))</f>
        <v>0</v>
      </c>
      <c r="J41" s="210">
        <f>IF($F$19=0,0,(VLOOKUP($F$19,Tablas!$A$597:$G$599,6,TRUE)))</f>
        <v>0</v>
      </c>
      <c r="K41" s="363">
        <f>IF($F$19=0,0,(VLOOKUP($F$19,Tablas!$A$597:$G$599,7,TRUE)))</f>
        <v>0</v>
      </c>
      <c r="L41" s="210"/>
    </row>
    <row r="42" spans="1:13" s="208" customFormat="1" ht="24" customHeight="1" x14ac:dyDescent="0.15">
      <c r="A42" s="243"/>
      <c r="B42" s="256"/>
      <c r="C42" s="201"/>
      <c r="D42" s="198"/>
      <c r="E42" s="374" t="s">
        <v>82</v>
      </c>
      <c r="F42" s="213"/>
      <c r="G42" s="213">
        <f>SUM(G39:G41)</f>
        <v>7130.3600000000006</v>
      </c>
      <c r="H42" s="213">
        <f>SUM(H39:H41)</f>
        <v>6477.4000000000005</v>
      </c>
      <c r="I42" s="213">
        <f>SUM(I39:I41)</f>
        <v>4749.6000000000004</v>
      </c>
      <c r="J42" s="213">
        <f>SUM(J39:J41)</f>
        <v>3420.36</v>
      </c>
      <c r="K42" s="364">
        <f>SUM(K39:K41)</f>
        <v>2699.56</v>
      </c>
      <c r="L42" s="210"/>
    </row>
    <row r="43" spans="1:13" s="208" customFormat="1" ht="16.25" hidden="1" customHeight="1" x14ac:dyDescent="0.15">
      <c r="A43" s="243"/>
      <c r="B43" s="256"/>
      <c r="C43" s="198"/>
      <c r="D43" s="198"/>
      <c r="E43" s="362" t="s">
        <v>83</v>
      </c>
      <c r="F43" s="210"/>
      <c r="G43" s="210">
        <v>0</v>
      </c>
      <c r="H43" s="210">
        <v>0</v>
      </c>
      <c r="I43" s="210">
        <v>0</v>
      </c>
      <c r="J43" s="210">
        <v>0</v>
      </c>
      <c r="K43" s="363">
        <v>0</v>
      </c>
      <c r="L43" s="210"/>
      <c r="M43" s="212"/>
    </row>
    <row r="44" spans="1:13" s="208" customFormat="1" ht="49.25" customHeight="1" x14ac:dyDescent="0.2">
      <c r="A44" s="243"/>
      <c r="B44" s="263"/>
      <c r="C44" s="198"/>
      <c r="D44" s="198"/>
      <c r="E44" s="492" t="s">
        <v>170</v>
      </c>
      <c r="F44" s="493"/>
      <c r="G44" s="210">
        <f>(G42)*4%</f>
        <v>285.21440000000001</v>
      </c>
      <c r="H44" s="210">
        <f>(H42)*4%</f>
        <v>259.096</v>
      </c>
      <c r="I44" s="210">
        <f>(I42)*4%</f>
        <v>189.98400000000001</v>
      </c>
      <c r="J44" s="210">
        <f>(J42)*4%</f>
        <v>136.81440000000001</v>
      </c>
      <c r="K44" s="363">
        <f>(K42)*4%</f>
        <v>107.9824</v>
      </c>
      <c r="L44" s="213"/>
    </row>
    <row r="45" spans="1:13" s="212" customFormat="1" ht="24" customHeight="1" x14ac:dyDescent="0.15">
      <c r="A45" s="265"/>
      <c r="B45" s="259"/>
      <c r="C45" s="198"/>
      <c r="D45" s="201"/>
      <c r="E45" s="412" t="s">
        <v>93</v>
      </c>
      <c r="F45" s="355"/>
      <c r="G45" s="355">
        <f>SUM(G42:G44)</f>
        <v>7415.5744000000004</v>
      </c>
      <c r="H45" s="355">
        <f>SUM(H42:H44)</f>
        <v>6736.496000000001</v>
      </c>
      <c r="I45" s="355">
        <f>SUM(I42:I44)</f>
        <v>4939.5840000000007</v>
      </c>
      <c r="J45" s="355">
        <f>SUM(J42:J44)</f>
        <v>3557.1744000000003</v>
      </c>
      <c r="K45" s="413">
        <f>SUM(K42:K44)</f>
        <v>2807.5423999999998</v>
      </c>
      <c r="L45" s="210"/>
    </row>
    <row r="46" spans="1:13" s="208" customFormat="1" ht="24" customHeight="1" x14ac:dyDescent="0.15">
      <c r="A46" s="472"/>
      <c r="B46" s="494"/>
      <c r="C46" s="198"/>
      <c r="D46" s="201"/>
      <c r="E46" s="414" t="s">
        <v>94</v>
      </c>
      <c r="F46" s="356"/>
      <c r="G46" s="356">
        <f>G42+G44-78</f>
        <v>7337.5744000000004</v>
      </c>
      <c r="H46" s="356">
        <f>H42+H44-78</f>
        <v>6658.496000000001</v>
      </c>
      <c r="I46" s="356">
        <f>I42+I44-78</f>
        <v>4861.5840000000007</v>
      </c>
      <c r="J46" s="356">
        <f>J42+J44-78</f>
        <v>3479.1744000000003</v>
      </c>
      <c r="K46" s="415">
        <f>K42+K44-78</f>
        <v>2729.5423999999998</v>
      </c>
      <c r="L46" s="210"/>
    </row>
    <row r="47" spans="1:13" s="208" customFormat="1" ht="20.25" customHeight="1" x14ac:dyDescent="0.15">
      <c r="A47" s="472"/>
      <c r="B47" s="495"/>
      <c r="C47" s="201"/>
      <c r="E47" s="416" t="s">
        <v>86</v>
      </c>
      <c r="F47" s="417"/>
      <c r="G47" s="417">
        <f>G45+G46</f>
        <v>14753.148800000001</v>
      </c>
      <c r="H47" s="417">
        <f t="shared" ref="H47:I47" si="2">H45+H46</f>
        <v>13394.992000000002</v>
      </c>
      <c r="I47" s="417">
        <f t="shared" si="2"/>
        <v>9801.1680000000015</v>
      </c>
      <c r="J47" s="417">
        <f t="shared" ref="J47:K47" si="3">J45+J46</f>
        <v>7036.3488000000007</v>
      </c>
      <c r="K47" s="418">
        <f t="shared" si="3"/>
        <v>5537.0847999999996</v>
      </c>
      <c r="L47" s="213"/>
    </row>
    <row r="48" spans="1:13" s="208" customFormat="1" ht="30" customHeight="1" x14ac:dyDescent="0.2">
      <c r="A48" s="243"/>
      <c r="B48" s="254"/>
      <c r="C48" s="201"/>
      <c r="D48" s="194"/>
      <c r="E48" s="199"/>
      <c r="F48" s="199"/>
      <c r="G48" s="199"/>
      <c r="H48" s="199"/>
      <c r="I48" s="199"/>
      <c r="J48" s="217"/>
      <c r="K48" s="217"/>
      <c r="L48" s="217"/>
      <c r="M48" s="212"/>
    </row>
    <row r="49" spans="1:13" s="208" customFormat="1" ht="24" customHeight="1" x14ac:dyDescent="0.2">
      <c r="A49" s="243"/>
      <c r="B49" s="254"/>
      <c r="C49" s="198"/>
      <c r="D49" s="194"/>
      <c r="E49" s="446" t="s">
        <v>159</v>
      </c>
      <c r="F49" s="446"/>
      <c r="G49" s="446"/>
      <c r="H49" s="446"/>
      <c r="I49" s="446"/>
      <c r="J49" s="446"/>
      <c r="K49" s="446"/>
    </row>
    <row r="50" spans="1:13" s="208" customFormat="1" ht="17.25" customHeight="1" x14ac:dyDescent="0.2">
      <c r="A50" s="243"/>
      <c r="B50" s="261"/>
      <c r="C50" s="194"/>
      <c r="D50" s="194"/>
      <c r="E50" s="359" t="s">
        <v>80</v>
      </c>
      <c r="F50" s="360"/>
      <c r="G50" s="360">
        <f>VLOOKUP($I$17,Tablas!$A$755:$G$821,3,TRUE)+75</f>
        <v>1905.4</v>
      </c>
      <c r="H50" s="360">
        <f>VLOOKUP($I$17,Tablas!$A$755:$G$821,4,TRUE)+75</f>
        <v>1736.0000000000002</v>
      </c>
      <c r="I50" s="360">
        <f>VLOOKUP($I$17,Tablas!$A$755:$G$821,5,TRUE)+75</f>
        <v>1287.75</v>
      </c>
      <c r="J50" s="360">
        <f>VLOOKUP($I$17,Tablas!$A$755:$G$821,6,TRUE)+75</f>
        <v>942.90000000000009</v>
      </c>
      <c r="K50" s="361">
        <f>VLOOKUP($I$17,Tablas!$A$755:$G$821,7,TRUE)+75</f>
        <v>755.90000000000009</v>
      </c>
      <c r="L50" s="197"/>
    </row>
    <row r="51" spans="1:13" s="208" customFormat="1" ht="24" customHeight="1" x14ac:dyDescent="0.2">
      <c r="A51" s="243"/>
      <c r="B51" s="261"/>
      <c r="C51" s="194"/>
      <c r="D51" s="194"/>
      <c r="E51" s="362" t="s">
        <v>81</v>
      </c>
      <c r="F51" s="210"/>
      <c r="G51" s="210">
        <f>IF($F$17=1,0,(VLOOKUP($I$19,Tablas!$A$755:$G$821,3,TRUE)))</f>
        <v>1830.4</v>
      </c>
      <c r="H51" s="210">
        <f>IF($F$17=1,0,(VLOOKUP($I$19,Tablas!$A$755:$G$821,4,TRUE)))</f>
        <v>1661.0000000000002</v>
      </c>
      <c r="I51" s="210">
        <f>IF($F$17=1,0,(VLOOKUP($I$19,Tablas!$A$755:$G$821,5,TRUE)))</f>
        <v>1212.75</v>
      </c>
      <c r="J51" s="210">
        <f>IF($F$17=1,0,(VLOOKUP($I$19,Tablas!$A$755:$G$821,6,TRUE)))</f>
        <v>867.90000000000009</v>
      </c>
      <c r="K51" s="363">
        <f>IF($F$17=1,0,(VLOOKUP($I$19,Tablas!$A$755:$G$821,7,TRUE)))</f>
        <v>680.90000000000009</v>
      </c>
      <c r="L51" s="210"/>
    </row>
    <row r="52" spans="1:13" s="212" customFormat="1" ht="36.75" customHeight="1" x14ac:dyDescent="0.2">
      <c r="A52" s="243"/>
      <c r="B52" s="261"/>
      <c r="C52" s="194"/>
      <c r="D52" s="194"/>
      <c r="E52" s="362" t="s">
        <v>95</v>
      </c>
      <c r="F52" s="210"/>
      <c r="G52" s="210">
        <f>IF($F$19=0,0,(VLOOKUP($F$19,Tablas!$A$822:$G$824,3,TRUE)))</f>
        <v>0</v>
      </c>
      <c r="H52" s="210">
        <f>IF($F$19=0,0,(VLOOKUP($F$19,Tablas!$A$822:$G$824,4,TRUE)))</f>
        <v>0</v>
      </c>
      <c r="I52" s="210">
        <f>IF($F$19=0,0,(VLOOKUP($F$19,Tablas!$A$822:$G$824,5,TRUE)))</f>
        <v>0</v>
      </c>
      <c r="J52" s="210">
        <f>IF($F$19=0,0,(VLOOKUP($F$19,Tablas!$A$822:$G$824,6,TRUE)))</f>
        <v>0</v>
      </c>
      <c r="K52" s="363">
        <f>IF($F$19=0,0,(VLOOKUP($F$19,Tablas!$A$822:$G$824,7,TRUE)))</f>
        <v>0</v>
      </c>
      <c r="L52" s="210"/>
      <c r="M52" s="208"/>
    </row>
    <row r="53" spans="1:13" s="208" customFormat="1" ht="24" customHeight="1" x14ac:dyDescent="0.2">
      <c r="A53" s="243"/>
      <c r="B53" s="261"/>
      <c r="C53" s="194"/>
      <c r="D53" s="194"/>
      <c r="E53" s="460" t="s">
        <v>82</v>
      </c>
      <c r="F53" s="461"/>
      <c r="G53" s="213">
        <f>SUM(G50:G52)</f>
        <v>3735.8</v>
      </c>
      <c r="H53" s="213">
        <f>SUM(H50:H52)</f>
        <v>3397.0000000000005</v>
      </c>
      <c r="I53" s="213">
        <f>SUM(I50:I52)</f>
        <v>2500.5</v>
      </c>
      <c r="J53" s="213">
        <f>SUM(J50:J52)</f>
        <v>1810.8000000000002</v>
      </c>
      <c r="K53" s="364">
        <f>SUM(K50:K52)</f>
        <v>1436.8000000000002</v>
      </c>
      <c r="L53" s="210"/>
      <c r="M53" s="212"/>
    </row>
    <row r="54" spans="1:13" s="208" customFormat="1" ht="16.25" hidden="1" customHeight="1" x14ac:dyDescent="0.2">
      <c r="A54" s="243"/>
      <c r="B54" s="261"/>
      <c r="C54" s="194"/>
      <c r="D54" s="194"/>
      <c r="E54" s="457" t="s">
        <v>83</v>
      </c>
      <c r="F54" s="458"/>
      <c r="G54" s="210">
        <v>0</v>
      </c>
      <c r="H54" s="210">
        <v>0</v>
      </c>
      <c r="I54" s="210">
        <v>0</v>
      </c>
      <c r="J54" s="210">
        <v>0</v>
      </c>
      <c r="K54" s="363">
        <v>0</v>
      </c>
      <c r="L54" s="213"/>
    </row>
    <row r="55" spans="1:13" s="208" customFormat="1" ht="53" customHeight="1" x14ac:dyDescent="0.2">
      <c r="A55" s="243"/>
      <c r="B55" s="261"/>
      <c r="C55" s="194"/>
      <c r="D55" s="194"/>
      <c r="E55" s="492" t="s">
        <v>175</v>
      </c>
      <c r="F55" s="493"/>
      <c r="G55" s="210">
        <f>(G53)*4%</f>
        <v>149.43200000000002</v>
      </c>
      <c r="H55" s="210">
        <f>(H53)*4%</f>
        <v>135.88000000000002</v>
      </c>
      <c r="I55" s="210">
        <f>(I53)*4%</f>
        <v>100.02</v>
      </c>
      <c r="J55" s="210">
        <f>(J53)*4%</f>
        <v>72.432000000000002</v>
      </c>
      <c r="K55" s="363">
        <f>(K53)*4%</f>
        <v>57.472000000000008</v>
      </c>
      <c r="L55" s="210"/>
    </row>
    <row r="56" spans="1:13" s="208" customFormat="1" ht="24" customHeight="1" x14ac:dyDescent="0.2">
      <c r="A56" s="243"/>
      <c r="B56" s="254"/>
      <c r="C56" s="194"/>
      <c r="D56" s="194"/>
      <c r="E56" s="412" t="s">
        <v>93</v>
      </c>
      <c r="F56" s="355"/>
      <c r="G56" s="355">
        <f>SUM(G53:G55)</f>
        <v>3885.232</v>
      </c>
      <c r="H56" s="355">
        <f>SUM(H53:H55)</f>
        <v>3532.8800000000006</v>
      </c>
      <c r="I56" s="355">
        <f>SUM(I53:I55)</f>
        <v>2600.52</v>
      </c>
      <c r="J56" s="355">
        <f>SUM(J53:J55)</f>
        <v>1883.2320000000002</v>
      </c>
      <c r="K56" s="413">
        <f>SUM(K53:K55)</f>
        <v>1494.2720000000002</v>
      </c>
      <c r="L56" s="210"/>
    </row>
    <row r="57" spans="1:13" s="212" customFormat="1" ht="31.5" customHeight="1" x14ac:dyDescent="0.2">
      <c r="A57" s="243"/>
      <c r="B57" s="261"/>
      <c r="C57" s="194"/>
      <c r="D57" s="194"/>
      <c r="E57" s="414" t="s">
        <v>156</v>
      </c>
      <c r="F57" s="356"/>
      <c r="G57" s="356">
        <f>G53+G55-78</f>
        <v>3807.232</v>
      </c>
      <c r="H57" s="356">
        <f>H53+H55-78</f>
        <v>3454.8800000000006</v>
      </c>
      <c r="I57" s="356">
        <f>I53+I55-78</f>
        <v>2522.52</v>
      </c>
      <c r="J57" s="356">
        <f>J53+J55-78</f>
        <v>1805.2320000000002</v>
      </c>
      <c r="K57" s="415">
        <f>K53+K55-78</f>
        <v>1416.2720000000002</v>
      </c>
      <c r="L57" s="213"/>
      <c r="M57" s="208"/>
    </row>
    <row r="58" spans="1:13" ht="24" customHeight="1" x14ac:dyDescent="0.2">
      <c r="A58" s="243"/>
      <c r="B58" s="254"/>
      <c r="C58" s="194"/>
      <c r="E58" s="416" t="s">
        <v>86</v>
      </c>
      <c r="F58" s="417"/>
      <c r="G58" s="417">
        <f>G56+(G57*3)</f>
        <v>15306.928</v>
      </c>
      <c r="H58" s="417">
        <f t="shared" ref="H58:I58" si="4">H56+(H57*3)</f>
        <v>13897.520000000002</v>
      </c>
      <c r="I58" s="417">
        <f t="shared" si="4"/>
        <v>10168.08</v>
      </c>
      <c r="J58" s="417">
        <f t="shared" ref="J58:K58" si="5">J56+(J57*3)</f>
        <v>7298.9280000000008</v>
      </c>
      <c r="K58" s="418">
        <f t="shared" si="5"/>
        <v>5743.0880000000006</v>
      </c>
      <c r="L58" s="213"/>
      <c r="M58" s="208"/>
    </row>
    <row r="59" spans="1:13" ht="20" customHeight="1" x14ac:dyDescent="0.2">
      <c r="A59" s="243"/>
      <c r="B59" s="254"/>
      <c r="C59" s="194"/>
      <c r="E59" s="199"/>
      <c r="F59" s="199"/>
      <c r="G59" s="199"/>
      <c r="H59" s="199"/>
      <c r="I59" s="199"/>
      <c r="J59" s="218"/>
      <c r="K59" s="218"/>
      <c r="L59" s="218"/>
      <c r="M59" s="212"/>
    </row>
    <row r="60" spans="1:13" ht="21.75" customHeight="1" x14ac:dyDescent="0.2">
      <c r="A60" s="243"/>
      <c r="B60" s="261"/>
      <c r="C60" s="194"/>
      <c r="E60" s="497" t="s">
        <v>177</v>
      </c>
      <c r="F60" s="497"/>
      <c r="G60" s="497"/>
      <c r="H60" s="497"/>
      <c r="I60" s="497"/>
      <c r="J60" s="497"/>
      <c r="K60" s="497"/>
      <c r="L60" s="197"/>
      <c r="M60" s="208"/>
    </row>
    <row r="61" spans="1:13" ht="34.5" customHeight="1" x14ac:dyDescent="0.2">
      <c r="A61" s="243"/>
      <c r="B61" s="263"/>
      <c r="C61" s="194"/>
      <c r="E61" s="496" t="s">
        <v>96</v>
      </c>
      <c r="F61" s="496"/>
      <c r="G61" s="496"/>
      <c r="H61" s="496"/>
      <c r="I61" s="496"/>
      <c r="J61" s="496"/>
      <c r="K61" s="496"/>
      <c r="L61" s="210"/>
      <c r="M61" s="208"/>
    </row>
    <row r="62" spans="1:13" ht="21.75" customHeight="1" x14ac:dyDescent="0.2">
      <c r="A62" s="265"/>
      <c r="B62" s="266"/>
      <c r="C62" s="194"/>
      <c r="E62" s="496"/>
      <c r="F62" s="496"/>
      <c r="G62" s="496"/>
      <c r="H62" s="496"/>
      <c r="I62" s="496"/>
      <c r="J62" s="496"/>
      <c r="K62" s="496"/>
      <c r="L62" s="210"/>
      <c r="M62" s="208"/>
    </row>
    <row r="63" spans="1:13" ht="33.75" customHeight="1" x14ac:dyDescent="0.2">
      <c r="A63" s="243"/>
      <c r="B63" s="267"/>
      <c r="C63" s="194"/>
      <c r="E63" s="199"/>
      <c r="F63" s="199"/>
      <c r="G63" s="199"/>
      <c r="H63" s="199"/>
      <c r="I63" s="199"/>
      <c r="J63" s="210"/>
      <c r="K63" s="210"/>
      <c r="L63" s="210"/>
      <c r="M63" s="208"/>
    </row>
    <row r="64" spans="1:13" ht="24" customHeight="1" x14ac:dyDescent="0.2">
      <c r="A64" s="243"/>
      <c r="B64" s="261"/>
      <c r="C64" s="194"/>
      <c r="E64" s="219"/>
      <c r="F64" s="219"/>
      <c r="G64" s="219"/>
      <c r="H64" s="219"/>
      <c r="I64" s="219"/>
      <c r="J64" s="210"/>
      <c r="K64" s="210"/>
      <c r="L64" s="210"/>
      <c r="M64" s="208"/>
    </row>
    <row r="65" spans="1:13" ht="24" customHeight="1" x14ac:dyDescent="0.2">
      <c r="A65" s="243"/>
      <c r="B65" s="268"/>
      <c r="C65" s="194"/>
      <c r="E65" s="462"/>
      <c r="F65" s="462"/>
      <c r="G65" s="220"/>
      <c r="H65" s="220"/>
      <c r="I65" s="220"/>
      <c r="J65" s="210"/>
      <c r="K65" s="210"/>
      <c r="L65" s="210"/>
      <c r="M65" s="208"/>
    </row>
    <row r="66" spans="1:13" ht="26.25" customHeight="1" x14ac:dyDescent="0.2">
      <c r="A66" s="243"/>
      <c r="B66" s="263"/>
    </row>
    <row r="67" spans="1:13" ht="49.25" customHeight="1" x14ac:dyDescent="0.2">
      <c r="C67" s="194"/>
    </row>
    <row r="68" spans="1:13" ht="25.5" customHeight="1" x14ac:dyDescent="0.2">
      <c r="A68" s="243"/>
      <c r="B68" s="261"/>
    </row>
    <row r="69" spans="1:13" ht="31.5" customHeight="1" x14ac:dyDescent="0.2">
      <c r="A69" s="265"/>
      <c r="B69" s="266"/>
    </row>
    <row r="70" spans="1:13" ht="25.5" customHeight="1" x14ac:dyDescent="0.2">
      <c r="A70" s="243"/>
      <c r="B70" s="253"/>
    </row>
    <row r="71" spans="1:13" ht="25.5" customHeight="1" x14ac:dyDescent="0.2">
      <c r="A71" s="243"/>
      <c r="B71" s="254"/>
    </row>
    <row r="72" spans="1:13" ht="25.5" customHeight="1" x14ac:dyDescent="0.2">
      <c r="A72" s="243"/>
      <c r="B72" s="254"/>
    </row>
    <row r="73" spans="1:13" ht="25.5" customHeight="1" x14ac:dyDescent="0.2">
      <c r="A73" s="243"/>
      <c r="B73" s="254"/>
    </row>
    <row r="74" spans="1:13" x14ac:dyDescent="0.2">
      <c r="A74" s="243"/>
      <c r="B74" s="262"/>
    </row>
    <row r="76" spans="1:13" x14ac:dyDescent="0.2">
      <c r="A76" s="243"/>
      <c r="B76" s="254"/>
    </row>
    <row r="87" spans="1:3" ht="36" customHeight="1" x14ac:dyDescent="0.2">
      <c r="A87" s="491"/>
      <c r="B87" s="454"/>
      <c r="C87" s="454"/>
    </row>
  </sheetData>
  <sheetProtection algorithmName="SHA-512" hashValue="3L3cBayA/ki3pOGU5Sk/ot174AeJUowMHf6eDWx+7rl5JIlhGvP9SmPfXwwkqlUeW5cDkyioUO24MTfDadE85A==" saltValue="EiosMyUQPOQWP6ITuPYKqg==" spinCount="100000" sheet="1" objects="1" scenarios="1"/>
  <mergeCells count="20">
    <mergeCell ref="D15:E15"/>
    <mergeCell ref="D17:E17"/>
    <mergeCell ref="D19:E19"/>
    <mergeCell ref="F15:I15"/>
    <mergeCell ref="A16:B16"/>
    <mergeCell ref="A87:C87"/>
    <mergeCell ref="E55:F55"/>
    <mergeCell ref="A15:B15"/>
    <mergeCell ref="E35:F35"/>
    <mergeCell ref="E44:F44"/>
    <mergeCell ref="B46:B47"/>
    <mergeCell ref="A46:A47"/>
    <mergeCell ref="E53:F53"/>
    <mergeCell ref="E54:F54"/>
    <mergeCell ref="E65:F65"/>
    <mergeCell ref="E61:K62"/>
    <mergeCell ref="E29:K29"/>
    <mergeCell ref="E38:K38"/>
    <mergeCell ref="E49:K49"/>
    <mergeCell ref="E60:K60"/>
  </mergeCells>
  <conditionalFormatting sqref="F17">
    <cfRule type="cellIs" dxfId="30" priority="4" stopIfTrue="1" operator="greaterThan">
      <formula>2</formula>
    </cfRule>
    <cfRule type="cellIs" dxfId="29" priority="5" stopIfTrue="1" operator="lessThan">
      <formula>1</formula>
    </cfRule>
  </conditionalFormatting>
  <conditionalFormatting sqref="I19 I17">
    <cfRule type="cellIs" dxfId="28" priority="3" stopIfTrue="1" operator="lessThan">
      <formula>18</formula>
    </cfRule>
  </conditionalFormatting>
  <conditionalFormatting sqref="F23">
    <cfRule type="cellIs" dxfId="27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4" fitToHeight="2" orientation="portrait" horizontalDpi="300" verticalDpi="300"/>
  <headerFooter alignWithMargins="0"/>
  <rowBreaks count="1" manualBreakCount="1">
    <brk id="61" max="2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M102"/>
  <sheetViews>
    <sheetView showGridLines="0" zoomScaleNormal="100" workbookViewId="0">
      <selection activeCell="D26" sqref="D26"/>
    </sheetView>
  </sheetViews>
  <sheetFormatPr baseColWidth="10" defaultColWidth="8.6640625" defaultRowHeight="16" x14ac:dyDescent="0.2"/>
  <cols>
    <col min="1" max="1" width="70.6640625" style="194" customWidth="1"/>
    <col min="2" max="2" width="55.5" style="194" customWidth="1"/>
    <col min="3" max="3" width="4.6640625" style="222" customWidth="1"/>
    <col min="4" max="4" width="16.6640625" style="194" customWidth="1"/>
    <col min="5" max="5" width="22.5" style="194" customWidth="1"/>
    <col min="6" max="6" width="32" style="194" customWidth="1"/>
    <col min="7" max="7" width="23" style="194" customWidth="1"/>
    <col min="8" max="8" width="21.6640625" style="194" customWidth="1"/>
    <col min="9" max="9" width="31.5" style="194" customWidth="1"/>
    <col min="10" max="10" width="23" style="194" customWidth="1"/>
    <col min="11" max="11" width="20.6640625" style="194" customWidth="1"/>
    <col min="12" max="12" width="21.6640625" style="194" customWidth="1"/>
    <col min="13" max="16384" width="8.6640625" style="194"/>
  </cols>
  <sheetData>
    <row r="1" spans="1:10" x14ac:dyDescent="0.2">
      <c r="A1" s="192"/>
      <c r="B1" s="192"/>
      <c r="C1" s="193"/>
      <c r="D1" s="192"/>
      <c r="E1" s="192"/>
      <c r="F1" s="192"/>
      <c r="G1" s="192"/>
      <c r="H1" s="192"/>
      <c r="I1" s="192"/>
      <c r="J1" s="192"/>
    </row>
    <row r="2" spans="1:10" x14ac:dyDescent="0.2">
      <c r="A2" s="192"/>
      <c r="B2" s="192"/>
      <c r="C2" s="193"/>
      <c r="D2" s="192"/>
      <c r="E2" s="192"/>
      <c r="F2" s="192"/>
      <c r="G2" s="192"/>
      <c r="H2" s="192"/>
      <c r="I2" s="192"/>
      <c r="J2" s="192"/>
    </row>
    <row r="3" spans="1:10" x14ac:dyDescent="0.2">
      <c r="A3" s="192"/>
      <c r="B3" s="192"/>
      <c r="C3" s="193"/>
      <c r="D3" s="192"/>
      <c r="E3" s="192"/>
      <c r="F3" s="192"/>
      <c r="G3" s="192"/>
      <c r="H3" s="149" t="s">
        <v>2</v>
      </c>
      <c r="I3" s="149" t="s">
        <v>2</v>
      </c>
      <c r="J3" s="149" t="s">
        <v>2</v>
      </c>
    </row>
    <row r="4" spans="1:10" x14ac:dyDescent="0.2">
      <c r="A4" s="192"/>
      <c r="B4" s="192"/>
      <c r="C4" s="193"/>
      <c r="D4" s="192"/>
      <c r="E4" s="192"/>
      <c r="F4" s="192"/>
      <c r="G4" s="192"/>
      <c r="H4" s="192"/>
      <c r="I4" s="192"/>
      <c r="J4" s="192"/>
    </row>
    <row r="5" spans="1:10" x14ac:dyDescent="0.2">
      <c r="A5" s="192"/>
      <c r="B5" s="192"/>
      <c r="C5" s="193"/>
      <c r="D5" s="192"/>
      <c r="E5" s="192"/>
      <c r="F5" s="192"/>
      <c r="G5" s="192"/>
      <c r="H5" s="192"/>
      <c r="I5" s="192"/>
      <c r="J5" s="192"/>
    </row>
    <row r="6" spans="1:10" x14ac:dyDescent="0.2">
      <c r="A6" s="192"/>
      <c r="B6" s="192"/>
      <c r="C6" s="193"/>
      <c r="D6" s="192"/>
      <c r="E6" s="192"/>
      <c r="F6" s="192"/>
      <c r="G6" s="192"/>
      <c r="H6" s="192"/>
      <c r="I6" s="192"/>
      <c r="J6" s="192"/>
    </row>
    <row r="7" spans="1:10" x14ac:dyDescent="0.2">
      <c r="A7" s="192"/>
      <c r="B7" s="192"/>
      <c r="C7" s="193"/>
      <c r="D7" s="192"/>
      <c r="E7" s="192"/>
      <c r="F7" s="192"/>
      <c r="G7" s="192"/>
      <c r="H7" s="192"/>
      <c r="I7" s="192"/>
      <c r="J7" s="192"/>
    </row>
    <row r="8" spans="1:10" x14ac:dyDescent="0.2">
      <c r="A8" s="192"/>
      <c r="B8" s="192"/>
      <c r="C8" s="193"/>
      <c r="D8" s="192"/>
      <c r="E8" s="192"/>
      <c r="F8" s="192"/>
      <c r="G8" s="192"/>
      <c r="H8" s="192"/>
      <c r="I8" s="192"/>
      <c r="J8" s="192"/>
    </row>
    <row r="9" spans="1:10" x14ac:dyDescent="0.2">
      <c r="A9" s="192"/>
      <c r="B9" s="192"/>
      <c r="C9" s="193"/>
      <c r="D9" s="192"/>
      <c r="E9" s="192"/>
      <c r="F9" s="192"/>
      <c r="G9" s="192"/>
      <c r="H9" s="192"/>
      <c r="I9" s="192"/>
      <c r="J9" s="192"/>
    </row>
    <row r="10" spans="1:10" x14ac:dyDescent="0.2">
      <c r="A10" s="192"/>
      <c r="B10" s="192"/>
      <c r="C10" s="193"/>
      <c r="D10" s="192"/>
      <c r="E10" s="192"/>
      <c r="F10" s="192"/>
      <c r="G10" s="192"/>
      <c r="H10" s="192"/>
      <c r="I10" s="192"/>
      <c r="J10" s="192"/>
    </row>
    <row r="11" spans="1:10" x14ac:dyDescent="0.2">
      <c r="A11" s="192"/>
      <c r="B11" s="192"/>
      <c r="C11" s="193"/>
      <c r="D11" s="192"/>
      <c r="E11" s="192"/>
      <c r="F11" s="192"/>
      <c r="G11" s="192"/>
      <c r="H11" s="192"/>
      <c r="I11" s="192"/>
      <c r="J11" s="192"/>
    </row>
    <row r="12" spans="1:10" x14ac:dyDescent="0.2">
      <c r="A12" s="192"/>
      <c r="B12" s="192"/>
      <c r="C12" s="193"/>
      <c r="D12" s="192"/>
      <c r="E12" s="192"/>
      <c r="F12" s="192"/>
      <c r="G12" s="192"/>
      <c r="H12" s="192"/>
      <c r="I12" s="192"/>
      <c r="J12" s="192"/>
    </row>
    <row r="13" spans="1:10" ht="15" customHeight="1" x14ac:dyDescent="0.2">
      <c r="A13" s="294"/>
      <c r="B13" s="294"/>
      <c r="C13" s="196"/>
      <c r="D13" s="223"/>
      <c r="E13" s="223"/>
      <c r="F13" s="223"/>
      <c r="G13" s="223"/>
      <c r="H13" s="223"/>
      <c r="I13" s="223"/>
      <c r="J13" s="223"/>
    </row>
    <row r="14" spans="1:10" ht="23.25" customHeight="1" x14ac:dyDescent="0.2">
      <c r="A14" s="453" t="s">
        <v>174</v>
      </c>
      <c r="B14" s="453"/>
      <c r="C14" s="178"/>
      <c r="D14" s="448" t="s">
        <v>33</v>
      </c>
      <c r="E14" s="448"/>
      <c r="F14" s="449" t="str">
        <f>+'INGRESO DE DATOS'!$D$13</f>
        <v>Nombre Completo</v>
      </c>
      <c r="G14" s="449"/>
      <c r="H14" s="449"/>
      <c r="I14" s="449"/>
      <c r="J14" s="197"/>
    </row>
    <row r="15" spans="1:10" ht="16.5" customHeight="1" x14ac:dyDescent="0.2">
      <c r="A15" s="255"/>
      <c r="B15" s="253"/>
      <c r="C15" s="198"/>
      <c r="D15" s="224"/>
      <c r="E15" s="224"/>
      <c r="F15" s="224"/>
      <c r="G15" s="224"/>
      <c r="H15" s="224"/>
      <c r="I15" s="224"/>
      <c r="J15" s="225"/>
    </row>
    <row r="16" spans="1:10" ht="23.25" customHeight="1" x14ac:dyDescent="0.2">
      <c r="A16" s="503"/>
      <c r="B16" s="503"/>
      <c r="C16" s="198"/>
      <c r="D16" s="448" t="s">
        <v>34</v>
      </c>
      <c r="E16" s="448"/>
      <c r="F16" s="325">
        <f>+'INGRESO DE DATOS'!$D$15</f>
        <v>2</v>
      </c>
      <c r="G16" s="224"/>
      <c r="H16" s="226" t="s">
        <v>35</v>
      </c>
      <c r="I16" s="325">
        <f>+'INGRESO DE DATOS'!$D$17</f>
        <v>18</v>
      </c>
      <c r="J16" s="197"/>
    </row>
    <row r="17" spans="1:13" ht="16.5" customHeight="1" x14ac:dyDescent="0.2">
      <c r="A17" s="291"/>
      <c r="B17" s="292"/>
      <c r="C17" s="198"/>
      <c r="D17" s="215"/>
      <c r="E17" s="215"/>
      <c r="F17" s="227"/>
      <c r="G17" s="227"/>
      <c r="H17" s="227"/>
      <c r="I17" s="227"/>
      <c r="J17" s="224"/>
    </row>
    <row r="18" spans="1:13" ht="23.25" customHeight="1" x14ac:dyDescent="0.2">
      <c r="A18" s="255"/>
      <c r="B18" s="253"/>
      <c r="C18" s="198"/>
      <c r="D18" s="448" t="s">
        <v>36</v>
      </c>
      <c r="E18" s="448"/>
      <c r="F18" s="325">
        <f>+'INGRESO DE DATOS'!$H$15</f>
        <v>0</v>
      </c>
      <c r="G18" s="227"/>
      <c r="H18" s="226" t="s">
        <v>92</v>
      </c>
      <c r="I18" s="325">
        <f>+'INGRESO DE DATOS'!$H$17</f>
        <v>18</v>
      </c>
      <c r="J18" s="208"/>
    </row>
    <row r="19" spans="1:13" s="199" customFormat="1" ht="16.5" customHeight="1" x14ac:dyDescent="0.2">
      <c r="A19" s="243"/>
      <c r="B19" s="256"/>
      <c r="C19" s="198"/>
      <c r="D19" s="215"/>
      <c r="E19" s="215"/>
      <c r="F19" s="215"/>
      <c r="G19" s="227"/>
      <c r="H19" s="227" t="s">
        <v>2</v>
      </c>
      <c r="I19" s="227" t="s">
        <v>2</v>
      </c>
      <c r="J19" s="227"/>
    </row>
    <row r="20" spans="1:13" s="199" customFormat="1" ht="23.25" customHeight="1" x14ac:dyDescent="0.2">
      <c r="A20" s="257"/>
      <c r="B20" s="256"/>
      <c r="C20" s="201"/>
      <c r="D20" s="224"/>
      <c r="E20" s="224"/>
      <c r="F20" s="235" t="s">
        <v>87</v>
      </c>
      <c r="G20" s="236">
        <f ca="1">NOW()</f>
        <v>44574.570110532404</v>
      </c>
      <c r="H20" s="215"/>
      <c r="I20" s="342"/>
    </row>
    <row r="21" spans="1:13" s="202" customFormat="1" ht="15" customHeight="1" x14ac:dyDescent="0.2">
      <c r="A21" s="258"/>
      <c r="B21" s="259"/>
      <c r="C21" s="201"/>
      <c r="F21" s="192"/>
      <c r="G21" s="192" t="s">
        <v>2</v>
      </c>
      <c r="H21" s="203" t="b">
        <v>0</v>
      </c>
      <c r="I21" s="192"/>
      <c r="J21" s="200" t="s">
        <v>2</v>
      </c>
    </row>
    <row r="22" spans="1:13" s="202" customFormat="1" ht="23.25" customHeight="1" x14ac:dyDescent="0.2">
      <c r="A22" s="258"/>
      <c r="B22" s="259"/>
      <c r="C22" s="201"/>
      <c r="E22" s="439" t="s">
        <v>178</v>
      </c>
      <c r="F22" s="421" t="str">
        <f>'INGRESO DE DATOS'!D19</f>
        <v>Guayas/Santa Elena</v>
      </c>
      <c r="G22" s="192"/>
      <c r="H22" s="203"/>
      <c r="I22" s="192"/>
      <c r="J22" s="200"/>
    </row>
    <row r="23" spans="1:13" s="202" customFormat="1" ht="15" customHeight="1" x14ac:dyDescent="0.2">
      <c r="A23" s="258"/>
      <c r="B23" s="259"/>
      <c r="C23" s="201"/>
      <c r="F23" s="192"/>
      <c r="G23" s="192"/>
      <c r="H23" s="203"/>
      <c r="I23" s="192"/>
      <c r="J23" s="200"/>
    </row>
    <row r="24" spans="1:13" s="202" customFormat="1" ht="23.25" customHeight="1" x14ac:dyDescent="0.2">
      <c r="A24" s="260"/>
      <c r="B24" s="278"/>
      <c r="C24" s="198"/>
      <c r="D24" s="204"/>
      <c r="E24" s="357" t="s">
        <v>41</v>
      </c>
      <c r="F24" s="358"/>
      <c r="G24" s="358" t="s">
        <v>7</v>
      </c>
      <c r="H24" s="358" t="s">
        <v>8</v>
      </c>
      <c r="I24" s="358" t="s">
        <v>9</v>
      </c>
      <c r="J24" s="358" t="s">
        <v>172</v>
      </c>
      <c r="K24" s="358" t="s">
        <v>173</v>
      </c>
    </row>
    <row r="25" spans="1:13" s="202" customFormat="1" ht="23.25" customHeight="1" x14ac:dyDescent="0.2">
      <c r="A25" s="243"/>
      <c r="B25" s="278"/>
      <c r="C25" s="198"/>
      <c r="D25" s="198"/>
      <c r="E25" s="378" t="s">
        <v>76</v>
      </c>
      <c r="F25" s="379"/>
      <c r="G25" s="379">
        <v>250</v>
      </c>
      <c r="H25" s="379">
        <v>2000</v>
      </c>
      <c r="I25" s="379">
        <v>5000</v>
      </c>
      <c r="J25" s="379">
        <v>10000</v>
      </c>
      <c r="K25" s="381">
        <v>20000</v>
      </c>
      <c r="L25" s="178"/>
      <c r="M25" s="204"/>
    </row>
    <row r="26" spans="1:13" s="204" customFormat="1" ht="23.25" customHeight="1" x14ac:dyDescent="0.2">
      <c r="A26" s="243"/>
      <c r="B26" s="278"/>
      <c r="C26" s="198"/>
      <c r="D26" s="198"/>
      <c r="E26" s="382" t="s">
        <v>77</v>
      </c>
      <c r="F26" s="383"/>
      <c r="G26" s="383">
        <v>5000</v>
      </c>
      <c r="H26" s="383">
        <v>2000</v>
      </c>
      <c r="I26" s="383">
        <v>5000</v>
      </c>
      <c r="J26" s="383">
        <v>10000</v>
      </c>
      <c r="K26" s="385">
        <v>20000</v>
      </c>
      <c r="L26" s="205"/>
    </row>
    <row r="27" spans="1:13" s="204" customFormat="1" ht="23.25" customHeight="1" x14ac:dyDescent="0.2">
      <c r="A27" s="260"/>
      <c r="B27" s="279"/>
      <c r="C27" s="198"/>
      <c r="D27" s="198"/>
      <c r="E27" s="198"/>
      <c r="F27" s="200"/>
      <c r="G27" s="149"/>
      <c r="H27" s="200"/>
      <c r="I27" s="200"/>
      <c r="J27" s="205"/>
      <c r="K27" s="205"/>
      <c r="L27" s="205"/>
      <c r="M27" s="206"/>
    </row>
    <row r="28" spans="1:13" s="204" customFormat="1" ht="23.25" customHeight="1" x14ac:dyDescent="0.2">
      <c r="A28" s="243"/>
      <c r="B28" s="279"/>
      <c r="C28" s="198"/>
      <c r="D28" s="198"/>
      <c r="E28" s="446" t="s">
        <v>157</v>
      </c>
      <c r="F28" s="446"/>
      <c r="G28" s="446"/>
      <c r="H28" s="446"/>
      <c r="I28" s="446"/>
      <c r="J28" s="446"/>
      <c r="K28" s="446"/>
      <c r="L28" s="207"/>
      <c r="M28" s="208"/>
    </row>
    <row r="29" spans="1:13" s="206" customFormat="1" ht="23.25" customHeight="1" x14ac:dyDescent="0.2">
      <c r="A29" s="243"/>
      <c r="B29" s="266"/>
      <c r="C29" s="198"/>
      <c r="D29" s="198"/>
      <c r="E29" s="359" t="s">
        <v>80</v>
      </c>
      <c r="F29" s="375"/>
      <c r="G29" s="375">
        <f>VLOOKUP($I$16,Tablas!$A$305:$G$371,3,TRUE)+75</f>
        <v>4250</v>
      </c>
      <c r="H29" s="375">
        <f>VLOOKUP($I$16,Tablas!$A$305:$G$371,4,TRUE)+75</f>
        <v>4081</v>
      </c>
      <c r="I29" s="375">
        <f>VLOOKUP($I$16,Tablas!$A$305:$G$371,5,TRUE)+75</f>
        <v>3009</v>
      </c>
      <c r="J29" s="375">
        <f>VLOOKUP($I$16,Tablas!$A$305:$G$371,6,TRUE)+75</f>
        <v>2172</v>
      </c>
      <c r="K29" s="376">
        <f>VLOOKUP($I$16,Tablas!$A$305:$G$371,7,TRUE)+75</f>
        <v>1722</v>
      </c>
      <c r="L29" s="197"/>
      <c r="M29" s="208"/>
    </row>
    <row r="30" spans="1:13" s="208" customFormat="1" ht="23.25" customHeight="1" x14ac:dyDescent="0.2">
      <c r="A30" s="260"/>
      <c r="B30" s="266"/>
      <c r="C30" s="198"/>
      <c r="D30" s="209"/>
      <c r="E30" s="362" t="s">
        <v>81</v>
      </c>
      <c r="F30" s="210"/>
      <c r="G30" s="210">
        <f>IF($F$16=1,0,(VLOOKUP($I$18,Tablas!$A$305:$G$371,3,TRUE)))</f>
        <v>4175</v>
      </c>
      <c r="H30" s="210">
        <f>IF($F$16=1,0,(VLOOKUP($I$18,Tablas!$A$305:$G$371,4,TRUE)))</f>
        <v>4006</v>
      </c>
      <c r="I30" s="210">
        <f>IF($F$16=1,0,(VLOOKUP($I$18,Tablas!$A$305:$G$371,5,TRUE)))</f>
        <v>2934</v>
      </c>
      <c r="J30" s="210">
        <f>IF($F$16=1,0,(VLOOKUP($I$18,Tablas!$A$305:$G$371,6,TRUE)))</f>
        <v>2097</v>
      </c>
      <c r="K30" s="363">
        <f>IF($F$16=1,0,(VLOOKUP($I$18,Tablas!$A$305:$G$371,7,TRUE)))</f>
        <v>1647</v>
      </c>
      <c r="L30" s="210"/>
    </row>
    <row r="31" spans="1:13" s="208" customFormat="1" ht="23.25" customHeight="1" x14ac:dyDescent="0.2">
      <c r="A31" s="260"/>
      <c r="B31" s="266"/>
      <c r="C31" s="198"/>
      <c r="D31" s="209"/>
      <c r="E31" s="362" t="s">
        <v>95</v>
      </c>
      <c r="F31" s="210"/>
      <c r="G31" s="211">
        <f>IF($F$18=0,0,(VLOOKUP($F$18,Tablas!$A$372:$G$374,3,TRUE)))</f>
        <v>0</v>
      </c>
      <c r="H31" s="211">
        <f>IF($F$18=0,0,(VLOOKUP($F$18,Tablas!$A$372:$G$374,4,TRUE)))</f>
        <v>0</v>
      </c>
      <c r="I31" s="211">
        <f>IF($F$18=0,0,(VLOOKUP($F$18,Tablas!$A$372:$G$374,5,TRUE)))</f>
        <v>0</v>
      </c>
      <c r="J31" s="211">
        <f>IF($F$18=0,0,(VLOOKUP($F$18,Tablas!$A$372:$G$374,6,TRUE)))</f>
        <v>0</v>
      </c>
      <c r="K31" s="419">
        <f>IF($F$18=0,0,(VLOOKUP($F$18,Tablas!$A$372:$G$374,7,TRUE)))</f>
        <v>0</v>
      </c>
      <c r="L31" s="210"/>
    </row>
    <row r="32" spans="1:13" s="208" customFormat="1" ht="23.25" customHeight="1" x14ac:dyDescent="0.2">
      <c r="A32" s="260"/>
      <c r="B32" s="266"/>
      <c r="C32" s="209"/>
      <c r="D32" s="198"/>
      <c r="E32" s="374" t="s">
        <v>82</v>
      </c>
      <c r="F32" s="213"/>
      <c r="G32" s="213">
        <f>SUM(G29:G31)</f>
        <v>8425</v>
      </c>
      <c r="H32" s="213">
        <f>SUM(H29:H31)</f>
        <v>8087</v>
      </c>
      <c r="I32" s="213">
        <f>SUM(I29:I31)</f>
        <v>5943</v>
      </c>
      <c r="J32" s="213">
        <f>SUM(J29:J31)</f>
        <v>4269</v>
      </c>
      <c r="K32" s="364">
        <f>SUM(K29:K31)</f>
        <v>3369</v>
      </c>
      <c r="L32" s="210"/>
      <c r="M32" s="212"/>
    </row>
    <row r="33" spans="1:13" s="208" customFormat="1" ht="30.75" hidden="1" customHeight="1" x14ac:dyDescent="0.2">
      <c r="A33" s="260"/>
      <c r="B33" s="266"/>
      <c r="C33" s="209"/>
      <c r="D33" s="209"/>
      <c r="E33" s="362" t="s">
        <v>83</v>
      </c>
      <c r="F33" s="210"/>
      <c r="G33" s="210">
        <v>0</v>
      </c>
      <c r="H33" s="210">
        <v>0</v>
      </c>
      <c r="I33" s="210">
        <v>0</v>
      </c>
      <c r="J33" s="210">
        <v>0</v>
      </c>
      <c r="K33" s="363">
        <v>0</v>
      </c>
      <c r="L33" s="213"/>
    </row>
    <row r="34" spans="1:13" s="212" customFormat="1" ht="56" customHeight="1" x14ac:dyDescent="0.2">
      <c r="A34" s="260"/>
      <c r="B34" s="266"/>
      <c r="C34" s="198"/>
      <c r="D34" s="214"/>
      <c r="E34" s="492" t="s">
        <v>171</v>
      </c>
      <c r="F34" s="493"/>
      <c r="G34" s="210">
        <f>(G32)*4%</f>
        <v>337</v>
      </c>
      <c r="H34" s="210">
        <f>(H32)*4%</f>
        <v>323.48</v>
      </c>
      <c r="I34" s="210">
        <f>(I32)*4%</f>
        <v>237.72</v>
      </c>
      <c r="J34" s="210">
        <f>(J32)*4%</f>
        <v>170.76</v>
      </c>
      <c r="K34" s="363">
        <f>(K32)*4%</f>
        <v>134.76</v>
      </c>
      <c r="L34" s="210"/>
      <c r="M34" s="208"/>
    </row>
    <row r="35" spans="1:13" s="208" customFormat="1" ht="38" customHeight="1" x14ac:dyDescent="0.15">
      <c r="A35" s="243"/>
      <c r="B35" s="254"/>
      <c r="C35" s="209"/>
      <c r="D35" s="214"/>
      <c r="E35" s="416" t="s">
        <v>86</v>
      </c>
      <c r="F35" s="417"/>
      <c r="G35" s="417">
        <f>SUM(G32:G34)</f>
        <v>8762</v>
      </c>
      <c r="H35" s="417">
        <f>SUM(H32:H34)</f>
        <v>8410.48</v>
      </c>
      <c r="I35" s="417">
        <f>SUM(I32:I34)</f>
        <v>6180.72</v>
      </c>
      <c r="J35" s="417">
        <f>SUM(J32:J34)</f>
        <v>4439.76</v>
      </c>
      <c r="K35" s="418">
        <f>SUM(K32:K34)</f>
        <v>3503.76</v>
      </c>
      <c r="L35" s="210"/>
    </row>
    <row r="36" spans="1:13" s="208" customFormat="1" ht="32" customHeight="1" x14ac:dyDescent="0.2">
      <c r="A36" s="260"/>
      <c r="B36" s="278"/>
      <c r="C36" s="214"/>
      <c r="D36" s="214"/>
      <c r="E36" s="198"/>
      <c r="F36" s="215"/>
      <c r="G36" s="215"/>
      <c r="H36" s="215"/>
      <c r="I36" s="215"/>
      <c r="J36" s="213"/>
      <c r="K36" s="213"/>
      <c r="L36" s="213"/>
    </row>
    <row r="37" spans="1:13" s="208" customFormat="1" ht="23.25" customHeight="1" x14ac:dyDescent="0.2">
      <c r="A37" s="243"/>
      <c r="B37" s="266"/>
      <c r="C37" s="214"/>
      <c r="D37" s="214"/>
      <c r="E37" s="446" t="s">
        <v>158</v>
      </c>
      <c r="F37" s="446"/>
      <c r="G37" s="446"/>
      <c r="H37" s="446"/>
      <c r="I37" s="446"/>
      <c r="J37" s="446"/>
      <c r="K37" s="446"/>
      <c r="L37" s="213"/>
      <c r="M37" s="212"/>
    </row>
    <row r="38" spans="1:13" s="208" customFormat="1" ht="23.25" customHeight="1" x14ac:dyDescent="0.15">
      <c r="A38" s="265"/>
      <c r="B38" s="259"/>
      <c r="C38" s="214"/>
      <c r="D38" s="201"/>
      <c r="E38" s="359" t="s">
        <v>80</v>
      </c>
      <c r="F38" s="360"/>
      <c r="G38" s="360">
        <f>VLOOKUP($I$16,Tablas!$A$605:$G$671,3,TRUE)+75</f>
        <v>2287.75</v>
      </c>
      <c r="H38" s="360">
        <f>VLOOKUP($I$16,Tablas!$A$605:$G$671,4,TRUE)+75</f>
        <v>2198.1800000000003</v>
      </c>
      <c r="I38" s="360">
        <f>VLOOKUP($I$16,Tablas!$A$605:$G$671,5,TRUE)+75</f>
        <v>1630.02</v>
      </c>
      <c r="J38" s="360">
        <f>VLOOKUP($I$16,Tablas!$A$605:$G$671,6,TRUE)+75</f>
        <v>1186.4100000000001</v>
      </c>
      <c r="K38" s="361">
        <f>VLOOKUP($I$16,Tablas!$A$605:$G$671,7,TRUE)+75</f>
        <v>947.91000000000008</v>
      </c>
      <c r="L38" s="216"/>
    </row>
    <row r="39" spans="1:13" s="212" customFormat="1" ht="33" customHeight="1" x14ac:dyDescent="0.2">
      <c r="A39" s="243"/>
      <c r="B39" s="278"/>
      <c r="C39" s="214"/>
      <c r="D39" s="201"/>
      <c r="E39" s="362" t="s">
        <v>81</v>
      </c>
      <c r="F39" s="210"/>
      <c r="G39" s="210">
        <f>IF($F$16=1,0,(VLOOKUP($I$18,Tablas!$A$605:$G$671,3,TRUE)))</f>
        <v>2212.75</v>
      </c>
      <c r="H39" s="210">
        <f>IF($F$16=1,0,(VLOOKUP($I$18,Tablas!$A$605:$G$671,4,TRUE)))</f>
        <v>2123.1800000000003</v>
      </c>
      <c r="I39" s="210">
        <f>IF($F$16=1,0,(VLOOKUP($I$18,Tablas!$A$605:$G$671,5,TRUE)))</f>
        <v>1555.02</v>
      </c>
      <c r="J39" s="210">
        <f>IF($F$16=1,0,(VLOOKUP($I$18,Tablas!$A$605:$G$671,6,TRUE)))</f>
        <v>1111.4100000000001</v>
      </c>
      <c r="K39" s="363">
        <f>IF($F$16=1,0,(VLOOKUP($I$18,Tablas!$A$605:$G$671,7,TRUE)))</f>
        <v>872.91000000000008</v>
      </c>
      <c r="L39" s="197"/>
      <c r="M39" s="208"/>
    </row>
    <row r="40" spans="1:13" s="208" customFormat="1" ht="30.75" customHeight="1" x14ac:dyDescent="0.2">
      <c r="A40" s="243"/>
      <c r="B40" s="266"/>
      <c r="C40" s="201"/>
      <c r="D40" s="198"/>
      <c r="E40" s="362" t="s">
        <v>95</v>
      </c>
      <c r="F40" s="210"/>
      <c r="G40" s="211">
        <f>IF($F$18=0,0,(VLOOKUP($F$18,Tablas!$A$672:$G$674,3,TRUE)))</f>
        <v>0</v>
      </c>
      <c r="H40" s="211">
        <f>IF($F$18=0,0,(VLOOKUP($F$18,Tablas!$A$672:$G$674,4,TRUE)))</f>
        <v>0</v>
      </c>
      <c r="I40" s="211">
        <f>IF($F$18=0,0,(VLOOKUP($F$18,Tablas!$A$672:$G$674,5,TRUE)))</f>
        <v>0</v>
      </c>
      <c r="J40" s="211">
        <f>IF($F$18=0,0,(VLOOKUP($F$18,Tablas!$A$672:$G$674,6,TRUE)))</f>
        <v>0</v>
      </c>
      <c r="K40" s="419">
        <f>IF($F$18=0,0,(VLOOKUP($F$18,Tablas!$A$672:$G$674,7,TRUE)))</f>
        <v>0</v>
      </c>
      <c r="L40" s="210"/>
    </row>
    <row r="41" spans="1:13" s="208" customFormat="1" ht="23.25" customHeight="1" x14ac:dyDescent="0.2">
      <c r="A41" s="243"/>
      <c r="B41" s="266"/>
      <c r="C41" s="201"/>
      <c r="D41" s="198"/>
      <c r="E41" s="374" t="s">
        <v>82</v>
      </c>
      <c r="F41" s="213"/>
      <c r="G41" s="213">
        <f>SUM(G38:G40)</f>
        <v>4500.5</v>
      </c>
      <c r="H41" s="213">
        <f>SUM(H38:H40)</f>
        <v>4321.3600000000006</v>
      </c>
      <c r="I41" s="213">
        <f>SUM(I38:I40)</f>
        <v>3185.04</v>
      </c>
      <c r="J41" s="213">
        <f>SUM(J38:J40)</f>
        <v>2297.8200000000002</v>
      </c>
      <c r="K41" s="364">
        <f>SUM(K38:K40)</f>
        <v>1820.8200000000002</v>
      </c>
      <c r="L41" s="210"/>
    </row>
    <row r="42" spans="1:13" s="208" customFormat="1" ht="23.25" hidden="1" customHeight="1" x14ac:dyDescent="0.2">
      <c r="A42" s="243"/>
      <c r="B42" s="266"/>
      <c r="C42" s="198"/>
      <c r="D42" s="198"/>
      <c r="E42" s="362" t="s">
        <v>83</v>
      </c>
      <c r="F42" s="210"/>
      <c r="G42" s="210">
        <v>0</v>
      </c>
      <c r="H42" s="210">
        <v>0</v>
      </c>
      <c r="I42" s="210">
        <v>0</v>
      </c>
      <c r="J42" s="210">
        <v>0</v>
      </c>
      <c r="K42" s="363">
        <v>0</v>
      </c>
      <c r="L42" s="210"/>
      <c r="M42" s="212"/>
    </row>
    <row r="43" spans="1:13" s="208" customFormat="1" ht="46.25" customHeight="1" x14ac:dyDescent="0.2">
      <c r="A43" s="243"/>
      <c r="B43" s="266"/>
      <c r="C43" s="198"/>
      <c r="D43" s="198"/>
      <c r="E43" s="492" t="s">
        <v>170</v>
      </c>
      <c r="F43" s="493"/>
      <c r="G43" s="210">
        <f>(G41)*4%</f>
        <v>180.02</v>
      </c>
      <c r="H43" s="210">
        <f>(H41)*4%</f>
        <v>172.85440000000003</v>
      </c>
      <c r="I43" s="210">
        <f>(I41)*4%</f>
        <v>127.4016</v>
      </c>
      <c r="J43" s="210">
        <f>(J41)*4%</f>
        <v>91.912800000000004</v>
      </c>
      <c r="K43" s="363">
        <f>(K41)*4%</f>
        <v>72.832800000000006</v>
      </c>
      <c r="L43" s="213"/>
    </row>
    <row r="44" spans="1:13" s="212" customFormat="1" ht="23.25" customHeight="1" x14ac:dyDescent="0.15">
      <c r="A44" s="265"/>
      <c r="B44" s="259"/>
      <c r="C44" s="198"/>
      <c r="D44" s="201"/>
      <c r="E44" s="412" t="s">
        <v>93</v>
      </c>
      <c r="F44" s="355"/>
      <c r="G44" s="355">
        <f>SUM(G41:G43)</f>
        <v>4680.5200000000004</v>
      </c>
      <c r="H44" s="355">
        <f>SUM(H41:H43)</f>
        <v>4494.2144000000008</v>
      </c>
      <c r="I44" s="355">
        <f>SUM(I41:I43)</f>
        <v>3312.4416000000001</v>
      </c>
      <c r="J44" s="355">
        <f>SUM(J41:J43)</f>
        <v>2389.7328000000002</v>
      </c>
      <c r="K44" s="413">
        <f>SUM(K41:K43)</f>
        <v>1893.6528000000001</v>
      </c>
      <c r="L44" s="210"/>
    </row>
    <row r="45" spans="1:13" s="208" customFormat="1" ht="23.25" customHeight="1" x14ac:dyDescent="0.15">
      <c r="A45" s="472"/>
      <c r="B45" s="501"/>
      <c r="C45" s="198"/>
      <c r="D45" s="201"/>
      <c r="E45" s="414" t="s">
        <v>94</v>
      </c>
      <c r="F45" s="356"/>
      <c r="G45" s="356">
        <f>G41+G43-78</f>
        <v>4602.5200000000004</v>
      </c>
      <c r="H45" s="356">
        <f>H41+H43-78</f>
        <v>4416.2144000000008</v>
      </c>
      <c r="I45" s="356">
        <f>I41+I43-78</f>
        <v>3234.4416000000001</v>
      </c>
      <c r="J45" s="356">
        <f>J41+J43-78</f>
        <v>2311.7328000000002</v>
      </c>
      <c r="K45" s="415">
        <f>K41+K43-78</f>
        <v>1815.6528000000001</v>
      </c>
      <c r="L45" s="210"/>
    </row>
    <row r="46" spans="1:13" s="208" customFormat="1" ht="23.25" customHeight="1" x14ac:dyDescent="0.2">
      <c r="A46" s="472"/>
      <c r="B46" s="502"/>
      <c r="C46" s="201"/>
      <c r="D46" s="194"/>
      <c r="E46" s="416" t="s">
        <v>86</v>
      </c>
      <c r="F46" s="417"/>
      <c r="G46" s="417">
        <f>G44+G45</f>
        <v>9283.0400000000009</v>
      </c>
      <c r="H46" s="417">
        <f t="shared" ref="H46:I46" si="0">H44+H45</f>
        <v>8910.4288000000015</v>
      </c>
      <c r="I46" s="417">
        <f t="shared" si="0"/>
        <v>6546.8832000000002</v>
      </c>
      <c r="J46" s="417">
        <f t="shared" ref="J46:K46" si="1">J44+J45</f>
        <v>4701.4656000000004</v>
      </c>
      <c r="K46" s="418">
        <f t="shared" si="1"/>
        <v>3709.3056000000001</v>
      </c>
      <c r="L46" s="213"/>
    </row>
    <row r="47" spans="1:13" s="208" customFormat="1" ht="30.75" customHeight="1" x14ac:dyDescent="0.2">
      <c r="A47" s="243"/>
      <c r="B47" s="254"/>
      <c r="C47" s="201"/>
      <c r="D47" s="194"/>
      <c r="E47" s="198"/>
      <c r="F47" s="199"/>
      <c r="G47" s="199"/>
      <c r="H47" s="199"/>
      <c r="I47" s="199"/>
      <c r="J47" s="217"/>
      <c r="K47" s="217"/>
      <c r="L47" s="217"/>
      <c r="M47" s="212"/>
    </row>
    <row r="48" spans="1:13" s="208" customFormat="1" ht="23.25" customHeight="1" x14ac:dyDescent="0.2">
      <c r="A48" s="243"/>
      <c r="B48" s="254"/>
      <c r="C48" s="194"/>
      <c r="D48" s="194"/>
      <c r="E48" s="446" t="s">
        <v>159</v>
      </c>
      <c r="F48" s="446"/>
      <c r="G48" s="446"/>
      <c r="H48" s="446"/>
      <c r="I48" s="446"/>
      <c r="J48" s="446"/>
      <c r="K48" s="446"/>
      <c r="L48" s="216"/>
    </row>
    <row r="49" spans="1:13" s="208" customFormat="1" ht="22.5" customHeight="1" x14ac:dyDescent="0.2">
      <c r="A49" s="243"/>
      <c r="B49" s="278"/>
      <c r="C49" s="194"/>
      <c r="D49" s="194"/>
      <c r="E49" s="359" t="s">
        <v>80</v>
      </c>
      <c r="F49" s="360"/>
      <c r="G49" s="360">
        <f>VLOOKUP($I$16,Tablas!$A$830:$G$896,3,TRUE)+75</f>
        <v>1223.125</v>
      </c>
      <c r="H49" s="360">
        <f>VLOOKUP($I$16,Tablas!$A$830:$G$896,4,TRUE)+75</f>
        <v>1176.6500000000001</v>
      </c>
      <c r="I49" s="360">
        <f>VLOOKUP($I$16,Tablas!$A$830:$G$896,5,TRUE)+75</f>
        <v>881.85</v>
      </c>
      <c r="J49" s="360">
        <f>VLOOKUP($I$16,Tablas!$A$830:$G$896,6,TRUE)+75</f>
        <v>651.67500000000007</v>
      </c>
      <c r="K49" s="361">
        <f>VLOOKUP($I$16,Tablas!$A$830:$G$896,7,TRUE)+75</f>
        <v>527.92499999999995</v>
      </c>
      <c r="L49" s="197"/>
    </row>
    <row r="50" spans="1:13" s="208" customFormat="1" ht="23.25" customHeight="1" x14ac:dyDescent="0.2">
      <c r="A50" s="243"/>
      <c r="B50" s="278"/>
      <c r="C50" s="194"/>
      <c r="D50" s="194"/>
      <c r="E50" s="362" t="s">
        <v>81</v>
      </c>
      <c r="F50" s="210"/>
      <c r="G50" s="210">
        <f>IF($F$16=1,0,(VLOOKUP($I$18,Tablas!$A$830:$G$896,3,TRUE)))</f>
        <v>1148.125</v>
      </c>
      <c r="H50" s="210">
        <f>IF($F$16=1,0,(VLOOKUP($I$18,Tablas!$A$830:$G$896,4,TRUE)))</f>
        <v>1101.6500000000001</v>
      </c>
      <c r="I50" s="210">
        <f>IF($F$16=1,0,(VLOOKUP($I$18,Tablas!$A$830:$G$896,5,TRUE)))</f>
        <v>806.85</v>
      </c>
      <c r="J50" s="210">
        <f>IF($F$16=1,0,(VLOOKUP($I$18,Tablas!$A$830:$G$896,6,TRUE)))</f>
        <v>576.67500000000007</v>
      </c>
      <c r="K50" s="363">
        <f>IF($F$16=1,0,(VLOOKUP($I$18,Tablas!$A$830:$G$896,7,TRUE)))</f>
        <v>452.92500000000001</v>
      </c>
      <c r="L50" s="210"/>
    </row>
    <row r="51" spans="1:13" s="212" customFormat="1" ht="38.25" customHeight="1" x14ac:dyDescent="0.2">
      <c r="A51" s="243"/>
      <c r="B51" s="278"/>
      <c r="C51" s="194"/>
      <c r="D51" s="194"/>
      <c r="E51" s="362" t="s">
        <v>95</v>
      </c>
      <c r="F51" s="210"/>
      <c r="G51" s="211">
        <f>IF($F$18=0,0,(VLOOKUP($F$18,Tablas!$A$897:$G$899,3,TRUE)))</f>
        <v>0</v>
      </c>
      <c r="H51" s="211">
        <f>IF($F$18=0,0,(VLOOKUP($F$18,Tablas!$A$897:$G$899,4,TRUE)))</f>
        <v>0</v>
      </c>
      <c r="I51" s="211">
        <f>IF($F$18=0,0,(VLOOKUP($F$18,Tablas!$A$897:$G$899,5,TRUE)))</f>
        <v>0</v>
      </c>
      <c r="J51" s="211">
        <f>IF($F$18=0,0,(VLOOKUP($F$18,Tablas!$A$897:$G$899,6,TRUE)))</f>
        <v>0</v>
      </c>
      <c r="K51" s="419">
        <f>IF($F$18=0,0,(VLOOKUP($F$18,Tablas!$A$897:$G$899,7,TRUE)))</f>
        <v>0</v>
      </c>
      <c r="L51" s="210"/>
      <c r="M51" s="208"/>
    </row>
    <row r="52" spans="1:13" s="208" customFormat="1" ht="23.25" customHeight="1" x14ac:dyDescent="0.2">
      <c r="A52" s="243"/>
      <c r="B52" s="278"/>
      <c r="C52" s="194"/>
      <c r="D52" s="194"/>
      <c r="E52" s="460" t="s">
        <v>82</v>
      </c>
      <c r="F52" s="461"/>
      <c r="G52" s="213">
        <f>SUM(G49:G51)</f>
        <v>2371.25</v>
      </c>
      <c r="H52" s="213">
        <f>SUM(H49:H51)</f>
        <v>2278.3000000000002</v>
      </c>
      <c r="I52" s="213">
        <f>SUM(I49:I51)</f>
        <v>1688.7</v>
      </c>
      <c r="J52" s="213">
        <f>SUM(J49:J51)</f>
        <v>1228.3500000000001</v>
      </c>
      <c r="K52" s="364">
        <f>SUM(K49:K51)</f>
        <v>980.84999999999991</v>
      </c>
      <c r="L52" s="210"/>
      <c r="M52" s="212"/>
    </row>
    <row r="53" spans="1:13" s="208" customFormat="1" ht="31.25" hidden="1" customHeight="1" x14ac:dyDescent="0.2">
      <c r="A53" s="243"/>
      <c r="B53" s="278"/>
      <c r="C53" s="194"/>
      <c r="D53" s="194"/>
      <c r="E53" s="457" t="s">
        <v>83</v>
      </c>
      <c r="F53" s="458"/>
      <c r="G53" s="210">
        <v>0</v>
      </c>
      <c r="H53" s="210">
        <v>0</v>
      </c>
      <c r="I53" s="210">
        <v>0</v>
      </c>
      <c r="J53" s="210">
        <v>0</v>
      </c>
      <c r="K53" s="363">
        <v>0</v>
      </c>
      <c r="L53" s="213"/>
    </row>
    <row r="54" spans="1:13" s="208" customFormat="1" ht="49.25" customHeight="1" x14ac:dyDescent="0.2">
      <c r="A54" s="243"/>
      <c r="B54" s="278"/>
      <c r="C54" s="194"/>
      <c r="D54" s="194"/>
      <c r="E54" s="492" t="s">
        <v>170</v>
      </c>
      <c r="F54" s="493"/>
      <c r="G54" s="210">
        <f>(G52)*4%</f>
        <v>94.850000000000009</v>
      </c>
      <c r="H54" s="210">
        <f>(H52)*4%</f>
        <v>91.132000000000005</v>
      </c>
      <c r="I54" s="210">
        <f>(I52)*4%</f>
        <v>67.548000000000002</v>
      </c>
      <c r="J54" s="210">
        <f>(J52)*4%</f>
        <v>49.134000000000007</v>
      </c>
      <c r="K54" s="363">
        <f>(K52)*4%</f>
        <v>39.233999999999995</v>
      </c>
      <c r="L54" s="210"/>
    </row>
    <row r="55" spans="1:13" s="208" customFormat="1" ht="23.25" customHeight="1" x14ac:dyDescent="0.2">
      <c r="A55" s="243"/>
      <c r="B55" s="254"/>
      <c r="C55" s="194"/>
      <c r="D55" s="194"/>
      <c r="E55" s="412" t="s">
        <v>93</v>
      </c>
      <c r="F55" s="355"/>
      <c r="G55" s="355">
        <f>SUM(G52:G54)</f>
        <v>2466.1</v>
      </c>
      <c r="H55" s="355">
        <f>SUM(H52:H54)</f>
        <v>2369.4320000000002</v>
      </c>
      <c r="I55" s="355">
        <f>SUM(I52:I54)</f>
        <v>1756.248</v>
      </c>
      <c r="J55" s="355">
        <f>SUM(J52:J54)</f>
        <v>1277.4840000000002</v>
      </c>
      <c r="K55" s="413">
        <f>SUM(K52:K54)</f>
        <v>1020.0839999999999</v>
      </c>
      <c r="L55" s="210"/>
    </row>
    <row r="56" spans="1:13" s="212" customFormat="1" ht="29.25" customHeight="1" x14ac:dyDescent="0.2">
      <c r="A56" s="243"/>
      <c r="B56" s="278"/>
      <c r="C56" s="194"/>
      <c r="D56" s="194"/>
      <c r="E56" s="414" t="s">
        <v>156</v>
      </c>
      <c r="F56" s="356"/>
      <c r="G56" s="356">
        <f>G52+G54-78</f>
        <v>2388.1</v>
      </c>
      <c r="H56" s="356">
        <f>H52+H54-78</f>
        <v>2291.4320000000002</v>
      </c>
      <c r="I56" s="356">
        <f>I52+I54-78</f>
        <v>1678.248</v>
      </c>
      <c r="J56" s="356">
        <f>J52+J54-78</f>
        <v>1199.4840000000002</v>
      </c>
      <c r="K56" s="415">
        <f>K52+K54-78</f>
        <v>942.08399999999995</v>
      </c>
      <c r="L56" s="213"/>
      <c r="M56" s="208"/>
    </row>
    <row r="57" spans="1:13" ht="23.25" customHeight="1" x14ac:dyDescent="0.2">
      <c r="A57" s="243"/>
      <c r="B57" s="254"/>
      <c r="C57" s="194"/>
      <c r="E57" s="416" t="s">
        <v>86</v>
      </c>
      <c r="F57" s="417"/>
      <c r="G57" s="417">
        <f>G55+(G56*3)</f>
        <v>9630.4</v>
      </c>
      <c r="H57" s="417">
        <f t="shared" ref="H57:I57" si="2">H55+(H56*3)</f>
        <v>9243.728000000001</v>
      </c>
      <c r="I57" s="417">
        <f t="shared" si="2"/>
        <v>6790.9920000000002</v>
      </c>
      <c r="J57" s="417">
        <f t="shared" ref="J57:K57" si="3">J55+(J56*3)</f>
        <v>4875.9360000000006</v>
      </c>
      <c r="K57" s="418">
        <f t="shared" si="3"/>
        <v>3846.3359999999998</v>
      </c>
      <c r="L57" s="213"/>
      <c r="M57" s="208"/>
    </row>
    <row r="58" spans="1:13" x14ac:dyDescent="0.2">
      <c r="A58" s="243"/>
      <c r="B58" s="278"/>
      <c r="C58" s="194"/>
      <c r="E58" s="201"/>
      <c r="F58" s="199"/>
      <c r="G58" s="199"/>
      <c r="H58" s="199"/>
      <c r="I58" s="199"/>
      <c r="J58" s="218"/>
      <c r="K58" s="218"/>
      <c r="L58" s="218"/>
      <c r="M58" s="212"/>
    </row>
    <row r="59" spans="1:13" ht="23.25" customHeight="1" x14ac:dyDescent="0.2">
      <c r="A59" s="243"/>
      <c r="B59" s="278"/>
      <c r="C59" s="194"/>
      <c r="E59" s="497" t="s">
        <v>177</v>
      </c>
      <c r="F59" s="497"/>
      <c r="G59" s="497"/>
      <c r="H59" s="497"/>
      <c r="I59" s="497"/>
      <c r="J59" s="497"/>
      <c r="K59" s="497"/>
      <c r="L59" s="197"/>
      <c r="M59" s="208"/>
    </row>
    <row r="60" spans="1:13" ht="24" customHeight="1" x14ac:dyDescent="0.2">
      <c r="A60" s="243"/>
      <c r="B60" s="266"/>
      <c r="C60" s="194"/>
      <c r="E60" s="498" t="s">
        <v>96</v>
      </c>
      <c r="F60" s="498"/>
      <c r="G60" s="498"/>
      <c r="H60" s="498"/>
      <c r="I60" s="498"/>
      <c r="J60" s="498"/>
      <c r="K60" s="498"/>
      <c r="L60" s="210"/>
      <c r="M60" s="208"/>
    </row>
    <row r="61" spans="1:13" ht="25.5" customHeight="1" x14ac:dyDescent="0.2">
      <c r="A61" s="265"/>
      <c r="B61" s="266"/>
      <c r="C61" s="194"/>
      <c r="E61" s="498"/>
      <c r="F61" s="498"/>
      <c r="G61" s="498"/>
      <c r="H61" s="498"/>
      <c r="I61" s="498"/>
      <c r="J61" s="498"/>
      <c r="K61" s="498"/>
      <c r="L61" s="210"/>
      <c r="M61" s="208"/>
    </row>
    <row r="62" spans="1:13" ht="36.75" customHeight="1" x14ac:dyDescent="0.2">
      <c r="A62" s="243"/>
      <c r="B62" s="253"/>
      <c r="C62" s="194"/>
      <c r="E62" s="219"/>
      <c r="F62" s="219"/>
      <c r="G62" s="219"/>
      <c r="H62" s="219"/>
      <c r="I62" s="219"/>
      <c r="J62" s="210"/>
      <c r="K62" s="210"/>
      <c r="L62" s="210"/>
      <c r="M62" s="208"/>
    </row>
    <row r="63" spans="1:13" ht="23.25" customHeight="1" x14ac:dyDescent="0.2">
      <c r="A63" s="243"/>
      <c r="B63" s="254"/>
      <c r="C63" s="194"/>
      <c r="E63" s="219"/>
      <c r="F63" s="219"/>
      <c r="G63" s="219"/>
      <c r="H63" s="219"/>
      <c r="I63" s="219"/>
      <c r="J63" s="210"/>
      <c r="K63" s="210"/>
      <c r="L63" s="210"/>
      <c r="M63" s="208"/>
    </row>
    <row r="64" spans="1:13" ht="23.25" customHeight="1" x14ac:dyDescent="0.2">
      <c r="A64" s="243"/>
      <c r="B64" s="253"/>
      <c r="C64" s="194"/>
      <c r="E64" s="462"/>
      <c r="F64" s="462"/>
      <c r="G64" s="220"/>
      <c r="H64" s="220"/>
      <c r="I64" s="220"/>
      <c r="J64" s="210"/>
      <c r="K64" s="210"/>
      <c r="L64" s="210"/>
      <c r="M64" s="208"/>
    </row>
    <row r="65" spans="1:13" ht="32.25" customHeight="1" x14ac:dyDescent="0.2">
      <c r="A65" s="265"/>
      <c r="B65" s="266"/>
      <c r="C65" s="194"/>
      <c r="E65" s="452"/>
      <c r="F65" s="452"/>
      <c r="G65" s="219"/>
      <c r="H65" s="219"/>
      <c r="I65" s="219"/>
      <c r="J65" s="213"/>
      <c r="K65" s="213"/>
      <c r="L65" s="213"/>
      <c r="M65" s="212"/>
    </row>
    <row r="66" spans="1:13" ht="48" customHeight="1" x14ac:dyDescent="0.2">
      <c r="A66" s="243"/>
      <c r="B66" s="278"/>
      <c r="C66" s="194"/>
      <c r="E66" s="463"/>
      <c r="F66" s="463"/>
      <c r="G66" s="219"/>
      <c r="H66" s="219"/>
      <c r="I66" s="219"/>
      <c r="J66" s="210"/>
      <c r="K66" s="210"/>
      <c r="L66" s="210"/>
      <c r="M66" s="212"/>
    </row>
    <row r="67" spans="1:13" ht="48" customHeight="1" x14ac:dyDescent="0.2">
      <c r="A67" s="499"/>
      <c r="B67" s="500"/>
      <c r="C67" s="500"/>
      <c r="D67" s="280"/>
      <c r="E67" s="298"/>
      <c r="F67" s="298"/>
      <c r="G67" s="298"/>
      <c r="H67" s="298"/>
      <c r="I67" s="298"/>
      <c r="J67" s="213"/>
      <c r="K67" s="213"/>
      <c r="L67" s="213"/>
    </row>
    <row r="68" spans="1:13" ht="23.25" customHeight="1" x14ac:dyDescent="0.2">
      <c r="A68" s="243"/>
      <c r="B68" s="253"/>
      <c r="C68" s="194"/>
      <c r="E68" s="221"/>
      <c r="F68" s="221"/>
      <c r="G68" s="221"/>
      <c r="H68" s="221"/>
      <c r="I68" s="221"/>
      <c r="J68" s="213"/>
      <c r="K68" s="213"/>
      <c r="L68" s="213"/>
    </row>
    <row r="69" spans="1:13" ht="33" customHeight="1" x14ac:dyDescent="0.2">
      <c r="A69" s="243"/>
      <c r="B69" s="278"/>
      <c r="C69" s="194"/>
      <c r="E69" s="199"/>
      <c r="F69" s="199"/>
      <c r="G69" s="199"/>
      <c r="H69" s="199"/>
      <c r="I69" s="199"/>
      <c r="J69" s="217"/>
      <c r="K69" s="217"/>
      <c r="L69" s="217"/>
    </row>
    <row r="70" spans="1:13" ht="23.25" customHeight="1" x14ac:dyDescent="0.2">
      <c r="A70" s="243"/>
      <c r="B70" s="266"/>
      <c r="E70" s="199"/>
      <c r="F70" s="199"/>
      <c r="G70" s="199"/>
      <c r="H70" s="199"/>
      <c r="I70" s="199"/>
      <c r="J70" s="199"/>
      <c r="K70" s="199"/>
    </row>
    <row r="71" spans="1:13" ht="33" customHeight="1" x14ac:dyDescent="0.2">
      <c r="A71" s="243"/>
      <c r="B71" s="278"/>
      <c r="E71" s="199"/>
      <c r="F71" s="199"/>
      <c r="G71" s="199"/>
      <c r="H71" s="199"/>
      <c r="I71" s="199"/>
      <c r="J71" s="199"/>
      <c r="K71" s="199"/>
    </row>
    <row r="72" spans="1:13" ht="23.25" customHeight="1" x14ac:dyDescent="0.2">
      <c r="A72" s="243"/>
      <c r="B72" s="267"/>
      <c r="E72" s="199"/>
      <c r="F72" s="199"/>
      <c r="G72" s="199"/>
      <c r="H72" s="199"/>
      <c r="I72" s="199"/>
      <c r="J72" s="199"/>
      <c r="K72" s="199"/>
    </row>
    <row r="73" spans="1:13" ht="21.75" customHeight="1" x14ac:dyDescent="0.2">
      <c r="A73" s="243"/>
      <c r="B73" s="268"/>
      <c r="E73" s="199"/>
      <c r="F73" s="199"/>
      <c r="G73" s="199"/>
      <c r="H73" s="199"/>
      <c r="I73" s="199"/>
      <c r="J73" s="199"/>
      <c r="K73" s="199"/>
    </row>
    <row r="74" spans="1:13" ht="19.5" customHeight="1" x14ac:dyDescent="0.2">
      <c r="A74" s="265"/>
      <c r="B74" s="266"/>
      <c r="E74" s="199"/>
      <c r="F74" s="199"/>
      <c r="G74" s="199"/>
      <c r="H74" s="199"/>
      <c r="I74" s="199"/>
      <c r="J74" s="199"/>
      <c r="K74" s="199"/>
    </row>
    <row r="75" spans="1:13" ht="19.5" customHeight="1" x14ac:dyDescent="0.2">
      <c r="A75" s="243"/>
      <c r="B75" s="266"/>
      <c r="E75" s="199"/>
      <c r="F75" s="199"/>
      <c r="G75" s="199"/>
      <c r="H75" s="199"/>
      <c r="I75" s="199"/>
      <c r="J75" s="199"/>
      <c r="K75" s="199"/>
    </row>
    <row r="76" spans="1:13" ht="24.75" customHeight="1" x14ac:dyDescent="0.2">
      <c r="A76" s="243"/>
      <c r="B76" s="266"/>
      <c r="E76" s="199"/>
      <c r="F76" s="199"/>
      <c r="G76" s="199"/>
      <c r="H76" s="199"/>
      <c r="I76" s="199"/>
      <c r="J76" s="199"/>
      <c r="K76" s="199"/>
    </row>
    <row r="77" spans="1:13" ht="24.75" customHeight="1" x14ac:dyDescent="0.2">
      <c r="A77" s="243"/>
      <c r="B77" s="266"/>
      <c r="E77" s="199"/>
      <c r="F77" s="199"/>
      <c r="G77" s="199"/>
      <c r="H77" s="199"/>
      <c r="I77" s="199"/>
      <c r="J77" s="199"/>
      <c r="K77" s="199"/>
    </row>
    <row r="78" spans="1:13" ht="24.75" customHeight="1" x14ac:dyDescent="0.2">
      <c r="A78" s="265"/>
      <c r="B78" s="266"/>
      <c r="E78" s="199"/>
      <c r="F78" s="199"/>
      <c r="G78" s="199"/>
      <c r="H78" s="199"/>
      <c r="I78" s="199"/>
      <c r="J78" s="199"/>
      <c r="K78" s="199"/>
    </row>
    <row r="79" spans="1:13" ht="24.75" customHeight="1" x14ac:dyDescent="0.2">
      <c r="A79" s="243"/>
      <c r="B79" s="278"/>
    </row>
    <row r="80" spans="1:13" ht="24.75" customHeight="1" x14ac:dyDescent="0.2">
      <c r="A80" s="243"/>
      <c r="B80" s="278"/>
    </row>
    <row r="81" spans="1:2" ht="24.75" customHeight="1" x14ac:dyDescent="0.2">
      <c r="A81" s="243"/>
      <c r="B81" s="278"/>
    </row>
    <row r="82" spans="1:2" ht="24.75" customHeight="1" x14ac:dyDescent="0.2">
      <c r="A82" s="243"/>
      <c r="B82" s="278"/>
    </row>
    <row r="83" spans="1:2" ht="32.25" customHeight="1" x14ac:dyDescent="0.2">
      <c r="A83" s="243"/>
      <c r="B83" s="278"/>
    </row>
    <row r="84" spans="1:2" ht="24.75" customHeight="1" x14ac:dyDescent="0.2">
      <c r="A84" s="243"/>
      <c r="B84" s="278"/>
    </row>
    <row r="85" spans="1:2" x14ac:dyDescent="0.2">
      <c r="A85" s="243"/>
      <c r="B85" s="278"/>
    </row>
    <row r="86" spans="1:2" ht="19.5" customHeight="1" x14ac:dyDescent="0.2">
      <c r="A86" s="243"/>
      <c r="B86" s="278"/>
    </row>
    <row r="87" spans="1:2" ht="19.5" customHeight="1" x14ac:dyDescent="0.2">
      <c r="A87" s="243"/>
      <c r="B87" s="278"/>
    </row>
    <row r="88" spans="1:2" ht="33.75" customHeight="1" x14ac:dyDescent="0.2">
      <c r="A88" s="265"/>
      <c r="B88" s="266"/>
    </row>
    <row r="89" spans="1:2" ht="19.5" customHeight="1" x14ac:dyDescent="0.2">
      <c r="A89" s="243"/>
      <c r="B89" s="253"/>
    </row>
    <row r="90" spans="1:2" ht="19.5" customHeight="1" x14ac:dyDescent="0.2">
      <c r="A90" s="243"/>
      <c r="B90" s="254"/>
    </row>
    <row r="91" spans="1:2" ht="19.5" customHeight="1" x14ac:dyDescent="0.2">
      <c r="A91" s="243"/>
      <c r="B91" s="254"/>
    </row>
    <row r="92" spans="1:2" ht="19.5" customHeight="1" x14ac:dyDescent="0.2">
      <c r="A92" s="243"/>
      <c r="B92" s="254"/>
    </row>
    <row r="93" spans="1:2" ht="19.5" customHeight="1" x14ac:dyDescent="0.2">
      <c r="A93" s="243"/>
      <c r="B93" s="254"/>
    </row>
    <row r="94" spans="1:2" x14ac:dyDescent="0.2">
      <c r="A94" s="243"/>
      <c r="B94" s="254"/>
    </row>
    <row r="95" spans="1:2" x14ac:dyDescent="0.2">
      <c r="A95" s="243"/>
      <c r="B95" s="254"/>
    </row>
    <row r="96" spans="1:2" x14ac:dyDescent="0.2">
      <c r="A96" s="243"/>
      <c r="B96" s="254"/>
    </row>
    <row r="97" spans="1:2" x14ac:dyDescent="0.2">
      <c r="A97" s="218"/>
      <c r="B97" s="218"/>
    </row>
    <row r="98" spans="1:2" x14ac:dyDescent="0.2">
      <c r="A98" s="218"/>
      <c r="B98" s="218"/>
    </row>
    <row r="99" spans="1:2" x14ac:dyDescent="0.2">
      <c r="A99" s="218"/>
      <c r="B99" s="218"/>
    </row>
    <row r="100" spans="1:2" x14ac:dyDescent="0.2">
      <c r="A100" s="218"/>
      <c r="B100" s="218"/>
    </row>
    <row r="101" spans="1:2" x14ac:dyDescent="0.2">
      <c r="A101" s="218"/>
      <c r="B101" s="218"/>
    </row>
    <row r="102" spans="1:2" x14ac:dyDescent="0.2">
      <c r="A102" s="218"/>
      <c r="B102" s="218"/>
    </row>
  </sheetData>
  <sheetProtection algorithmName="SHA-512" hashValue="Ztow/+kRLMqNfV6vXmny2X7Ef1WP7JmlkfEi6C41wgw3RQ420ZeXKPS8oQUwoi8h5kj3T8eEfYZ+qcnpEHNRhQ==" saltValue="U3E39T4oyaJuOlAPH/aUkA==" spinCount="100000" sheet="1" objects="1" scenarios="1"/>
  <mergeCells count="22">
    <mergeCell ref="E60:K61"/>
    <mergeCell ref="E48:K48"/>
    <mergeCell ref="A67:C67"/>
    <mergeCell ref="D14:E14"/>
    <mergeCell ref="D16:E16"/>
    <mergeCell ref="F14:I14"/>
    <mergeCell ref="A14:B14"/>
    <mergeCell ref="E66:F66"/>
    <mergeCell ref="B45:B46"/>
    <mergeCell ref="A45:A46"/>
    <mergeCell ref="D18:E18"/>
    <mergeCell ref="E52:F52"/>
    <mergeCell ref="E53:F53"/>
    <mergeCell ref="E64:F64"/>
    <mergeCell ref="E65:F65"/>
    <mergeCell ref="A16:B16"/>
    <mergeCell ref="E54:F54"/>
    <mergeCell ref="E28:K28"/>
    <mergeCell ref="E37:K37"/>
    <mergeCell ref="E59:K59"/>
    <mergeCell ref="E34:F34"/>
    <mergeCell ref="E43:F43"/>
  </mergeCells>
  <conditionalFormatting sqref="F16">
    <cfRule type="cellIs" dxfId="26" priority="4" stopIfTrue="1" operator="greaterThan">
      <formula>2</formula>
    </cfRule>
    <cfRule type="cellIs" dxfId="25" priority="5" stopIfTrue="1" operator="lessThan">
      <formula>1</formula>
    </cfRule>
  </conditionalFormatting>
  <conditionalFormatting sqref="I18 I16">
    <cfRule type="cellIs" dxfId="24" priority="3" stopIfTrue="1" operator="lessThan">
      <formula>18</formula>
    </cfRule>
  </conditionalFormatting>
  <conditionalFormatting sqref="F22">
    <cfRule type="cellIs" dxfId="23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3" orientation="portrait" horizontalDpi="300" verticalDpi="300"/>
  <headerFooter alignWithMargins="0"/>
  <rowBreaks count="1" manualBreakCount="1">
    <brk id="70" max="16383" man="1"/>
  </rowBreaks>
  <colBreaks count="1" manualBreakCount="1">
    <brk id="10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2:L101"/>
  <sheetViews>
    <sheetView showGridLines="0" topLeftCell="I1048576" workbookViewId="0">
      <selection sqref="A1:XFD1048576"/>
    </sheetView>
  </sheetViews>
  <sheetFormatPr baseColWidth="10" defaultColWidth="8.6640625" defaultRowHeight="16" zeroHeight="1" x14ac:dyDescent="0.2"/>
  <cols>
    <col min="1" max="1" width="75.5" style="38" customWidth="1"/>
    <col min="2" max="2" width="55.5" style="38" customWidth="1"/>
    <col min="3" max="3" width="1.5" style="130" customWidth="1"/>
    <col min="4" max="4" width="17.33203125" style="38" customWidth="1"/>
    <col min="5" max="5" width="17.6640625" style="38" customWidth="1"/>
    <col min="6" max="6" width="26.5" style="38" customWidth="1"/>
    <col min="7" max="7" width="23" style="38" customWidth="1"/>
    <col min="8" max="8" width="21.6640625" style="38" customWidth="1"/>
    <col min="9" max="9" width="26.33203125" style="38" customWidth="1"/>
    <col min="10" max="10" width="19.6640625" style="38" customWidth="1"/>
    <col min="11" max="16384" width="8.6640625" style="38"/>
  </cols>
  <sheetData>
    <row r="2" spans="1:10" ht="30" hidden="1" customHeight="1" x14ac:dyDescent="0.2">
      <c r="A2" s="47"/>
      <c r="B2" s="48"/>
      <c r="C2" s="49"/>
      <c r="D2" s="48"/>
      <c r="E2" s="48"/>
      <c r="F2" s="48"/>
      <c r="G2" s="48"/>
      <c r="H2" s="48"/>
      <c r="I2" s="48"/>
      <c r="J2" s="48"/>
    </row>
    <row r="3" spans="1:10" hidden="1" x14ac:dyDescent="0.2">
      <c r="A3" s="48"/>
      <c r="B3" s="48"/>
      <c r="C3" s="49"/>
      <c r="D3" s="48"/>
      <c r="E3" s="48"/>
      <c r="F3" s="48"/>
      <c r="G3" s="48"/>
      <c r="H3" s="48" t="s">
        <v>2</v>
      </c>
      <c r="I3" s="48" t="s">
        <v>2</v>
      </c>
      <c r="J3" s="48" t="s">
        <v>2</v>
      </c>
    </row>
    <row r="4" spans="1:10" hidden="1" x14ac:dyDescent="0.2">
      <c r="A4" s="48"/>
      <c r="B4" s="48"/>
      <c r="C4" s="49"/>
      <c r="D4" s="48"/>
      <c r="E4" s="48"/>
      <c r="F4" s="48"/>
      <c r="G4" s="48"/>
      <c r="H4" s="48"/>
      <c r="I4" s="48"/>
      <c r="J4" s="48"/>
    </row>
    <row r="5" spans="1:10" hidden="1" x14ac:dyDescent="0.2">
      <c r="A5" s="48"/>
      <c r="B5" s="48"/>
      <c r="C5" s="49"/>
      <c r="D5" s="48"/>
      <c r="E5" s="48"/>
      <c r="F5" s="48"/>
      <c r="G5" s="48"/>
      <c r="H5" s="48"/>
      <c r="I5" s="48"/>
      <c r="J5" s="48"/>
    </row>
    <row r="6" spans="1:10" hidden="1" x14ac:dyDescent="0.2">
      <c r="A6" s="48"/>
      <c r="B6" s="48"/>
      <c r="C6" s="49"/>
      <c r="D6" s="48"/>
      <c r="E6" s="48"/>
      <c r="F6" s="48"/>
      <c r="G6" s="48"/>
      <c r="H6" s="48"/>
      <c r="I6" s="48"/>
      <c r="J6" s="48"/>
    </row>
    <row r="7" spans="1:10" hidden="1" x14ac:dyDescent="0.2">
      <c r="A7" s="48"/>
      <c r="B7" s="48"/>
      <c r="C7" s="49"/>
      <c r="D7" s="48"/>
      <c r="E7" s="48"/>
      <c r="F7" s="48"/>
      <c r="G7" s="48"/>
      <c r="H7" s="40" t="s">
        <v>2</v>
      </c>
      <c r="I7" s="40" t="s">
        <v>2</v>
      </c>
      <c r="J7" s="40" t="s">
        <v>2</v>
      </c>
    </row>
    <row r="8" spans="1:10" hidden="1" x14ac:dyDescent="0.2">
      <c r="A8" s="48"/>
      <c r="B8" s="48"/>
      <c r="C8" s="49"/>
      <c r="D8" s="48"/>
      <c r="E8" s="48"/>
      <c r="F8" s="48"/>
      <c r="G8" s="48"/>
      <c r="H8" s="48"/>
      <c r="I8" s="48"/>
      <c r="J8" s="48"/>
    </row>
    <row r="9" spans="1:10" hidden="1" x14ac:dyDescent="0.2">
      <c r="A9" s="48"/>
      <c r="B9" s="48"/>
      <c r="C9" s="49"/>
      <c r="D9" s="48"/>
      <c r="E9" s="48"/>
      <c r="F9" s="48"/>
      <c r="G9" s="48"/>
      <c r="H9" s="48"/>
      <c r="I9" s="48"/>
      <c r="J9" s="48"/>
    </row>
    <row r="10" spans="1:10" hidden="1" x14ac:dyDescent="0.2">
      <c r="A10" s="48"/>
      <c r="B10" s="48"/>
      <c r="C10" s="49"/>
      <c r="D10" s="48"/>
      <c r="E10" s="48"/>
      <c r="F10" s="48"/>
      <c r="G10" s="48"/>
      <c r="H10" s="48"/>
      <c r="I10" s="48"/>
      <c r="J10" s="48"/>
    </row>
    <row r="11" spans="1:10" hidden="1" x14ac:dyDescent="0.2">
      <c r="A11" s="48"/>
      <c r="B11" s="48"/>
      <c r="C11" s="49"/>
      <c r="D11" s="48"/>
      <c r="E11" s="48"/>
      <c r="F11" s="48"/>
      <c r="G11" s="48"/>
      <c r="H11" s="48"/>
      <c r="I11" s="48"/>
      <c r="J11" s="48"/>
    </row>
    <row r="12" spans="1:10" hidden="1" x14ac:dyDescent="0.2">
      <c r="A12" s="48"/>
      <c r="B12" s="48"/>
      <c r="C12" s="49"/>
      <c r="D12" s="48"/>
      <c r="E12" s="48"/>
      <c r="F12" s="48"/>
      <c r="G12" s="48"/>
      <c r="H12" s="48"/>
      <c r="I12" s="48"/>
      <c r="J12" s="48"/>
    </row>
    <row r="13" spans="1:10" hidden="1" x14ac:dyDescent="0.2">
      <c r="A13" s="48"/>
      <c r="B13" s="48"/>
      <c r="C13" s="49"/>
      <c r="D13" s="48"/>
      <c r="E13" s="48"/>
      <c r="F13" s="48"/>
      <c r="G13" s="48"/>
      <c r="H13" s="48"/>
      <c r="I13" s="48"/>
      <c r="J13" s="48"/>
    </row>
    <row r="14" spans="1:10" hidden="1" x14ac:dyDescent="0.2">
      <c r="A14" s="48"/>
      <c r="B14" s="48"/>
      <c r="C14" s="49"/>
      <c r="D14" s="48"/>
      <c r="E14" s="48"/>
      <c r="F14" s="48"/>
      <c r="G14" s="48"/>
      <c r="H14" s="48"/>
      <c r="I14" s="48"/>
      <c r="J14" s="48"/>
    </row>
    <row r="15" spans="1:10" hidden="1" x14ac:dyDescent="0.2">
      <c r="A15" s="48"/>
      <c r="B15" s="48"/>
      <c r="C15" s="49"/>
      <c r="D15" s="48"/>
      <c r="E15" s="48"/>
      <c r="F15" s="48"/>
      <c r="G15" s="48"/>
      <c r="H15" s="48"/>
      <c r="I15" s="48"/>
      <c r="J15" s="48"/>
    </row>
    <row r="16" spans="1:10" hidden="1" x14ac:dyDescent="0.2">
      <c r="A16" s="48"/>
      <c r="B16" s="48"/>
      <c r="C16" s="49"/>
      <c r="D16" s="48"/>
      <c r="E16" s="48"/>
      <c r="F16" s="48"/>
      <c r="G16" s="48"/>
      <c r="H16" s="48"/>
      <c r="I16" s="48"/>
      <c r="J16" s="48"/>
    </row>
    <row r="17" spans="1:12" hidden="1" x14ac:dyDescent="0.2">
      <c r="A17" s="48"/>
      <c r="B17" s="48"/>
      <c r="C17" s="49"/>
      <c r="D17" s="48"/>
      <c r="E17" s="48"/>
      <c r="F17" s="48"/>
      <c r="G17" s="48"/>
      <c r="H17" s="48"/>
      <c r="I17" s="48"/>
      <c r="J17" s="48"/>
    </row>
    <row r="18" spans="1:12" hidden="1" x14ac:dyDescent="0.2">
      <c r="A18" s="48"/>
      <c r="B18" s="48"/>
      <c r="C18" s="49"/>
      <c r="D18" s="48"/>
      <c r="E18" s="48"/>
      <c r="F18" s="48"/>
      <c r="G18" s="48"/>
      <c r="H18" s="48"/>
      <c r="I18" s="48"/>
      <c r="J18" s="48"/>
    </row>
    <row r="19" spans="1:12" hidden="1" x14ac:dyDescent="0.2">
      <c r="A19" s="48"/>
      <c r="B19" s="48"/>
      <c r="C19" s="49"/>
      <c r="D19" s="48"/>
      <c r="E19" s="48"/>
      <c r="F19" s="48"/>
      <c r="G19" s="48"/>
      <c r="H19" s="48"/>
      <c r="I19" s="48"/>
      <c r="J19" s="48"/>
    </row>
    <row r="20" spans="1:12" hidden="1" x14ac:dyDescent="0.2">
      <c r="A20" s="48"/>
      <c r="B20" s="48"/>
      <c r="C20" s="49"/>
      <c r="D20" s="48"/>
      <c r="E20" s="48"/>
      <c r="F20" s="48"/>
      <c r="G20" s="48"/>
      <c r="H20" s="48"/>
      <c r="I20" s="48"/>
      <c r="J20" s="48"/>
    </row>
    <row r="21" spans="1:12" ht="29.25" hidden="1" customHeight="1" x14ac:dyDescent="0.2">
      <c r="A21" s="523"/>
      <c r="B21" s="523"/>
      <c r="C21" s="523"/>
      <c r="D21" s="523"/>
      <c r="E21" s="523"/>
      <c r="F21" s="523"/>
      <c r="G21" s="523"/>
      <c r="H21" s="523"/>
      <c r="I21" s="523"/>
      <c r="J21" s="523"/>
    </row>
    <row r="22" spans="1:12" ht="15" hidden="1" customHeight="1" x14ac:dyDescent="0.2">
      <c r="A22" s="50"/>
      <c r="B22" s="50"/>
      <c r="C22" s="51"/>
      <c r="D22" s="50"/>
      <c r="E22" s="50"/>
      <c r="F22" s="50"/>
      <c r="G22" s="50"/>
      <c r="H22" s="50"/>
      <c r="I22" s="50"/>
      <c r="J22" s="50"/>
    </row>
    <row r="23" spans="1:12" ht="29" hidden="1" customHeight="1" x14ac:dyDescent="0.25">
      <c r="A23" s="525" t="s">
        <v>160</v>
      </c>
      <c r="B23" s="526"/>
      <c r="C23" s="45"/>
      <c r="D23" s="522" t="s">
        <v>33</v>
      </c>
      <c r="E23" s="522"/>
      <c r="F23" s="524" t="str">
        <f>+'INGRESO DE DATOS'!$D$13</f>
        <v>Nombre Completo</v>
      </c>
      <c r="G23" s="524"/>
      <c r="H23" s="524"/>
      <c r="I23" s="524"/>
      <c r="J23" s="41"/>
    </row>
    <row r="24" spans="1:12" ht="29" hidden="1" customHeight="1" x14ac:dyDescent="0.2">
      <c r="A24" s="52" t="s">
        <v>45</v>
      </c>
      <c r="B24" s="53" t="s">
        <v>51</v>
      </c>
      <c r="C24" s="54"/>
      <c r="D24" s="48"/>
      <c r="E24" s="48"/>
      <c r="F24" s="48"/>
      <c r="G24" s="48"/>
      <c r="H24" s="48"/>
      <c r="I24" s="48"/>
      <c r="J24" s="49"/>
    </row>
    <row r="25" spans="1:12" ht="48" hidden="1" customHeight="1" x14ac:dyDescent="0.2">
      <c r="A25" s="52" t="s">
        <v>46</v>
      </c>
      <c r="B25" s="53" t="s">
        <v>161</v>
      </c>
      <c r="C25" s="54"/>
      <c r="D25" s="522" t="s">
        <v>34</v>
      </c>
      <c r="E25" s="522"/>
      <c r="F25" s="44">
        <f>+'INGRESO DE DATOS'!$D$15</f>
        <v>2</v>
      </c>
      <c r="G25" s="48"/>
      <c r="H25" s="43" t="s">
        <v>35</v>
      </c>
      <c r="I25" s="44">
        <f>+'INGRESO DE DATOS'!$D$17</f>
        <v>18</v>
      </c>
      <c r="J25" s="41"/>
    </row>
    <row r="26" spans="1:12" ht="24" hidden="1" customHeight="1" x14ac:dyDescent="0.2">
      <c r="A26" s="52" t="s">
        <v>47</v>
      </c>
      <c r="B26" s="55" t="s">
        <v>23</v>
      </c>
      <c r="C26" s="54"/>
      <c r="D26" s="56"/>
      <c r="E26" s="56"/>
      <c r="F26" s="57"/>
      <c r="G26" s="57"/>
      <c r="H26" s="57"/>
      <c r="I26" s="57"/>
      <c r="J26" s="48"/>
    </row>
    <row r="27" spans="1:12" ht="24" hidden="1" customHeight="1" x14ac:dyDescent="0.2">
      <c r="A27" s="52" t="s">
        <v>48</v>
      </c>
      <c r="B27" s="53" t="s">
        <v>22</v>
      </c>
      <c r="C27" s="54"/>
      <c r="D27" s="522" t="s">
        <v>36</v>
      </c>
      <c r="E27" s="522"/>
      <c r="F27" s="44">
        <f>+'INGRESO DE DATOS'!$H$15</f>
        <v>0</v>
      </c>
      <c r="G27" s="57"/>
      <c r="H27" s="43" t="s">
        <v>92</v>
      </c>
      <c r="I27" s="44">
        <f>+'INGRESO DE DATOS'!$H$17</f>
        <v>18</v>
      </c>
    </row>
    <row r="28" spans="1:12" s="56" customFormat="1" ht="24" hidden="1" customHeight="1" x14ac:dyDescent="0.2">
      <c r="A28" s="58" t="s">
        <v>49</v>
      </c>
      <c r="B28" s="59" t="s">
        <v>73</v>
      </c>
      <c r="C28" s="54"/>
      <c r="D28" s="57"/>
      <c r="E28" s="60"/>
      <c r="F28" s="61"/>
      <c r="G28" s="57"/>
      <c r="H28" s="57" t="s">
        <v>2</v>
      </c>
      <c r="I28" s="57" t="s">
        <v>2</v>
      </c>
      <c r="J28" s="57"/>
    </row>
    <row r="29" spans="1:12" s="56" customFormat="1" ht="24" hidden="1" customHeight="1" x14ac:dyDescent="0.2">
      <c r="A29" s="62" t="s">
        <v>50</v>
      </c>
      <c r="B29" s="59" t="s">
        <v>162</v>
      </c>
      <c r="C29" s="63"/>
      <c r="D29" s="48"/>
      <c r="E29" s="48"/>
      <c r="F29" s="510" t="s">
        <v>87</v>
      </c>
      <c r="G29" s="510"/>
      <c r="H29" s="511">
        <f ca="1">NOW()</f>
        <v>44574.570110532404</v>
      </c>
      <c r="I29" s="512"/>
    </row>
    <row r="30" spans="1:12" s="67" customFormat="1" ht="24" hidden="1" customHeight="1" x14ac:dyDescent="0.2">
      <c r="A30" s="64" t="s">
        <v>43</v>
      </c>
      <c r="B30" s="65"/>
      <c r="C30" s="63"/>
      <c r="D30" s="54"/>
      <c r="E30" s="54"/>
      <c r="F30" s="48"/>
      <c r="G30" s="48" t="s">
        <v>2</v>
      </c>
      <c r="H30" s="66" t="b">
        <v>0</v>
      </c>
      <c r="I30" s="48"/>
      <c r="J30" s="57" t="s">
        <v>2</v>
      </c>
    </row>
    <row r="31" spans="1:12" s="67" customFormat="1" ht="24" hidden="1" customHeight="1" x14ac:dyDescent="0.2">
      <c r="A31" s="68" t="s">
        <v>52</v>
      </c>
      <c r="B31" s="69">
        <v>1</v>
      </c>
      <c r="C31" s="54"/>
      <c r="D31" s="70"/>
      <c r="E31" s="46" t="s">
        <v>41</v>
      </c>
      <c r="F31" s="71"/>
      <c r="G31" s="72" t="s">
        <v>7</v>
      </c>
      <c r="H31" s="73" t="s">
        <v>8</v>
      </c>
      <c r="I31" s="48"/>
      <c r="J31" s="70"/>
    </row>
    <row r="32" spans="1:12" s="67" customFormat="1" ht="24" hidden="1" customHeight="1" x14ac:dyDescent="0.2">
      <c r="A32" s="58" t="s">
        <v>97</v>
      </c>
      <c r="B32" s="69">
        <v>1</v>
      </c>
      <c r="C32" s="54"/>
      <c r="D32" s="70"/>
      <c r="E32" s="74" t="s">
        <v>76</v>
      </c>
      <c r="F32" s="75"/>
      <c r="G32" s="76">
        <v>10000</v>
      </c>
      <c r="H32" s="77">
        <v>20000</v>
      </c>
      <c r="I32" s="45"/>
      <c r="J32" s="45"/>
      <c r="K32" s="45"/>
      <c r="L32" s="70"/>
    </row>
    <row r="33" spans="1:12" s="70" customFormat="1" ht="24" hidden="1" customHeight="1" x14ac:dyDescent="0.2">
      <c r="A33" s="58" t="s">
        <v>53</v>
      </c>
      <c r="B33" s="78" t="s">
        <v>23</v>
      </c>
      <c r="C33" s="54"/>
      <c r="D33" s="54"/>
      <c r="E33" s="79" t="s">
        <v>77</v>
      </c>
      <c r="F33" s="80"/>
      <c r="G33" s="81">
        <v>10000</v>
      </c>
      <c r="H33" s="82">
        <v>20000</v>
      </c>
      <c r="I33" s="83"/>
      <c r="J33" s="83"/>
      <c r="K33" s="83"/>
    </row>
    <row r="34" spans="1:12" s="70" customFormat="1" ht="24" hidden="1" customHeight="1" x14ac:dyDescent="0.2">
      <c r="A34" s="68" t="s">
        <v>98</v>
      </c>
      <c r="B34" s="78" t="s">
        <v>23</v>
      </c>
      <c r="C34" s="54"/>
      <c r="D34" s="54"/>
      <c r="E34" s="48"/>
      <c r="F34" s="84"/>
      <c r="G34" s="48"/>
      <c r="H34" s="48"/>
      <c r="I34" s="83"/>
      <c r="J34" s="83"/>
      <c r="K34" s="83"/>
      <c r="L34" s="85"/>
    </row>
    <row r="35" spans="1:12" s="70" customFormat="1" ht="24" hidden="1" customHeight="1" x14ac:dyDescent="0.2">
      <c r="A35" s="58" t="s">
        <v>54</v>
      </c>
      <c r="B35" s="78" t="s">
        <v>23</v>
      </c>
      <c r="C35" s="54"/>
      <c r="D35" s="54"/>
      <c r="E35" s="520" t="s">
        <v>157</v>
      </c>
      <c r="F35" s="521"/>
      <c r="G35" s="521"/>
      <c r="H35" s="521"/>
      <c r="I35" s="86"/>
      <c r="J35" s="86"/>
      <c r="K35" s="86"/>
      <c r="L35" s="87"/>
    </row>
    <row r="36" spans="1:12" s="85" customFormat="1" ht="24" hidden="1" customHeight="1" x14ac:dyDescent="0.2">
      <c r="A36" s="88" t="s">
        <v>99</v>
      </c>
      <c r="B36" s="78" t="s">
        <v>23</v>
      </c>
      <c r="C36" s="54"/>
      <c r="D36" s="54"/>
      <c r="E36" s="89" t="s">
        <v>80</v>
      </c>
      <c r="F36" s="90"/>
      <c r="G36" s="91">
        <f>VLOOKUP($I$25,Tablas!$A$1129:$G$1195,3,TRUE)</f>
        <v>2609</v>
      </c>
      <c r="H36" s="90">
        <f>VLOOKUP($I$25,Tablas!$A$1129:$G$1195,4,TRUE)</f>
        <v>2023</v>
      </c>
      <c r="I36" s="41"/>
      <c r="J36" s="41"/>
      <c r="K36" s="41"/>
      <c r="L36" s="87"/>
    </row>
    <row r="37" spans="1:12" s="87" customFormat="1" ht="24" hidden="1" customHeight="1" x14ac:dyDescent="0.2">
      <c r="A37" s="92" t="s">
        <v>132</v>
      </c>
      <c r="B37" s="78" t="s">
        <v>23</v>
      </c>
      <c r="C37" s="54"/>
      <c r="D37" s="93"/>
      <c r="E37" s="94" t="s">
        <v>81</v>
      </c>
      <c r="F37" s="95"/>
      <c r="G37" s="94">
        <f>IF($F$25=1,0,(VLOOKUP($I$27,Tablas!$A$1129:$G$1195,3,TRUE)))</f>
        <v>2609</v>
      </c>
      <c r="H37" s="95">
        <f>IF($F$25=1,0,(VLOOKUP($I$27,Tablas!$A$1129:$G$1195,4,TRUE)))</f>
        <v>2023</v>
      </c>
      <c r="I37" s="96"/>
      <c r="J37" s="96"/>
      <c r="K37" s="96"/>
    </row>
    <row r="38" spans="1:12" s="87" customFormat="1" ht="36" hidden="1" customHeight="1" x14ac:dyDescent="0.2">
      <c r="A38" s="92" t="s">
        <v>100</v>
      </c>
      <c r="B38" s="78" t="s">
        <v>23</v>
      </c>
      <c r="C38" s="54"/>
      <c r="D38" s="93"/>
      <c r="E38" s="94" t="s">
        <v>95</v>
      </c>
      <c r="F38" s="97"/>
      <c r="G38" s="98">
        <f>IF($F$27=0,0,(VLOOKUP($F$27,Tablas!$A$1196:$G$1198,3,TRUE)))</f>
        <v>0</v>
      </c>
      <c r="H38" s="99">
        <f>IF($F$27=0,0,(VLOOKUP($F$27,Tablas!$A$1196:$G$1198,4,TRUE)))</f>
        <v>0</v>
      </c>
      <c r="I38" s="96"/>
      <c r="J38" s="96"/>
      <c r="K38" s="96"/>
    </row>
    <row r="39" spans="1:12" s="87" customFormat="1" ht="24" hidden="1" customHeight="1" x14ac:dyDescent="0.2">
      <c r="A39" s="92" t="s">
        <v>133</v>
      </c>
      <c r="B39" s="78" t="s">
        <v>23</v>
      </c>
      <c r="C39" s="93"/>
      <c r="D39" s="54"/>
      <c r="E39" s="100" t="s">
        <v>82</v>
      </c>
      <c r="F39" s="101"/>
      <c r="G39" s="102">
        <f>SUM(G36:G38)</f>
        <v>5218</v>
      </c>
      <c r="H39" s="101">
        <f t="shared" ref="H39" si="0">SUM(H36:H38)</f>
        <v>4046</v>
      </c>
      <c r="I39" s="96"/>
      <c r="J39" s="96"/>
      <c r="K39" s="96"/>
      <c r="L39" s="103"/>
    </row>
    <row r="40" spans="1:12" s="87" customFormat="1" ht="18" hidden="1" customHeight="1" x14ac:dyDescent="0.2">
      <c r="A40" s="68" t="s">
        <v>134</v>
      </c>
      <c r="B40" s="78" t="s">
        <v>23</v>
      </c>
      <c r="C40" s="93"/>
      <c r="D40" s="93"/>
      <c r="E40" s="94" t="s">
        <v>83</v>
      </c>
      <c r="F40" s="95"/>
      <c r="G40" s="96">
        <v>75</v>
      </c>
      <c r="H40" s="95">
        <v>75</v>
      </c>
      <c r="I40" s="104"/>
      <c r="J40" s="104"/>
      <c r="K40" s="104"/>
    </row>
    <row r="41" spans="1:12" s="103" customFormat="1" ht="24" hidden="1" customHeight="1" x14ac:dyDescent="0.2">
      <c r="A41" s="58" t="s">
        <v>101</v>
      </c>
      <c r="B41" s="69">
        <v>1</v>
      </c>
      <c r="C41" s="54"/>
      <c r="D41" s="105"/>
      <c r="E41" s="94" t="s">
        <v>152</v>
      </c>
      <c r="F41" s="95"/>
      <c r="G41" s="96">
        <f>(G40)*14.49%</f>
        <v>10.8675</v>
      </c>
      <c r="H41" s="106">
        <f>(H40)*14.49%</f>
        <v>10.8675</v>
      </c>
      <c r="I41" s="96"/>
      <c r="J41" s="96"/>
      <c r="K41" s="96"/>
      <c r="L41" s="87"/>
    </row>
    <row r="42" spans="1:12" s="87" customFormat="1" ht="24" hidden="1" customHeight="1" x14ac:dyDescent="0.2">
      <c r="A42" s="68" t="s">
        <v>102</v>
      </c>
      <c r="B42" s="69">
        <v>1</v>
      </c>
      <c r="C42" s="93"/>
      <c r="D42" s="105"/>
      <c r="E42" s="107" t="s">
        <v>86</v>
      </c>
      <c r="F42" s="108"/>
      <c r="G42" s="109">
        <f>SUM(G39:G41)</f>
        <v>5303.8675000000003</v>
      </c>
      <c r="H42" s="108">
        <f>SUM(H39:H41)</f>
        <v>4131.8675000000003</v>
      </c>
      <c r="I42" s="96"/>
      <c r="J42" s="96"/>
      <c r="K42" s="96"/>
    </row>
    <row r="43" spans="1:12" s="87" customFormat="1" ht="29" hidden="1" customHeight="1" x14ac:dyDescent="0.2">
      <c r="A43" s="58" t="s">
        <v>103</v>
      </c>
      <c r="B43" s="78" t="s">
        <v>23</v>
      </c>
      <c r="C43" s="105"/>
      <c r="D43" s="105"/>
      <c r="G43" s="110"/>
      <c r="H43" s="110"/>
      <c r="I43" s="104"/>
      <c r="J43" s="104"/>
      <c r="K43" s="104"/>
    </row>
    <row r="44" spans="1:12" s="87" customFormat="1" ht="24" hidden="1" customHeight="1" x14ac:dyDescent="0.15">
      <c r="A44" s="111" t="s">
        <v>44</v>
      </c>
      <c r="B44" s="65"/>
      <c r="C44" s="105"/>
      <c r="D44" s="105"/>
      <c r="E44" s="520" t="s">
        <v>158</v>
      </c>
      <c r="F44" s="521"/>
      <c r="G44" s="521"/>
      <c r="H44" s="521"/>
      <c r="I44" s="104"/>
      <c r="J44" s="104"/>
      <c r="K44" s="104"/>
      <c r="L44" s="103"/>
    </row>
    <row r="45" spans="1:12" s="87" customFormat="1" ht="24" hidden="1" customHeight="1" x14ac:dyDescent="0.2">
      <c r="A45" s="58" t="s">
        <v>57</v>
      </c>
      <c r="B45" s="69">
        <v>1</v>
      </c>
      <c r="C45" s="105"/>
      <c r="D45" s="63"/>
      <c r="E45" s="89" t="s">
        <v>80</v>
      </c>
      <c r="F45" s="112"/>
      <c r="G45" s="89">
        <f>VLOOKUP($I$25,Tablas!$A$1353:$G$1419,3,TRUE)</f>
        <v>1382.77</v>
      </c>
      <c r="H45" s="112">
        <f>VLOOKUP($I$25,Tablas!$A$1353:$G$1419,4,TRUE)</f>
        <v>1072.19</v>
      </c>
      <c r="I45" s="110"/>
      <c r="J45" s="110"/>
      <c r="K45" s="110"/>
    </row>
    <row r="46" spans="1:12" s="103" customFormat="1" ht="35.25" hidden="1" customHeight="1" x14ac:dyDescent="0.2">
      <c r="A46" s="58" t="s">
        <v>104</v>
      </c>
      <c r="B46" s="78" t="s">
        <v>23</v>
      </c>
      <c r="C46" s="105"/>
      <c r="D46" s="63"/>
      <c r="E46" s="94" t="s">
        <v>81</v>
      </c>
      <c r="F46" s="95"/>
      <c r="G46" s="94">
        <f>IF($F$25=1,0,(VLOOKUP($I$27,Tablas!$A$1353:$G$1419,3,TRUE)))</f>
        <v>1382.77</v>
      </c>
      <c r="H46" s="95">
        <f>IF($F$25=1,0,(VLOOKUP($I$27,Tablas!$A$1353:$G$1419,4,TRUE)))</f>
        <v>1072.19</v>
      </c>
      <c r="I46" s="41"/>
      <c r="J46" s="41"/>
      <c r="K46" s="41"/>
      <c r="L46" s="87"/>
    </row>
    <row r="47" spans="1:12" s="87" customFormat="1" ht="31.5" hidden="1" customHeight="1" x14ac:dyDescent="0.2">
      <c r="A47" s="113" t="s">
        <v>140</v>
      </c>
      <c r="B47" s="78" t="s">
        <v>23</v>
      </c>
      <c r="C47" s="63"/>
      <c r="D47" s="54"/>
      <c r="E47" s="94" t="s">
        <v>95</v>
      </c>
      <c r="F47" s="95"/>
      <c r="G47" s="114">
        <f>IF($F$27=0,0,(VLOOKUP($F$27,Tablas!$A$1420:$G$1422,3,TRUE)))</f>
        <v>0</v>
      </c>
      <c r="H47" s="106">
        <f>IF($F$27=0,0,(VLOOKUP($F$27,Tablas!$A$1420:$G$1422,4,TRUE)))</f>
        <v>0</v>
      </c>
      <c r="I47" s="96"/>
      <c r="J47" s="96"/>
      <c r="K47" s="96"/>
    </row>
    <row r="48" spans="1:12" s="87" customFormat="1" ht="24" hidden="1" customHeight="1" x14ac:dyDescent="0.2">
      <c r="A48" s="113" t="s">
        <v>129</v>
      </c>
      <c r="B48" s="78" t="s">
        <v>23</v>
      </c>
      <c r="C48" s="63"/>
      <c r="D48" s="54"/>
      <c r="E48" s="100" t="s">
        <v>82</v>
      </c>
      <c r="F48" s="101"/>
      <c r="G48" s="102">
        <f>SUM(G45:G47)</f>
        <v>2765.54</v>
      </c>
      <c r="H48" s="101">
        <f>SUM(H45:H47)</f>
        <v>2144.38</v>
      </c>
      <c r="I48" s="96"/>
      <c r="J48" s="96"/>
      <c r="K48" s="96"/>
    </row>
    <row r="49" spans="1:12" s="87" customFormat="1" ht="24" hidden="1" customHeight="1" x14ac:dyDescent="0.15">
      <c r="A49" s="111" t="s">
        <v>115</v>
      </c>
      <c r="B49" s="65"/>
      <c r="C49" s="54"/>
      <c r="D49" s="54"/>
      <c r="E49" s="94" t="s">
        <v>83</v>
      </c>
      <c r="F49" s="95"/>
      <c r="G49" s="96">
        <v>75</v>
      </c>
      <c r="H49" s="95">
        <v>75</v>
      </c>
      <c r="I49" s="96"/>
      <c r="J49" s="96"/>
      <c r="K49" s="96"/>
      <c r="L49" s="103"/>
    </row>
    <row r="50" spans="1:12" s="87" customFormat="1" ht="24" hidden="1" customHeight="1" x14ac:dyDescent="0.15">
      <c r="A50" s="504" t="s">
        <v>105</v>
      </c>
      <c r="B50" s="506" t="s">
        <v>146</v>
      </c>
      <c r="C50" s="54"/>
      <c r="D50" s="54"/>
      <c r="E50" s="94" t="s">
        <v>152</v>
      </c>
      <c r="F50" s="95"/>
      <c r="G50" s="96">
        <f>(G49)*14.49%</f>
        <v>10.8675</v>
      </c>
      <c r="H50" s="95">
        <f>(H49)*14.49%</f>
        <v>10.8675</v>
      </c>
      <c r="I50" s="104"/>
      <c r="J50" s="104"/>
      <c r="K50" s="104"/>
    </row>
    <row r="51" spans="1:12" s="103" customFormat="1" ht="24" hidden="1" customHeight="1" x14ac:dyDescent="0.15">
      <c r="A51" s="505"/>
      <c r="B51" s="507"/>
      <c r="C51" s="54"/>
      <c r="D51" s="63"/>
      <c r="E51" s="115" t="s">
        <v>93</v>
      </c>
      <c r="F51" s="116"/>
      <c r="G51" s="117">
        <f>SUM(G48:G50)</f>
        <v>2851.4074999999998</v>
      </c>
      <c r="H51" s="116">
        <f>SUM(H48:H50)</f>
        <v>2230.2474999999999</v>
      </c>
      <c r="I51" s="96"/>
      <c r="J51" s="96"/>
      <c r="K51" s="96"/>
    </row>
    <row r="52" spans="1:12" s="87" customFormat="1" ht="24" hidden="1" customHeight="1" x14ac:dyDescent="0.15">
      <c r="A52" s="58" t="s">
        <v>106</v>
      </c>
      <c r="B52" s="118" t="s">
        <v>23</v>
      </c>
      <c r="C52" s="54"/>
      <c r="D52" s="63"/>
      <c r="E52" s="119" t="s">
        <v>94</v>
      </c>
      <c r="F52" s="120"/>
      <c r="G52" s="121">
        <f>G48+G50 - G49*14.49%</f>
        <v>2765.54</v>
      </c>
      <c r="H52" s="121">
        <f>H48+H50 - H49*14.49%</f>
        <v>2144.38</v>
      </c>
      <c r="I52" s="96"/>
      <c r="J52" s="96"/>
      <c r="K52" s="96"/>
    </row>
    <row r="53" spans="1:12" s="87" customFormat="1" ht="23.25" hidden="1" customHeight="1" x14ac:dyDescent="0.15">
      <c r="A53" s="58" t="s">
        <v>107</v>
      </c>
      <c r="B53" s="118" t="s">
        <v>63</v>
      </c>
      <c r="C53" s="63"/>
      <c r="E53" s="107" t="s">
        <v>86</v>
      </c>
      <c r="F53" s="122"/>
      <c r="G53" s="107">
        <f>G51+G52</f>
        <v>5616.9475000000002</v>
      </c>
      <c r="H53" s="108">
        <f t="shared" ref="H53" si="1">H51+H52</f>
        <v>4374.6275000000005</v>
      </c>
      <c r="I53" s="104"/>
      <c r="J53" s="104"/>
      <c r="K53" s="104"/>
    </row>
    <row r="54" spans="1:12" s="87" customFormat="1" ht="30" hidden="1" customHeight="1" x14ac:dyDescent="0.2">
      <c r="A54" s="58" t="s">
        <v>108</v>
      </c>
      <c r="B54" s="69">
        <v>1</v>
      </c>
      <c r="C54" s="63"/>
      <c r="D54" s="38"/>
      <c r="E54" s="38"/>
      <c r="F54" s="38"/>
      <c r="G54" s="38"/>
      <c r="H54" s="38"/>
      <c r="I54" s="42"/>
      <c r="J54" s="42"/>
      <c r="K54" s="42"/>
      <c r="L54" s="103"/>
    </row>
    <row r="55" spans="1:12" s="87" customFormat="1" ht="24" hidden="1" customHeight="1" x14ac:dyDescent="0.2">
      <c r="A55" s="58" t="s">
        <v>109</v>
      </c>
      <c r="B55" s="69">
        <v>1</v>
      </c>
      <c r="C55" s="54"/>
      <c r="D55" s="38"/>
      <c r="E55" s="520" t="s">
        <v>159</v>
      </c>
      <c r="F55" s="521"/>
      <c r="G55" s="521"/>
      <c r="H55" s="521"/>
      <c r="I55" s="110"/>
    </row>
    <row r="56" spans="1:12" s="87" customFormat="1" ht="23.25" hidden="1" customHeight="1" x14ac:dyDescent="0.2">
      <c r="A56" s="58" t="s">
        <v>110</v>
      </c>
      <c r="B56" s="69">
        <v>1</v>
      </c>
      <c r="C56" s="38"/>
      <c r="D56" s="38"/>
      <c r="E56" s="89" t="s">
        <v>80</v>
      </c>
      <c r="F56" s="112"/>
      <c r="G56" s="96">
        <f>VLOOKUP($I$25,Tablas!$A$1278:$G$1344,3,TRUE)</f>
        <v>717.47500000000002</v>
      </c>
      <c r="H56" s="112">
        <f>VLOOKUP($I$25,Tablas!$A$1278:$G$1344,4,TRUE)</f>
        <v>556.32500000000005</v>
      </c>
      <c r="I56" s="41"/>
      <c r="J56" s="41"/>
      <c r="K56" s="41"/>
    </row>
    <row r="57" spans="1:12" s="87" customFormat="1" ht="26.25" hidden="1" customHeight="1" x14ac:dyDescent="0.2">
      <c r="A57" s="58" t="s">
        <v>97</v>
      </c>
      <c r="B57" s="69">
        <v>1</v>
      </c>
      <c r="C57" s="38"/>
      <c r="D57" s="38"/>
      <c r="E57" s="94" t="s">
        <v>81</v>
      </c>
      <c r="F57" s="95"/>
      <c r="G57" s="96">
        <f>IF($F$25=1,0,(VLOOKUP($I$27,Tablas!$A$1278:$G$1344,3,TRUE)))</f>
        <v>717.47500000000002</v>
      </c>
      <c r="H57" s="95">
        <f>IF($F$25=1,0,(VLOOKUP($I$27,Tablas!$A$1278:$G$1344,4,TRUE)))</f>
        <v>556.32500000000005</v>
      </c>
      <c r="I57" s="96"/>
      <c r="J57" s="96"/>
      <c r="K57" s="96"/>
    </row>
    <row r="58" spans="1:12" s="103" customFormat="1" ht="33" hidden="1" customHeight="1" x14ac:dyDescent="0.2">
      <c r="A58" s="58" t="s">
        <v>111</v>
      </c>
      <c r="B58" s="69">
        <v>1</v>
      </c>
      <c r="C58" s="38"/>
      <c r="D58" s="38"/>
      <c r="E58" s="94" t="s">
        <v>95</v>
      </c>
      <c r="F58" s="95"/>
      <c r="G58" s="96">
        <f>IF($F$27=0,0,(VLOOKUP($F$27,Tablas!$A$1345:$G$1347,3,TRUE)))</f>
        <v>0</v>
      </c>
      <c r="H58" s="106">
        <f>IF($F$27=0,0,(VLOOKUP($F$27,Tablas!$A$1345:$G$1347,4,TRUE)))</f>
        <v>0</v>
      </c>
      <c r="I58" s="96"/>
      <c r="J58" s="96"/>
      <c r="K58" s="96"/>
      <c r="L58" s="87"/>
    </row>
    <row r="59" spans="1:12" s="87" customFormat="1" ht="24" hidden="1" customHeight="1" x14ac:dyDescent="0.2">
      <c r="A59" s="113" t="s">
        <v>112</v>
      </c>
      <c r="B59" s="118" t="s">
        <v>62</v>
      </c>
      <c r="C59" s="38"/>
      <c r="D59" s="38"/>
      <c r="E59" s="516" t="s">
        <v>82</v>
      </c>
      <c r="F59" s="517"/>
      <c r="G59" s="102">
        <f>SUM(G56:G58)</f>
        <v>1434.95</v>
      </c>
      <c r="H59" s="101">
        <f>SUM(H56:H58)</f>
        <v>1112.6500000000001</v>
      </c>
      <c r="I59" s="96"/>
      <c r="J59" s="96"/>
      <c r="K59" s="96"/>
      <c r="L59" s="103"/>
    </row>
    <row r="60" spans="1:12" s="87" customFormat="1" ht="24" hidden="1" customHeight="1" x14ac:dyDescent="0.2">
      <c r="A60" s="113" t="s">
        <v>135</v>
      </c>
      <c r="B60" s="69">
        <v>1</v>
      </c>
      <c r="C60" s="38"/>
      <c r="D60" s="38"/>
      <c r="E60" s="518" t="s">
        <v>83</v>
      </c>
      <c r="F60" s="519"/>
      <c r="G60" s="96">
        <v>75</v>
      </c>
      <c r="H60" s="95">
        <v>75</v>
      </c>
      <c r="I60" s="104"/>
      <c r="J60" s="104"/>
      <c r="K60" s="104"/>
    </row>
    <row r="61" spans="1:12" s="87" customFormat="1" ht="24" hidden="1" customHeight="1" x14ac:dyDescent="0.2">
      <c r="A61" s="58" t="s">
        <v>55</v>
      </c>
      <c r="B61" s="118" t="s">
        <v>29</v>
      </c>
      <c r="C61" s="38"/>
      <c r="D61" s="38"/>
      <c r="E61" s="94" t="s">
        <v>152</v>
      </c>
      <c r="F61" s="106"/>
      <c r="G61" s="96">
        <f>(G60)*14.49%</f>
        <v>10.8675</v>
      </c>
      <c r="H61" s="95">
        <f>(H60)*14.49%</f>
        <v>10.8675</v>
      </c>
      <c r="I61" s="96"/>
      <c r="J61" s="96"/>
      <c r="K61" s="96"/>
    </row>
    <row r="62" spans="1:12" s="87" customFormat="1" ht="24" hidden="1" customHeight="1" x14ac:dyDescent="0.2">
      <c r="A62" s="58" t="s">
        <v>113</v>
      </c>
      <c r="B62" s="118">
        <v>1</v>
      </c>
      <c r="C62" s="38"/>
      <c r="D62" s="38"/>
      <c r="E62" s="115" t="s">
        <v>93</v>
      </c>
      <c r="F62" s="116"/>
      <c r="G62" s="117">
        <f>SUM(G59:G61)</f>
        <v>1520.8175000000001</v>
      </c>
      <c r="H62" s="116">
        <f>SUM(H59:H61)</f>
        <v>1198.5175000000002</v>
      </c>
      <c r="I62" s="96"/>
      <c r="J62" s="96"/>
      <c r="K62" s="96"/>
    </row>
    <row r="63" spans="1:12" s="103" customFormat="1" ht="35.25" hidden="1" customHeight="1" x14ac:dyDescent="0.2">
      <c r="A63" s="58" t="s">
        <v>56</v>
      </c>
      <c r="B63" s="118">
        <v>1</v>
      </c>
      <c r="C63" s="38"/>
      <c r="D63" s="38"/>
      <c r="E63" s="119" t="s">
        <v>156</v>
      </c>
      <c r="F63" s="120"/>
      <c r="G63" s="121">
        <f>G59+G61 - G60*14.49%</f>
        <v>1434.95</v>
      </c>
      <c r="H63" s="121">
        <f>H59+H61 - H60*14.49%</f>
        <v>1112.6500000000001</v>
      </c>
      <c r="I63" s="104"/>
      <c r="J63" s="104"/>
      <c r="K63" s="104"/>
      <c r="L63" s="87"/>
    </row>
    <row r="64" spans="1:12" ht="24" hidden="1" customHeight="1" x14ac:dyDescent="0.2">
      <c r="A64" s="58" t="s">
        <v>148</v>
      </c>
      <c r="B64" s="69" t="s">
        <v>149</v>
      </c>
      <c r="C64" s="38"/>
      <c r="E64" s="107" t="s">
        <v>86</v>
      </c>
      <c r="F64" s="108"/>
      <c r="G64" s="109">
        <f>G62+(G63*3)</f>
        <v>5825.6675000000005</v>
      </c>
      <c r="H64" s="108">
        <f t="shared" ref="H64" si="2">H62+(H63*3)</f>
        <v>4536.4675000000007</v>
      </c>
      <c r="I64" s="104"/>
      <c r="J64" s="104"/>
      <c r="K64" s="104"/>
      <c r="L64" s="87"/>
    </row>
    <row r="65" spans="1:12" ht="25.5" hidden="1" customHeight="1" x14ac:dyDescent="0.2">
      <c r="A65" s="111" t="s">
        <v>114</v>
      </c>
      <c r="B65" s="65"/>
      <c r="C65" s="38"/>
      <c r="I65" s="123"/>
      <c r="J65" s="123"/>
      <c r="K65" s="123"/>
      <c r="L65" s="103"/>
    </row>
    <row r="66" spans="1:12" ht="24" hidden="1" customHeight="1" x14ac:dyDescent="0.2">
      <c r="A66" s="58" t="s">
        <v>58</v>
      </c>
      <c r="B66" s="124" t="s">
        <v>74</v>
      </c>
      <c r="C66" s="38"/>
      <c r="E66" s="520" t="s">
        <v>153</v>
      </c>
      <c r="F66" s="521"/>
      <c r="G66" s="521"/>
      <c r="H66" s="521"/>
      <c r="I66" s="41"/>
      <c r="J66" s="41"/>
      <c r="K66" s="41"/>
      <c r="L66" s="87"/>
    </row>
    <row r="67" spans="1:12" ht="27" hidden="1" customHeight="1" x14ac:dyDescent="0.2">
      <c r="A67" s="58" t="s">
        <v>59</v>
      </c>
      <c r="B67" s="118">
        <v>1</v>
      </c>
      <c r="C67" s="38"/>
      <c r="E67" s="89" t="s">
        <v>80</v>
      </c>
      <c r="F67" s="112"/>
      <c r="G67" s="96">
        <f>VLOOKUP($I$25,Tablas!$A$1203:$G$1269,3,TRUE)</f>
        <v>243.50666666666669</v>
      </c>
      <c r="H67" s="112">
        <f>VLOOKUP($I$25,Tablas!$A$1203:$G$1269,4,TRUE)</f>
        <v>188.81333333333333</v>
      </c>
      <c r="I67" s="96"/>
      <c r="J67" s="96"/>
      <c r="K67" s="96"/>
      <c r="L67" s="87"/>
    </row>
    <row r="68" spans="1:12" ht="25.5" hidden="1" customHeight="1" x14ac:dyDescent="0.2">
      <c r="A68" s="58" t="s">
        <v>60</v>
      </c>
      <c r="B68" s="118" t="s">
        <v>78</v>
      </c>
      <c r="C68" s="38"/>
      <c r="E68" s="94" t="s">
        <v>81</v>
      </c>
      <c r="F68" s="95"/>
      <c r="G68" s="96">
        <f>IF($F$25=1,0,(VLOOKUP($I$27,Tablas!$A$1203:$G$112694,3,TRUE)))</f>
        <v>243.50666666666669</v>
      </c>
      <c r="H68" s="95">
        <f>IF($F$25=1,0,(VLOOKUP($I$27,Tablas!$A$1203:$G$1269,4,TRUE)))</f>
        <v>188.81333333333333</v>
      </c>
      <c r="I68" s="96"/>
      <c r="J68" s="96"/>
      <c r="K68" s="96"/>
      <c r="L68" s="87"/>
    </row>
    <row r="69" spans="1:12" ht="36.75" hidden="1" customHeight="1" x14ac:dyDescent="0.2">
      <c r="A69" s="111" t="s">
        <v>116</v>
      </c>
      <c r="B69" s="65"/>
      <c r="C69" s="38"/>
      <c r="E69" s="94" t="s">
        <v>95</v>
      </c>
      <c r="F69" s="95"/>
      <c r="G69" s="96">
        <f>IF($F$27=0,0,(VLOOKUP($F$27,Tablas!$A$1270:$G$1272,3,TRUE)))</f>
        <v>0</v>
      </c>
      <c r="H69" s="106">
        <f>IF($F$27=0,0,(VLOOKUP($F$27,Tablas!$A$1270:$G$1272,4,TRUE)))</f>
        <v>0</v>
      </c>
      <c r="I69" s="96"/>
      <c r="J69" s="96"/>
      <c r="K69" s="96"/>
      <c r="L69" s="87"/>
    </row>
    <row r="70" spans="1:12" ht="24" hidden="1" customHeight="1" x14ac:dyDescent="0.2">
      <c r="A70" s="58" t="s">
        <v>117</v>
      </c>
      <c r="B70" s="69">
        <v>1</v>
      </c>
      <c r="C70" s="38"/>
      <c r="E70" s="516" t="s">
        <v>82</v>
      </c>
      <c r="F70" s="517"/>
      <c r="G70" s="102">
        <f>SUM(G67:G69)</f>
        <v>487.01333333333338</v>
      </c>
      <c r="H70" s="101">
        <f>SUM(H67:H69)</f>
        <v>377.62666666666667</v>
      </c>
      <c r="I70" s="96"/>
      <c r="J70" s="96"/>
      <c r="K70" s="96"/>
      <c r="L70" s="87"/>
    </row>
    <row r="71" spans="1:12" ht="24" hidden="1" customHeight="1" x14ac:dyDescent="0.2">
      <c r="A71" s="125" t="s">
        <v>118</v>
      </c>
      <c r="B71" s="126" t="s">
        <v>24</v>
      </c>
      <c r="C71" s="38"/>
      <c r="E71" s="518" t="s">
        <v>83</v>
      </c>
      <c r="F71" s="519"/>
      <c r="G71" s="96">
        <v>75</v>
      </c>
      <c r="H71" s="95">
        <v>75</v>
      </c>
      <c r="I71" s="96"/>
      <c r="J71" s="96"/>
      <c r="K71" s="96"/>
      <c r="L71" s="87"/>
    </row>
    <row r="72" spans="1:12" ht="24" hidden="1" customHeight="1" x14ac:dyDescent="0.2">
      <c r="A72" s="125" t="s">
        <v>71</v>
      </c>
      <c r="B72" s="127" t="s">
        <v>144</v>
      </c>
      <c r="C72" s="38"/>
      <c r="E72" s="94" t="s">
        <v>152</v>
      </c>
      <c r="F72" s="106"/>
      <c r="G72" s="96">
        <f>(G71)*14.49%</f>
        <v>10.8675</v>
      </c>
      <c r="H72" s="95">
        <f>(H71)*14.49%</f>
        <v>10.8675</v>
      </c>
      <c r="I72" s="104"/>
      <c r="J72" s="104"/>
      <c r="K72" s="104"/>
      <c r="L72" s="103"/>
    </row>
    <row r="73" spans="1:12" ht="37.5" hidden="1" customHeight="1" x14ac:dyDescent="0.2">
      <c r="A73" s="125" t="s">
        <v>72</v>
      </c>
      <c r="B73" s="128" t="s">
        <v>145</v>
      </c>
      <c r="C73" s="38"/>
      <c r="E73" s="115" t="s">
        <v>93</v>
      </c>
      <c r="F73" s="116"/>
      <c r="G73" s="117">
        <f>SUM(G70:G72)</f>
        <v>572.88083333333327</v>
      </c>
      <c r="H73" s="116">
        <f>SUM(H70:H72)</f>
        <v>463.49416666666667</v>
      </c>
      <c r="I73" s="96"/>
      <c r="J73" s="96"/>
      <c r="K73" s="96"/>
      <c r="L73" s="103"/>
    </row>
    <row r="74" spans="1:12" ht="24" hidden="1" customHeight="1" x14ac:dyDescent="0.2">
      <c r="A74" s="58" t="s">
        <v>119</v>
      </c>
      <c r="B74" s="69">
        <v>1</v>
      </c>
      <c r="C74" s="38"/>
      <c r="E74" s="119" t="s">
        <v>155</v>
      </c>
      <c r="F74" s="120"/>
      <c r="G74" s="121">
        <f>G70+G72 - G71*14.49%</f>
        <v>487.01333333333338</v>
      </c>
      <c r="H74" s="121">
        <f>H70+H72 - H71*14.49%</f>
        <v>377.62666666666667</v>
      </c>
      <c r="I74" s="96"/>
      <c r="J74" s="96"/>
      <c r="K74" s="96"/>
    </row>
    <row r="75" spans="1:12" ht="24" hidden="1" customHeight="1" x14ac:dyDescent="0.2">
      <c r="A75" s="58" t="s">
        <v>136</v>
      </c>
      <c r="B75" s="78" t="s">
        <v>141</v>
      </c>
      <c r="C75" s="38"/>
      <c r="E75" s="107" t="s">
        <v>86</v>
      </c>
      <c r="F75" s="108"/>
      <c r="G75" s="109">
        <f>G73+(G74*11)</f>
        <v>5930.0275000000011</v>
      </c>
      <c r="H75" s="108">
        <f>H73+(H74*11)</f>
        <v>4617.3874999999998</v>
      </c>
      <c r="I75" s="104"/>
      <c r="J75" s="104"/>
      <c r="K75" s="104"/>
    </row>
    <row r="76" spans="1:12" ht="24" hidden="1" customHeight="1" x14ac:dyDescent="0.2">
      <c r="A76" s="58" t="s">
        <v>61</v>
      </c>
      <c r="B76" s="69">
        <v>1</v>
      </c>
      <c r="C76" s="38"/>
      <c r="I76" s="104"/>
      <c r="J76" s="104"/>
      <c r="K76" s="104"/>
    </row>
    <row r="77" spans="1:12" ht="37.5" hidden="1" customHeight="1" x14ac:dyDescent="0.2">
      <c r="A77" s="58" t="s">
        <v>120</v>
      </c>
      <c r="B77" s="129" t="s">
        <v>142</v>
      </c>
      <c r="C77" s="38"/>
      <c r="I77" s="42"/>
      <c r="J77" s="42"/>
      <c r="K77" s="42"/>
    </row>
    <row r="78" spans="1:12" ht="44" hidden="1" customHeight="1" x14ac:dyDescent="0.2">
      <c r="A78" s="58" t="s">
        <v>163</v>
      </c>
      <c r="B78" s="118">
        <v>1</v>
      </c>
    </row>
    <row r="79" spans="1:12" ht="39" hidden="1" customHeight="1" x14ac:dyDescent="0.2">
      <c r="A79" s="111" t="s">
        <v>164</v>
      </c>
      <c r="B79" s="65"/>
    </row>
    <row r="80" spans="1:12" ht="24" hidden="1" customHeight="1" x14ac:dyDescent="0.2">
      <c r="A80" s="58" t="s">
        <v>64</v>
      </c>
      <c r="B80" s="78" t="s">
        <v>23</v>
      </c>
    </row>
    <row r="81" spans="1:9" ht="24" hidden="1" customHeight="1" x14ac:dyDescent="0.2">
      <c r="A81" s="58" t="s">
        <v>65</v>
      </c>
      <c r="B81" s="78" t="s">
        <v>23</v>
      </c>
      <c r="I81" s="39"/>
    </row>
    <row r="82" spans="1:9" ht="20.25" hidden="1" customHeight="1" x14ac:dyDescent="0.2">
      <c r="A82" s="131" t="s">
        <v>137</v>
      </c>
      <c r="B82" s="132" t="s">
        <v>23</v>
      </c>
      <c r="I82" s="133"/>
    </row>
    <row r="83" spans="1:9" ht="19.5" hidden="1" customHeight="1" x14ac:dyDescent="0.2">
      <c r="A83" s="134" t="s">
        <v>121</v>
      </c>
      <c r="B83" s="135"/>
      <c r="E83" s="513" t="s">
        <v>151</v>
      </c>
      <c r="F83" s="514"/>
      <c r="G83" s="514"/>
      <c r="H83" s="515"/>
      <c r="I83" s="136"/>
    </row>
    <row r="84" spans="1:9" ht="24" hidden="1" customHeight="1" x14ac:dyDescent="0.2">
      <c r="A84" s="131" t="s">
        <v>66</v>
      </c>
      <c r="B84" s="137">
        <v>1</v>
      </c>
      <c r="E84" s="508" t="s">
        <v>96</v>
      </c>
      <c r="F84" s="508"/>
      <c r="G84" s="508"/>
      <c r="H84" s="508"/>
    </row>
    <row r="85" spans="1:9" ht="24" hidden="1" customHeight="1" x14ac:dyDescent="0.2">
      <c r="A85" s="131" t="s">
        <v>122</v>
      </c>
      <c r="B85" s="137">
        <v>1</v>
      </c>
      <c r="E85" s="509"/>
      <c r="F85" s="509"/>
      <c r="G85" s="509"/>
      <c r="H85" s="509"/>
    </row>
    <row r="86" spans="1:9" ht="24" hidden="1" customHeight="1" x14ac:dyDescent="0.2">
      <c r="A86" s="131" t="s">
        <v>67</v>
      </c>
      <c r="B86" s="137">
        <v>1</v>
      </c>
      <c r="E86" s="509"/>
      <c r="F86" s="509"/>
      <c r="G86" s="509"/>
      <c r="H86" s="509"/>
    </row>
    <row r="87" spans="1:9" ht="24" hidden="1" customHeight="1" x14ac:dyDescent="0.2">
      <c r="A87" s="131" t="s">
        <v>68</v>
      </c>
      <c r="B87" s="137">
        <v>1</v>
      </c>
    </row>
    <row r="88" spans="1:9" ht="33" hidden="1" customHeight="1" x14ac:dyDescent="0.2">
      <c r="A88" s="58" t="s">
        <v>150</v>
      </c>
      <c r="B88" s="69">
        <v>1</v>
      </c>
    </row>
    <row r="89" spans="1:9" ht="24" hidden="1" customHeight="1" x14ac:dyDescent="0.2">
      <c r="A89" s="58" t="s">
        <v>123</v>
      </c>
      <c r="B89" s="69" t="s">
        <v>143</v>
      </c>
    </row>
    <row r="90" spans="1:9" ht="24" hidden="1" customHeight="1" x14ac:dyDescent="0.2">
      <c r="A90" s="131" t="s">
        <v>124</v>
      </c>
      <c r="B90" s="69">
        <v>1</v>
      </c>
    </row>
    <row r="91" spans="1:9" ht="17" hidden="1" x14ac:dyDescent="0.2">
      <c r="A91" s="131" t="s">
        <v>125</v>
      </c>
      <c r="B91" s="118" t="s">
        <v>23</v>
      </c>
    </row>
    <row r="92" spans="1:9" ht="16.5" hidden="1" customHeight="1" x14ac:dyDescent="0.2">
      <c r="A92" s="58" t="s">
        <v>69</v>
      </c>
      <c r="B92" s="69">
        <v>1</v>
      </c>
    </row>
    <row r="93" spans="1:9" ht="22.5" hidden="1" customHeight="1" x14ac:dyDescent="0.2">
      <c r="A93" s="111" t="s">
        <v>126</v>
      </c>
      <c r="B93" s="65"/>
    </row>
    <row r="94" spans="1:9" ht="24" hidden="1" customHeight="1" x14ac:dyDescent="0.2">
      <c r="A94" s="58" t="s">
        <v>127</v>
      </c>
      <c r="B94" s="118" t="s">
        <v>23</v>
      </c>
    </row>
    <row r="95" spans="1:9" ht="24" hidden="1" customHeight="1" x14ac:dyDescent="0.2">
      <c r="A95" s="113" t="s">
        <v>147</v>
      </c>
      <c r="B95" s="118" t="s">
        <v>23</v>
      </c>
    </row>
    <row r="96" spans="1:9" ht="31.5" hidden="1" customHeight="1" x14ac:dyDescent="0.2">
      <c r="A96" s="113" t="s">
        <v>128</v>
      </c>
      <c r="B96" s="118" t="s">
        <v>23</v>
      </c>
    </row>
    <row r="97" spans="1:2" ht="24" hidden="1" customHeight="1" x14ac:dyDescent="0.2">
      <c r="A97" s="58" t="s">
        <v>70</v>
      </c>
      <c r="B97" s="118" t="s">
        <v>23</v>
      </c>
    </row>
    <row r="98" spans="1:2" ht="24" hidden="1" customHeight="1" x14ac:dyDescent="0.2">
      <c r="A98" s="131" t="s">
        <v>138</v>
      </c>
      <c r="B98" s="118" t="s">
        <v>23</v>
      </c>
    </row>
    <row r="99" spans="1:2" ht="24" hidden="1" customHeight="1" x14ac:dyDescent="0.2">
      <c r="A99" s="131" t="s">
        <v>130</v>
      </c>
      <c r="B99" s="118" t="s">
        <v>23</v>
      </c>
    </row>
    <row r="100" spans="1:2" ht="24" hidden="1" customHeight="1" x14ac:dyDescent="0.2">
      <c r="A100" s="131" t="s">
        <v>131</v>
      </c>
      <c r="B100" s="118" t="s">
        <v>23</v>
      </c>
    </row>
    <row r="101" spans="1:2" ht="24" hidden="1" customHeight="1" thickBot="1" x14ac:dyDescent="0.25">
      <c r="A101" s="140" t="s">
        <v>139</v>
      </c>
      <c r="B101" s="141" t="s">
        <v>23</v>
      </c>
    </row>
  </sheetData>
  <sheetProtection algorithmName="SHA-512" hashValue="M/mSqB//EhM4tBMBpE2sOLnK76YbI3jjOOciJP2Adty/tb4y4Wy2NEP+qh2ddRyUnJhW2oBVZCxJPTiQYDYbtQ==" saltValue="3kSwOYhBvNezQvdxetSqvQ==" spinCount="100000" sheet="1" objects="1" scenarios="1" selectLockedCells="1"/>
  <mergeCells count="20">
    <mergeCell ref="D27:E27"/>
    <mergeCell ref="A21:J21"/>
    <mergeCell ref="D23:E23"/>
    <mergeCell ref="F23:I23"/>
    <mergeCell ref="D25:E25"/>
    <mergeCell ref="A23:B23"/>
    <mergeCell ref="A50:A51"/>
    <mergeCell ref="B50:B51"/>
    <mergeCell ref="E84:H86"/>
    <mergeCell ref="F29:G29"/>
    <mergeCell ref="H29:I29"/>
    <mergeCell ref="E83:H83"/>
    <mergeCell ref="E59:F59"/>
    <mergeCell ref="E60:F60"/>
    <mergeCell ref="E70:F70"/>
    <mergeCell ref="E71:F71"/>
    <mergeCell ref="E66:H66"/>
    <mergeCell ref="E55:H55"/>
    <mergeCell ref="E44:H44"/>
    <mergeCell ref="E35:H35"/>
  </mergeCells>
  <conditionalFormatting sqref="F25">
    <cfRule type="cellIs" dxfId="22" priority="3" stopIfTrue="1" operator="greaterThan">
      <formula>2</formula>
    </cfRule>
    <cfRule type="cellIs" dxfId="21" priority="4" stopIfTrue="1" operator="lessThan">
      <formula>1</formula>
    </cfRule>
  </conditionalFormatting>
  <conditionalFormatting sqref="I27 I25">
    <cfRule type="cellIs" dxfId="20" priority="1" stopIfTrue="1" operator="greaterThan">
      <formula>73</formula>
    </cfRule>
    <cfRule type="cellIs" dxfId="19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35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I89"/>
  <sheetViews>
    <sheetView showGridLines="0" topLeftCell="A60" zoomScaleNormal="100" zoomScaleSheetLayoutView="70" zoomScalePageLayoutView="125" workbookViewId="0">
      <selection activeCell="A87" sqref="A87:I89"/>
    </sheetView>
  </sheetViews>
  <sheetFormatPr baseColWidth="10" defaultColWidth="8.6640625" defaultRowHeight="13" x14ac:dyDescent="0.15"/>
  <cols>
    <col min="1" max="1" width="33.33203125" style="148" customWidth="1"/>
    <col min="2" max="2" width="15.6640625" style="148" bestFit="1" customWidth="1"/>
    <col min="3" max="3" width="28.1640625" style="148" customWidth="1"/>
    <col min="4" max="4" width="23" style="148" customWidth="1"/>
    <col min="5" max="5" width="21.6640625" style="148" customWidth="1"/>
    <col min="6" max="6" width="22.6640625" style="148" customWidth="1"/>
    <col min="7" max="7" width="31.1640625" style="148" customWidth="1"/>
    <col min="8" max="8" width="19.6640625" style="148" customWidth="1"/>
    <col min="9" max="9" width="14.33203125" style="148" customWidth="1"/>
    <col min="10" max="16384" width="8.6640625" style="148"/>
  </cols>
  <sheetData>
    <row r="1" spans="1:7" x14ac:dyDescent="0.15">
      <c r="A1" s="147"/>
      <c r="B1" s="147"/>
      <c r="C1" s="147"/>
      <c r="D1" s="147"/>
      <c r="E1" s="147"/>
      <c r="F1" s="147"/>
      <c r="G1" s="147"/>
    </row>
    <row r="2" spans="1:7" x14ac:dyDescent="0.15">
      <c r="A2" s="147"/>
      <c r="B2" s="147"/>
      <c r="C2" s="147"/>
      <c r="D2" s="147"/>
      <c r="E2" s="147"/>
      <c r="F2" s="147"/>
      <c r="G2" s="147"/>
    </row>
    <row r="3" spans="1:7" ht="16" x14ac:dyDescent="0.2">
      <c r="A3" s="147"/>
      <c r="B3" s="147"/>
      <c r="C3" s="147"/>
      <c r="D3" s="147"/>
      <c r="E3" s="149" t="s">
        <v>2</v>
      </c>
      <c r="F3" s="149" t="s">
        <v>2</v>
      </c>
      <c r="G3" s="150" t="s">
        <v>2</v>
      </c>
    </row>
    <row r="4" spans="1:7" x14ac:dyDescent="0.15">
      <c r="A4" s="147"/>
      <c r="B4" s="147"/>
      <c r="C4" s="147"/>
      <c r="D4" s="147"/>
      <c r="E4" s="147"/>
      <c r="F4" s="147"/>
      <c r="G4" s="147"/>
    </row>
    <row r="5" spans="1:7" x14ac:dyDescent="0.15">
      <c r="A5" s="147"/>
      <c r="B5" s="147"/>
      <c r="C5" s="147"/>
      <c r="D5" s="147"/>
      <c r="E5" s="147"/>
      <c r="F5" s="147"/>
      <c r="G5" s="147"/>
    </row>
    <row r="6" spans="1:7" x14ac:dyDescent="0.15">
      <c r="A6" s="147"/>
      <c r="B6" s="147"/>
      <c r="C6" s="147"/>
      <c r="D6" s="147"/>
      <c r="E6" s="147"/>
      <c r="F6" s="147"/>
      <c r="G6" s="147"/>
    </row>
    <row r="7" spans="1:7" x14ac:dyDescent="0.15">
      <c r="A7" s="147"/>
      <c r="B7" s="147"/>
      <c r="C7" s="147"/>
      <c r="D7" s="147"/>
      <c r="E7" s="147"/>
      <c r="F7" s="147"/>
      <c r="G7" s="147"/>
    </row>
    <row r="8" spans="1:7" x14ac:dyDescent="0.15">
      <c r="A8" s="147"/>
      <c r="B8" s="147"/>
      <c r="C8" s="147"/>
      <c r="D8" s="147"/>
      <c r="E8" s="147"/>
      <c r="F8" s="147"/>
      <c r="G8" s="147"/>
    </row>
    <row r="9" spans="1:7" x14ac:dyDescent="0.15">
      <c r="A9" s="147"/>
      <c r="B9" s="147"/>
      <c r="C9" s="147"/>
      <c r="D9" s="147"/>
      <c r="E9" s="147"/>
      <c r="F9" s="147"/>
      <c r="G9" s="147"/>
    </row>
    <row r="10" spans="1:7" x14ac:dyDescent="0.15">
      <c r="A10" s="147"/>
      <c r="B10" s="147"/>
      <c r="C10" s="147"/>
      <c r="D10" s="147"/>
      <c r="E10" s="147"/>
      <c r="F10" s="147"/>
      <c r="G10" s="147"/>
    </row>
    <row r="11" spans="1:7" x14ac:dyDescent="0.15">
      <c r="A11" s="147"/>
      <c r="B11" s="147"/>
      <c r="C11" s="147"/>
      <c r="D11" s="147"/>
      <c r="E11" s="147"/>
      <c r="F11" s="147"/>
      <c r="G11" s="147"/>
    </row>
    <row r="12" spans="1:7" x14ac:dyDescent="0.15">
      <c r="A12" s="147"/>
      <c r="B12" s="147"/>
      <c r="C12" s="147"/>
      <c r="D12" s="147"/>
      <c r="E12" s="147"/>
      <c r="F12" s="147"/>
      <c r="G12" s="147"/>
    </row>
    <row r="13" spans="1:7" x14ac:dyDescent="0.15">
      <c r="A13" s="147"/>
      <c r="B13" s="147"/>
      <c r="C13" s="147"/>
      <c r="D13" s="147"/>
      <c r="E13" s="147"/>
      <c r="F13" s="147"/>
      <c r="G13" s="147"/>
    </row>
    <row r="14" spans="1:7" x14ac:dyDescent="0.15">
      <c r="A14" s="147"/>
      <c r="B14" s="147"/>
      <c r="C14" s="147"/>
      <c r="D14" s="147"/>
      <c r="E14" s="147"/>
      <c r="F14" s="147"/>
      <c r="G14" s="147"/>
    </row>
    <row r="15" spans="1:7" x14ac:dyDescent="0.15">
      <c r="E15" s="147"/>
      <c r="F15" s="147"/>
      <c r="G15" s="147"/>
    </row>
    <row r="16" spans="1:7" ht="23.25" customHeight="1" x14ac:dyDescent="0.2">
      <c r="A16" s="541" t="s">
        <v>165</v>
      </c>
      <c r="B16" s="541"/>
      <c r="C16" s="541"/>
      <c r="D16" s="541"/>
      <c r="E16" s="541"/>
      <c r="F16" s="541"/>
      <c r="G16" s="541"/>
    </row>
    <row r="17" spans="1:7" ht="23" x14ac:dyDescent="0.25">
      <c r="A17" s="151"/>
      <c r="B17" s="151"/>
      <c r="C17" s="151"/>
      <c r="D17" s="151"/>
      <c r="E17" s="151"/>
      <c r="F17" s="151"/>
      <c r="G17" s="151"/>
    </row>
    <row r="18" spans="1:7" ht="23.25" customHeight="1" x14ac:dyDescent="0.15">
      <c r="A18" s="542" t="s">
        <v>33</v>
      </c>
      <c r="B18" s="543"/>
      <c r="C18" s="449" t="str">
        <f>+'INGRESO DE DATOS'!$D$13</f>
        <v>Nombre Completo</v>
      </c>
      <c r="D18" s="449"/>
      <c r="E18" s="449"/>
      <c r="F18" s="449"/>
      <c r="G18" s="449"/>
    </row>
    <row r="19" spans="1:7" ht="16.5" customHeight="1" x14ac:dyDescent="0.15">
      <c r="A19" s="334"/>
      <c r="B19" s="334"/>
      <c r="C19" s="335"/>
      <c r="D19" s="335"/>
      <c r="E19" s="335"/>
      <c r="F19" s="335"/>
      <c r="G19" s="335"/>
    </row>
    <row r="20" spans="1:7" ht="23.25" customHeight="1" x14ac:dyDescent="0.15">
      <c r="A20" s="542" t="s">
        <v>34</v>
      </c>
      <c r="B20" s="542"/>
      <c r="C20" s="333">
        <f>+'INGRESO DE DATOS'!$D$15</f>
        <v>2</v>
      </c>
      <c r="D20" s="336"/>
      <c r="E20" s="542" t="s">
        <v>35</v>
      </c>
      <c r="F20" s="542"/>
      <c r="G20" s="333">
        <f>+'INGRESO DE DATOS'!$D$17</f>
        <v>18</v>
      </c>
    </row>
    <row r="21" spans="1:7" s="153" customFormat="1" ht="16.5" customHeight="1" x14ac:dyDescent="0.15">
      <c r="A21" s="337"/>
      <c r="B21" s="337"/>
      <c r="C21" s="338"/>
      <c r="D21" s="338"/>
      <c r="E21" s="337"/>
      <c r="F21" s="338"/>
      <c r="G21" s="337"/>
    </row>
    <row r="22" spans="1:7" s="153" customFormat="1" ht="23.25" customHeight="1" x14ac:dyDescent="0.15">
      <c r="A22" s="543" t="s">
        <v>36</v>
      </c>
      <c r="B22" s="543"/>
      <c r="C22" s="333">
        <f>+'INGRESO DE DATOS'!$H$15</f>
        <v>0</v>
      </c>
      <c r="D22" s="337"/>
      <c r="E22" s="543" t="s">
        <v>37</v>
      </c>
      <c r="F22" s="543"/>
      <c r="G22" s="333">
        <f>+'INGRESO DE DATOS'!$H$17</f>
        <v>18</v>
      </c>
    </row>
    <row r="23" spans="1:7" s="156" customFormat="1" ht="16.5" customHeight="1" x14ac:dyDescent="0.15">
      <c r="A23" s="338"/>
      <c r="B23" s="339"/>
      <c r="C23" s="338"/>
      <c r="D23" s="338"/>
      <c r="E23" s="338"/>
      <c r="F23" s="338"/>
      <c r="G23" s="340"/>
    </row>
    <row r="24" spans="1:7" s="156" customFormat="1" ht="23.25" customHeight="1" x14ac:dyDescent="0.2">
      <c r="A24" s="338"/>
      <c r="B24" s="340"/>
      <c r="C24" s="235" t="s">
        <v>87</v>
      </c>
      <c r="D24" s="236">
        <f ca="1">NOW()</f>
        <v>44574.570110532404</v>
      </c>
      <c r="E24" s="341"/>
      <c r="F24" s="439" t="s">
        <v>178</v>
      </c>
      <c r="G24" s="421" t="str">
        <f>'INGRESO DE DATOS'!D19</f>
        <v>Guayas/Santa Elena</v>
      </c>
    </row>
    <row r="25" spans="1:7" s="156" customFormat="1" x14ac:dyDescent="0.15">
      <c r="A25" s="152"/>
      <c r="B25" s="154"/>
      <c r="D25" s="157"/>
      <c r="E25" s="158"/>
      <c r="F25" s="152"/>
    </row>
    <row r="26" spans="1:7" s="156" customFormat="1" ht="18" x14ac:dyDescent="0.15">
      <c r="A26" s="538" t="s">
        <v>166</v>
      </c>
      <c r="B26" s="538"/>
      <c r="C26" s="155"/>
      <c r="D26" s="152"/>
      <c r="E26" s="152"/>
      <c r="F26" s="152"/>
    </row>
    <row r="27" spans="1:7" s="156" customFormat="1" ht="18" x14ac:dyDescent="0.2">
      <c r="A27" s="544" t="s">
        <v>41</v>
      </c>
      <c r="B27" s="545"/>
      <c r="C27" s="281" t="s">
        <v>7</v>
      </c>
      <c r="D27" s="281" t="s">
        <v>8</v>
      </c>
      <c r="E27" s="152"/>
    </row>
    <row r="28" spans="1:7" s="156" customFormat="1" ht="14" x14ac:dyDescent="0.15">
      <c r="A28" s="159" t="s">
        <v>76</v>
      </c>
      <c r="B28" s="160"/>
      <c r="C28" s="282">
        <v>0</v>
      </c>
      <c r="D28" s="282">
        <v>1000</v>
      </c>
      <c r="E28" s="152"/>
    </row>
    <row r="29" spans="1:7" s="156" customFormat="1" ht="14" x14ac:dyDescent="0.15">
      <c r="A29" s="161" t="s">
        <v>77</v>
      </c>
      <c r="B29" s="162"/>
      <c r="C29" s="282">
        <v>0</v>
      </c>
      <c r="D29" s="282">
        <v>1000</v>
      </c>
      <c r="E29" s="152"/>
    </row>
    <row r="30" spans="1:7" s="156" customFormat="1" x14ac:dyDescent="0.15">
      <c r="A30" s="533"/>
      <c r="B30" s="533"/>
      <c r="C30" s="530" t="s">
        <v>42</v>
      </c>
      <c r="D30" s="530"/>
      <c r="E30" s="152"/>
    </row>
    <row r="31" spans="1:7" s="156" customFormat="1" ht="16" x14ac:dyDescent="0.2">
      <c r="A31" s="532"/>
      <c r="B31" s="532"/>
      <c r="C31" s="283">
        <f>'Global Health Ultimate'!G34</f>
        <v>50570</v>
      </c>
      <c r="D31" s="283">
        <f>'Global Health Ultimate'!H34</f>
        <v>32659.119999999999</v>
      </c>
      <c r="E31" s="152"/>
    </row>
    <row r="32" spans="1:7" s="156" customFormat="1" x14ac:dyDescent="0.15">
      <c r="A32" s="533"/>
      <c r="B32" s="533"/>
      <c r="C32" s="530" t="s">
        <v>79</v>
      </c>
      <c r="D32" s="530"/>
      <c r="E32" s="152"/>
    </row>
    <row r="33" spans="1:8" s="156" customFormat="1" ht="16" x14ac:dyDescent="0.2">
      <c r="A33" s="532"/>
      <c r="B33" s="532"/>
      <c r="C33" s="284">
        <f>'Global Health Ultimate'!G45</f>
        <v>26760.76</v>
      </c>
      <c r="D33" s="284">
        <f>'Global Health Ultimate'!H45</f>
        <v>17267.993600000002</v>
      </c>
      <c r="E33" s="152"/>
    </row>
    <row r="34" spans="1:8" s="156" customFormat="1" x14ac:dyDescent="0.15">
      <c r="A34" s="533"/>
      <c r="B34" s="533"/>
      <c r="C34" s="530" t="s">
        <v>85</v>
      </c>
      <c r="D34" s="530"/>
      <c r="E34" s="152"/>
    </row>
    <row r="35" spans="1:8" s="156" customFormat="1" ht="16" x14ac:dyDescent="0.2">
      <c r="A35" s="532"/>
      <c r="B35" s="532"/>
      <c r="C35" s="284">
        <f>'Global Health Ultimate'!G57</f>
        <v>13885.300000000001</v>
      </c>
      <c r="D35" s="284">
        <f>'Global Health Ultimate'!H57</f>
        <v>8959.8080000000009</v>
      </c>
      <c r="E35" s="152"/>
    </row>
    <row r="36" spans="1:8" s="156" customFormat="1" ht="14" x14ac:dyDescent="0.15">
      <c r="A36" s="531" t="s">
        <v>91</v>
      </c>
      <c r="B36" s="531"/>
      <c r="C36" s="285">
        <f>'Global Health Ultimate'!G35</f>
        <v>0</v>
      </c>
      <c r="D36" s="285">
        <f>'Global Health Ultimate'!H35</f>
        <v>0</v>
      </c>
      <c r="E36" s="152"/>
    </row>
    <row r="37" spans="1:8" s="156" customFormat="1" ht="18" x14ac:dyDescent="0.15">
      <c r="A37" s="167"/>
      <c r="B37" s="154"/>
      <c r="C37" s="155"/>
      <c r="D37" s="152"/>
      <c r="E37" s="152"/>
      <c r="F37" s="152"/>
    </row>
    <row r="38" spans="1:8" s="156" customFormat="1" ht="18.75" customHeight="1" x14ac:dyDescent="0.15">
      <c r="A38" s="538" t="s">
        <v>167</v>
      </c>
      <c r="B38" s="538"/>
      <c r="C38" s="155"/>
      <c r="D38" s="152"/>
      <c r="E38" s="152"/>
      <c r="F38" s="152"/>
    </row>
    <row r="39" spans="1:8" s="156" customFormat="1" ht="15.75" customHeight="1" x14ac:dyDescent="0.2">
      <c r="A39" s="536" t="s">
        <v>41</v>
      </c>
      <c r="B39" s="537"/>
      <c r="C39" s="168"/>
      <c r="D39" s="281" t="s">
        <v>7</v>
      </c>
      <c r="E39" s="281" t="s">
        <v>8</v>
      </c>
      <c r="F39" s="281" t="s">
        <v>9</v>
      </c>
      <c r="G39" s="281" t="s">
        <v>172</v>
      </c>
      <c r="H39" s="281" t="s">
        <v>173</v>
      </c>
    </row>
    <row r="40" spans="1:8" s="156" customFormat="1" ht="14" x14ac:dyDescent="0.15">
      <c r="A40" s="171" t="s">
        <v>76</v>
      </c>
      <c r="B40" s="172"/>
      <c r="C40" s="172"/>
      <c r="D40" s="282">
        <v>250</v>
      </c>
      <c r="E40" s="282">
        <v>2000</v>
      </c>
      <c r="F40" s="282">
        <v>3500</v>
      </c>
      <c r="G40" s="282">
        <v>5000</v>
      </c>
      <c r="H40" s="282">
        <v>10000</v>
      </c>
    </row>
    <row r="41" spans="1:8" s="156" customFormat="1" ht="15" customHeight="1" x14ac:dyDescent="0.15">
      <c r="A41" s="174" t="s">
        <v>77</v>
      </c>
      <c r="B41" s="175"/>
      <c r="C41" s="175"/>
      <c r="D41" s="282">
        <v>5000</v>
      </c>
      <c r="E41" s="282">
        <v>2000</v>
      </c>
      <c r="F41" s="282">
        <v>3500</v>
      </c>
      <c r="G41" s="282">
        <v>5000</v>
      </c>
      <c r="H41" s="282">
        <v>10000</v>
      </c>
    </row>
    <row r="42" spans="1:8" s="156" customFormat="1" ht="15" customHeight="1" x14ac:dyDescent="0.15">
      <c r="A42" s="533"/>
      <c r="B42" s="533"/>
      <c r="C42" s="177"/>
      <c r="D42" s="530" t="s">
        <v>42</v>
      </c>
      <c r="E42" s="530"/>
      <c r="F42" s="530"/>
      <c r="G42" s="530"/>
      <c r="H42" s="530"/>
    </row>
    <row r="43" spans="1:8" ht="15" customHeight="1" x14ac:dyDescent="0.2">
      <c r="A43" s="532"/>
      <c r="B43" s="532"/>
      <c r="C43" s="178"/>
      <c r="D43" s="283">
        <f>+'Global Health Elite'!G35</f>
        <v>21323.119999999999</v>
      </c>
      <c r="E43" s="284">
        <f>+'Global Health Elite'!H35</f>
        <v>18702.32</v>
      </c>
      <c r="F43" s="284">
        <f>+'Global Health Elite'!I35</f>
        <v>15153.84</v>
      </c>
      <c r="G43" s="284">
        <f>+'Global Health Elite'!J35</f>
        <v>13157.04</v>
      </c>
      <c r="H43" s="284">
        <f>+'Global Health Elite'!K35</f>
        <v>9831.1200000000008</v>
      </c>
    </row>
    <row r="44" spans="1:8" ht="15" customHeight="1" x14ac:dyDescent="0.15">
      <c r="A44" s="533"/>
      <c r="B44" s="533"/>
      <c r="C44" s="177"/>
      <c r="D44" s="530" t="s">
        <v>79</v>
      </c>
      <c r="E44" s="530"/>
      <c r="F44" s="530"/>
      <c r="G44" s="530"/>
      <c r="H44" s="530"/>
    </row>
    <row r="45" spans="1:8" ht="15" customHeight="1" x14ac:dyDescent="0.2">
      <c r="A45" s="532"/>
      <c r="B45" s="532"/>
      <c r="C45" s="178"/>
      <c r="D45" s="284">
        <f>+'Global Health Elite'!G46</f>
        <v>11259.9136</v>
      </c>
      <c r="E45" s="284">
        <f>+'Global Health Elite'!H46</f>
        <v>9870.8896000000004</v>
      </c>
      <c r="F45" s="284">
        <f>+'Global Health Elite'!I46</f>
        <v>7990.1952000000001</v>
      </c>
      <c r="G45" s="284">
        <f>+'Global Health Elite'!J46</f>
        <v>6931.8912000000009</v>
      </c>
      <c r="H45" s="284">
        <f>+'Global Health Elite'!K46</f>
        <v>5169.1536000000006</v>
      </c>
    </row>
    <row r="46" spans="1:8" ht="15" customHeight="1" x14ac:dyDescent="0.15">
      <c r="A46" s="533"/>
      <c r="B46" s="533"/>
      <c r="C46" s="177"/>
      <c r="D46" s="530" t="s">
        <v>85</v>
      </c>
      <c r="E46" s="530"/>
      <c r="F46" s="530"/>
      <c r="G46" s="530"/>
      <c r="H46" s="530"/>
    </row>
    <row r="47" spans="1:8" ht="15" customHeight="1" x14ac:dyDescent="0.2">
      <c r="A47" s="532"/>
      <c r="B47" s="532"/>
      <c r="C47" s="178"/>
      <c r="D47" s="284">
        <f>+'Global Health Elite'!G58</f>
        <v>5842.4080000000004</v>
      </c>
      <c r="E47" s="284">
        <f>+'Global Health Elite'!H58</f>
        <v>5121.688000000001</v>
      </c>
      <c r="F47" s="284">
        <f>+'Global Health Elite'!I58</f>
        <v>4145.8560000000007</v>
      </c>
      <c r="G47" s="284">
        <f>+'Global Health Elite'!J58</f>
        <v>3596.7359999999999</v>
      </c>
      <c r="H47" s="284">
        <f>+'Global Health Elite'!K58</f>
        <v>2682.1080000000002</v>
      </c>
    </row>
    <row r="48" spans="1:8" s="156" customFormat="1" ht="15" customHeight="1" x14ac:dyDescent="0.15">
      <c r="A48" s="531" t="s">
        <v>91</v>
      </c>
      <c r="B48" s="531"/>
      <c r="C48" s="531"/>
      <c r="D48" s="285">
        <f>+'Global Health Elite'!G36</f>
        <v>0</v>
      </c>
      <c r="E48" s="285">
        <f>+'Global Health Elite'!H36</f>
        <v>0</v>
      </c>
      <c r="F48" s="285">
        <f>+'Global Health Elite'!I36</f>
        <v>0</v>
      </c>
      <c r="G48" s="285">
        <f>+'Global Health Elite'!J36</f>
        <v>0</v>
      </c>
      <c r="H48" s="285">
        <f>+'Global Health Elite'!K36</f>
        <v>0</v>
      </c>
    </row>
    <row r="49" spans="1:9" s="156" customFormat="1" ht="15" customHeight="1" x14ac:dyDescent="0.2">
      <c r="A49" s="178"/>
      <c r="B49" s="178"/>
      <c r="C49" s="179"/>
      <c r="D49" s="179"/>
      <c r="E49" s="179"/>
    </row>
    <row r="50" spans="1:9" s="156" customFormat="1" ht="15" customHeight="1" x14ac:dyDescent="0.15">
      <c r="A50" s="167" t="s">
        <v>21</v>
      </c>
      <c r="B50" s="154"/>
      <c r="C50" s="155"/>
      <c r="D50" s="152"/>
      <c r="E50" s="152"/>
      <c r="F50" s="152"/>
    </row>
    <row r="51" spans="1:9" s="156" customFormat="1" ht="15" customHeight="1" x14ac:dyDescent="0.2">
      <c r="A51" s="534" t="s">
        <v>41</v>
      </c>
      <c r="B51" s="535"/>
      <c r="C51" s="180"/>
      <c r="D51" s="180"/>
      <c r="E51" s="286" t="s">
        <v>7</v>
      </c>
      <c r="F51" s="286" t="s">
        <v>8</v>
      </c>
      <c r="G51" s="286" t="s">
        <v>9</v>
      </c>
      <c r="H51" s="286" t="s">
        <v>172</v>
      </c>
      <c r="I51" s="286" t="s">
        <v>173</v>
      </c>
    </row>
    <row r="52" spans="1:9" s="156" customFormat="1" ht="15" customHeight="1" x14ac:dyDescent="0.15">
      <c r="A52" s="181" t="s">
        <v>76</v>
      </c>
      <c r="B52" s="182"/>
      <c r="C52" s="182"/>
      <c r="D52" s="182"/>
      <c r="E52" s="287">
        <v>250</v>
      </c>
      <c r="F52" s="287">
        <v>2000</v>
      </c>
      <c r="G52" s="287">
        <v>5000</v>
      </c>
      <c r="H52" s="287">
        <v>10000</v>
      </c>
      <c r="I52" s="287">
        <v>20000</v>
      </c>
    </row>
    <row r="53" spans="1:9" s="156" customFormat="1" ht="15" customHeight="1" x14ac:dyDescent="0.15">
      <c r="A53" s="183" t="s">
        <v>77</v>
      </c>
      <c r="B53" s="184"/>
      <c r="C53" s="184"/>
      <c r="D53" s="184"/>
      <c r="E53" s="287">
        <v>5000</v>
      </c>
      <c r="F53" s="287">
        <v>2000</v>
      </c>
      <c r="G53" s="287">
        <v>5000</v>
      </c>
      <c r="H53" s="287">
        <v>10000</v>
      </c>
      <c r="I53" s="287">
        <v>20000</v>
      </c>
    </row>
    <row r="54" spans="1:9" s="156" customFormat="1" ht="15" customHeight="1" x14ac:dyDescent="0.15">
      <c r="A54" s="533"/>
      <c r="B54" s="533"/>
      <c r="C54" s="177"/>
      <c r="D54" s="177"/>
      <c r="E54" s="530" t="s">
        <v>42</v>
      </c>
      <c r="F54" s="530"/>
      <c r="G54" s="530"/>
      <c r="H54" s="530"/>
      <c r="I54" s="530"/>
    </row>
    <row r="55" spans="1:9" s="156" customFormat="1" ht="15" customHeight="1" x14ac:dyDescent="0.2">
      <c r="A55" s="532"/>
      <c r="B55" s="532"/>
      <c r="C55" s="178"/>
      <c r="D55" s="178"/>
      <c r="E55" s="284">
        <f>+'Global Health Premier'!G36</f>
        <v>13922.48</v>
      </c>
      <c r="F55" s="284">
        <f>+'Global Health Premier'!H36</f>
        <v>12641.2</v>
      </c>
      <c r="G55" s="284">
        <f>+'Global Health Premier'!I36</f>
        <v>9250.7999999999993</v>
      </c>
      <c r="H55" s="284">
        <f>+'Global Health Premier'!J36</f>
        <v>6642.48</v>
      </c>
      <c r="I55" s="284">
        <f>+'Global Health Premier'!K36</f>
        <v>5228.08</v>
      </c>
    </row>
    <row r="56" spans="1:9" s="156" customFormat="1" ht="15" customHeight="1" x14ac:dyDescent="0.15">
      <c r="A56" s="533"/>
      <c r="B56" s="533"/>
      <c r="C56" s="177"/>
      <c r="D56" s="177"/>
      <c r="E56" s="530" t="s">
        <v>79</v>
      </c>
      <c r="F56" s="530"/>
      <c r="G56" s="530"/>
      <c r="H56" s="530"/>
      <c r="I56" s="530"/>
    </row>
    <row r="57" spans="1:9" s="156" customFormat="1" ht="15" customHeight="1" x14ac:dyDescent="0.2">
      <c r="A57" s="532"/>
      <c r="B57" s="532"/>
      <c r="C57" s="178"/>
      <c r="D57" s="178"/>
      <c r="E57" s="284">
        <f>+'Global Health Premier'!G46</f>
        <v>7337.5744000000004</v>
      </c>
      <c r="F57" s="284">
        <f>+'Global Health Premier'!H46</f>
        <v>6658.496000000001</v>
      </c>
      <c r="G57" s="284">
        <f>+'Global Health Premier'!I46</f>
        <v>4861.5840000000007</v>
      </c>
      <c r="H57" s="284">
        <f>+'Global Health Premier'!J46</f>
        <v>3479.1744000000003</v>
      </c>
      <c r="I57" s="284">
        <f>+'Global Health Premier'!K46</f>
        <v>2729.5423999999998</v>
      </c>
    </row>
    <row r="58" spans="1:9" s="156" customFormat="1" ht="15" customHeight="1" x14ac:dyDescent="0.15">
      <c r="A58" s="533"/>
      <c r="B58" s="533"/>
      <c r="C58" s="177"/>
      <c r="D58" s="177"/>
      <c r="E58" s="530" t="s">
        <v>85</v>
      </c>
      <c r="F58" s="530"/>
      <c r="G58" s="530"/>
      <c r="H58" s="530"/>
      <c r="I58" s="530"/>
    </row>
    <row r="59" spans="1:9" s="156" customFormat="1" ht="15" customHeight="1" x14ac:dyDescent="0.2">
      <c r="A59" s="532"/>
      <c r="B59" s="532"/>
      <c r="C59" s="178"/>
      <c r="D59" s="178"/>
      <c r="E59" s="284">
        <f>+'Global Health Premier'!G57</f>
        <v>3807.232</v>
      </c>
      <c r="F59" s="284">
        <f>+'Global Health Premier'!H57</f>
        <v>3454.8800000000006</v>
      </c>
      <c r="G59" s="284">
        <f>+'Global Health Premier'!I57</f>
        <v>2522.52</v>
      </c>
      <c r="H59" s="284">
        <f>+'Global Health Premier'!J57</f>
        <v>1805.2320000000002</v>
      </c>
      <c r="I59" s="284">
        <f>+'Global Health Premier'!K57</f>
        <v>1416.2720000000002</v>
      </c>
    </row>
    <row r="60" spans="1:9" s="156" customFormat="1" ht="15" customHeight="1" x14ac:dyDescent="0.2">
      <c r="A60" s="178"/>
      <c r="B60" s="178"/>
      <c r="C60" s="179"/>
      <c r="D60" s="179"/>
      <c r="E60" s="179"/>
    </row>
    <row r="61" spans="1:9" s="156" customFormat="1" ht="15" customHeight="1" x14ac:dyDescent="0.15">
      <c r="A61" s="167" t="s">
        <v>168</v>
      </c>
      <c r="B61" s="154"/>
      <c r="C61" s="155"/>
      <c r="D61" s="152"/>
      <c r="E61" s="152"/>
      <c r="F61" s="152"/>
    </row>
    <row r="62" spans="1:9" s="156" customFormat="1" ht="15" customHeight="1" x14ac:dyDescent="0.2">
      <c r="A62" s="547" t="s">
        <v>41</v>
      </c>
      <c r="B62" s="548"/>
      <c r="C62" s="185"/>
      <c r="D62" s="185"/>
      <c r="E62" s="288" t="s">
        <v>7</v>
      </c>
      <c r="F62" s="288" t="s">
        <v>8</v>
      </c>
      <c r="G62" s="288" t="s">
        <v>9</v>
      </c>
      <c r="H62" s="288" t="s">
        <v>172</v>
      </c>
      <c r="I62" s="288" t="s">
        <v>173</v>
      </c>
    </row>
    <row r="63" spans="1:9" s="156" customFormat="1" ht="15" customHeight="1" x14ac:dyDescent="0.15">
      <c r="A63" s="186" t="s">
        <v>88</v>
      </c>
      <c r="B63" s="182"/>
      <c r="C63" s="182"/>
      <c r="D63" s="182"/>
      <c r="E63" s="287">
        <v>250</v>
      </c>
      <c r="F63" s="287">
        <v>2000</v>
      </c>
      <c r="G63" s="287">
        <v>5000</v>
      </c>
      <c r="H63" s="287">
        <v>10000</v>
      </c>
      <c r="I63" s="287">
        <v>20000</v>
      </c>
    </row>
    <row r="64" spans="1:9" s="156" customFormat="1" ht="15" customHeight="1" x14ac:dyDescent="0.15">
      <c r="A64" s="187" t="s">
        <v>89</v>
      </c>
      <c r="B64" s="188"/>
      <c r="C64" s="188"/>
      <c r="D64" s="188"/>
      <c r="E64" s="287">
        <v>5000</v>
      </c>
      <c r="F64" s="287">
        <v>2000</v>
      </c>
      <c r="G64" s="287">
        <v>5000</v>
      </c>
      <c r="H64" s="287">
        <v>10000</v>
      </c>
      <c r="I64" s="287">
        <v>20000</v>
      </c>
    </row>
    <row r="65" spans="1:9" s="156" customFormat="1" ht="17.25" customHeight="1" x14ac:dyDescent="0.15">
      <c r="A65" s="533"/>
      <c r="B65" s="533"/>
      <c r="C65" s="177"/>
      <c r="D65" s="177"/>
      <c r="E65" s="530" t="s">
        <v>42</v>
      </c>
      <c r="F65" s="530"/>
      <c r="G65" s="530"/>
      <c r="H65" s="530"/>
      <c r="I65" s="530"/>
    </row>
    <row r="66" spans="1:9" s="156" customFormat="1" ht="17.25" customHeight="1" x14ac:dyDescent="0.2">
      <c r="A66" s="532"/>
      <c r="B66" s="532"/>
      <c r="C66" s="178"/>
      <c r="D66" s="178"/>
      <c r="E66" s="284">
        <f>+'Global Health Select'!G35</f>
        <v>8762</v>
      </c>
      <c r="F66" s="284">
        <f>+'Global Health Select'!H35</f>
        <v>8410.48</v>
      </c>
      <c r="G66" s="284">
        <f>+'Global Health Select'!I35</f>
        <v>6180.72</v>
      </c>
      <c r="H66" s="284">
        <f>+'Global Health Select'!J35</f>
        <v>4439.76</v>
      </c>
      <c r="I66" s="284">
        <f>+'Global Health Select'!K35</f>
        <v>3503.76</v>
      </c>
    </row>
    <row r="67" spans="1:9" s="156" customFormat="1" ht="17.25" customHeight="1" x14ac:dyDescent="0.15">
      <c r="A67" s="533"/>
      <c r="B67" s="533"/>
      <c r="C67" s="177"/>
      <c r="D67" s="177"/>
      <c r="E67" s="530" t="s">
        <v>79</v>
      </c>
      <c r="F67" s="530"/>
      <c r="G67" s="530"/>
      <c r="H67" s="530"/>
      <c r="I67" s="530"/>
    </row>
    <row r="68" spans="1:9" s="156" customFormat="1" ht="17.25" customHeight="1" x14ac:dyDescent="0.2">
      <c r="A68" s="532"/>
      <c r="B68" s="532"/>
      <c r="C68" s="178"/>
      <c r="D68" s="178"/>
      <c r="E68" s="284">
        <f>+'Global Health Select'!G45</f>
        <v>4602.5200000000004</v>
      </c>
      <c r="F68" s="284">
        <f>+'Global Health Select'!H45</f>
        <v>4416.2144000000008</v>
      </c>
      <c r="G68" s="284">
        <f>+'Global Health Select'!I45</f>
        <v>3234.4416000000001</v>
      </c>
      <c r="H68" s="284">
        <f>+'Global Health Select'!J45</f>
        <v>2311.7328000000002</v>
      </c>
      <c r="I68" s="284">
        <f>+'Global Health Select'!K45</f>
        <v>1815.6528000000001</v>
      </c>
    </row>
    <row r="69" spans="1:9" s="156" customFormat="1" ht="17.25" customHeight="1" x14ac:dyDescent="0.15">
      <c r="A69" s="533"/>
      <c r="B69" s="533"/>
      <c r="C69" s="177"/>
      <c r="D69" s="177"/>
      <c r="E69" s="530" t="s">
        <v>85</v>
      </c>
      <c r="F69" s="530"/>
      <c r="G69" s="530"/>
      <c r="H69" s="530"/>
      <c r="I69" s="530"/>
    </row>
    <row r="70" spans="1:9" s="156" customFormat="1" ht="17.25" customHeight="1" x14ac:dyDescent="0.2">
      <c r="A70" s="532"/>
      <c r="B70" s="532"/>
      <c r="C70" s="178"/>
      <c r="D70" s="178"/>
      <c r="E70" s="284">
        <f>+'Global Health Select'!G56</f>
        <v>2388.1</v>
      </c>
      <c r="F70" s="284">
        <f>+'Global Health Select'!H56</f>
        <v>2291.4320000000002</v>
      </c>
      <c r="G70" s="284">
        <f>+'Global Health Select'!I56</f>
        <v>1678.248</v>
      </c>
      <c r="H70" s="284">
        <f>+'Global Health Select'!J56</f>
        <v>1199.4840000000002</v>
      </c>
      <c r="I70" s="284">
        <f>+'Global Health Select'!K56</f>
        <v>942.08399999999995</v>
      </c>
    </row>
    <row r="71" spans="1:9" s="156" customFormat="1" ht="17.25" customHeight="1" x14ac:dyDescent="0.2">
      <c r="A71" s="178"/>
      <c r="B71" s="178"/>
      <c r="C71" s="179"/>
      <c r="D71" s="179"/>
      <c r="E71" s="179"/>
    </row>
    <row r="72" spans="1:9" s="156" customFormat="1" ht="17.25" hidden="1" customHeight="1" x14ac:dyDescent="0.15">
      <c r="A72" s="538" t="s">
        <v>30</v>
      </c>
      <c r="B72" s="538"/>
      <c r="C72" s="538"/>
      <c r="D72" s="152"/>
      <c r="E72" s="152"/>
    </row>
    <row r="73" spans="1:9" s="156" customFormat="1" ht="17.25" hidden="1" customHeight="1" x14ac:dyDescent="0.2">
      <c r="A73" s="536" t="s">
        <v>41</v>
      </c>
      <c r="B73" s="537"/>
      <c r="C73" s="169" t="s">
        <v>7</v>
      </c>
      <c r="D73" s="170" t="s">
        <v>8</v>
      </c>
    </row>
    <row r="74" spans="1:9" s="156" customFormat="1" ht="17.25" hidden="1" customHeight="1" x14ac:dyDescent="0.15">
      <c r="A74" s="189" t="s">
        <v>88</v>
      </c>
      <c r="B74" s="172"/>
      <c r="C74" s="171">
        <v>10000</v>
      </c>
      <c r="D74" s="173">
        <v>20000</v>
      </c>
    </row>
    <row r="75" spans="1:9" s="156" customFormat="1" ht="17.25" hidden="1" customHeight="1" x14ac:dyDescent="0.15">
      <c r="A75" s="190" t="s">
        <v>89</v>
      </c>
      <c r="B75" s="175"/>
      <c r="C75" s="174">
        <v>10000</v>
      </c>
      <c r="D75" s="176">
        <v>20000</v>
      </c>
    </row>
    <row r="76" spans="1:9" s="156" customFormat="1" ht="17.25" hidden="1" customHeight="1" x14ac:dyDescent="0.15">
      <c r="A76" s="533"/>
      <c r="B76" s="533"/>
      <c r="C76" s="539" t="s">
        <v>42</v>
      </c>
      <c r="D76" s="540"/>
    </row>
    <row r="77" spans="1:9" s="156" customFormat="1" ht="17.25" hidden="1" customHeight="1" x14ac:dyDescent="0.2">
      <c r="A77" s="532"/>
      <c r="B77" s="532"/>
      <c r="C77" s="163">
        <f>—!G42</f>
        <v>5303.8675000000003</v>
      </c>
      <c r="D77" s="164">
        <f>—!H42</f>
        <v>4131.8675000000003</v>
      </c>
    </row>
    <row r="78" spans="1:9" s="156" customFormat="1" ht="17.25" hidden="1" customHeight="1" x14ac:dyDescent="0.15">
      <c r="A78" s="533"/>
      <c r="B78" s="533"/>
      <c r="C78" s="528" t="s">
        <v>79</v>
      </c>
      <c r="D78" s="529"/>
    </row>
    <row r="79" spans="1:9" s="156" customFormat="1" ht="17.25" hidden="1" customHeight="1" x14ac:dyDescent="0.2">
      <c r="A79" s="532"/>
      <c r="B79" s="532"/>
      <c r="C79" s="165">
        <f>—!G52</f>
        <v>2765.54</v>
      </c>
      <c r="D79" s="166">
        <f>—!H52</f>
        <v>2144.38</v>
      </c>
    </row>
    <row r="80" spans="1:9" s="156" customFormat="1" ht="17.25" hidden="1" customHeight="1" x14ac:dyDescent="0.15">
      <c r="A80" s="533"/>
      <c r="B80" s="533"/>
      <c r="C80" s="528" t="s">
        <v>85</v>
      </c>
      <c r="D80" s="529"/>
    </row>
    <row r="81" spans="1:9" s="156" customFormat="1" ht="17.25" hidden="1" customHeight="1" x14ac:dyDescent="0.2">
      <c r="A81" s="532"/>
      <c r="B81" s="532"/>
      <c r="C81" s="165">
        <f>—!G63</f>
        <v>1434.95</v>
      </c>
      <c r="D81" s="166">
        <f>—!H63</f>
        <v>1112.6500000000001</v>
      </c>
    </row>
    <row r="82" spans="1:9" s="156" customFormat="1" ht="15" customHeight="1" x14ac:dyDescent="0.2">
      <c r="A82" s="178"/>
      <c r="B82" s="178"/>
      <c r="C82" s="179"/>
      <c r="D82" s="179"/>
      <c r="E82" s="179"/>
      <c r="F82" s="179"/>
    </row>
    <row r="83" spans="1:9" s="156" customFormat="1" ht="15" customHeight="1" x14ac:dyDescent="0.15">
      <c r="A83" s="191"/>
      <c r="B83" s="148"/>
      <c r="C83" s="148"/>
      <c r="D83" s="148"/>
      <c r="E83" s="148"/>
      <c r="F83" s="148"/>
      <c r="G83" s="148"/>
    </row>
    <row r="84" spans="1:9" s="156" customFormat="1" ht="15" customHeight="1" x14ac:dyDescent="0.15">
      <c r="A84" s="527" t="s">
        <v>90</v>
      </c>
      <c r="B84" s="527"/>
      <c r="C84" s="148"/>
      <c r="D84" s="148"/>
      <c r="E84" s="148"/>
      <c r="F84" s="148"/>
      <c r="G84" s="148"/>
    </row>
    <row r="86" spans="1:9" ht="25.25" customHeight="1" x14ac:dyDescent="0.15">
      <c r="A86" s="497" t="s">
        <v>177</v>
      </c>
      <c r="B86" s="497"/>
      <c r="C86" s="497"/>
      <c r="D86" s="497"/>
      <c r="E86" s="497"/>
      <c r="F86" s="497"/>
      <c r="G86" s="497"/>
      <c r="H86" s="497"/>
      <c r="I86" s="497"/>
    </row>
    <row r="87" spans="1:9" ht="13.25" customHeight="1" x14ac:dyDescent="0.15">
      <c r="A87" s="546" t="s">
        <v>96</v>
      </c>
      <c r="B87" s="546"/>
      <c r="C87" s="546"/>
      <c r="D87" s="546"/>
      <c r="E87" s="546"/>
      <c r="F87" s="546"/>
      <c r="G87" s="546"/>
      <c r="H87" s="546"/>
      <c r="I87" s="546"/>
    </row>
    <row r="88" spans="1:9" x14ac:dyDescent="0.15">
      <c r="A88" s="546"/>
      <c r="B88" s="546"/>
      <c r="C88" s="546"/>
      <c r="D88" s="546"/>
      <c r="E88" s="546"/>
      <c r="F88" s="546"/>
      <c r="G88" s="546"/>
      <c r="H88" s="546"/>
      <c r="I88" s="546"/>
    </row>
    <row r="89" spans="1:9" x14ac:dyDescent="0.15">
      <c r="A89" s="546"/>
      <c r="B89" s="546"/>
      <c r="C89" s="546"/>
      <c r="D89" s="546"/>
      <c r="E89" s="546"/>
      <c r="F89" s="546"/>
      <c r="G89" s="546"/>
      <c r="H89" s="546"/>
      <c r="I89" s="546"/>
    </row>
  </sheetData>
  <sheetProtection algorithmName="SHA-512" hashValue="c1D0yzK6VJJ4UuHe/LMYdVo+u77v/mE7V6H539zyJXisKTQJENubrICTp6t0AxmWanftlM7zTNthhobDtAeIFA==" saltValue="EBrOufRd6R40UH4EHz9hfQ==" spinCount="100000" sheet="1" objects="1" scenarios="1"/>
  <mergeCells count="65">
    <mergeCell ref="A42:B42"/>
    <mergeCell ref="E67:I67"/>
    <mergeCell ref="E69:I69"/>
    <mergeCell ref="A86:I86"/>
    <mergeCell ref="A87:I89"/>
    <mergeCell ref="A65:B65"/>
    <mergeCell ref="A43:B43"/>
    <mergeCell ref="A44:B44"/>
    <mergeCell ref="A59:B59"/>
    <mergeCell ref="A54:B54"/>
    <mergeCell ref="A55:B55"/>
    <mergeCell ref="A56:B56"/>
    <mergeCell ref="A57:B57"/>
    <mergeCell ref="A58:B58"/>
    <mergeCell ref="A62:B62"/>
    <mergeCell ref="C80:D80"/>
    <mergeCell ref="C34:D34"/>
    <mergeCell ref="A18:B18"/>
    <mergeCell ref="A20:B20"/>
    <mergeCell ref="A22:B22"/>
    <mergeCell ref="A39:B39"/>
    <mergeCell ref="A35:B35"/>
    <mergeCell ref="A79:B79"/>
    <mergeCell ref="A16:G16"/>
    <mergeCell ref="A38:B38"/>
    <mergeCell ref="C18:G18"/>
    <mergeCell ref="E20:F20"/>
    <mergeCell ref="E22:F22"/>
    <mergeCell ref="A26:B26"/>
    <mergeCell ref="A27:B27"/>
    <mergeCell ref="A30:B30"/>
    <mergeCell ref="A31:B31"/>
    <mergeCell ref="A32:B32"/>
    <mergeCell ref="A33:B33"/>
    <mergeCell ref="A34:B34"/>
    <mergeCell ref="A36:B36"/>
    <mergeCell ref="C30:D30"/>
    <mergeCell ref="C32:D32"/>
    <mergeCell ref="A77:B77"/>
    <mergeCell ref="A78:B78"/>
    <mergeCell ref="A66:B66"/>
    <mergeCell ref="A73:B73"/>
    <mergeCell ref="A76:B76"/>
    <mergeCell ref="A67:B67"/>
    <mergeCell ref="A72:C72"/>
    <mergeCell ref="C76:D76"/>
    <mergeCell ref="A70:B70"/>
    <mergeCell ref="A68:B68"/>
    <mergeCell ref="A69:B69"/>
    <mergeCell ref="A84:B84"/>
    <mergeCell ref="C78:D78"/>
    <mergeCell ref="D42:H42"/>
    <mergeCell ref="D44:H44"/>
    <mergeCell ref="D46:H46"/>
    <mergeCell ref="E54:I54"/>
    <mergeCell ref="E56:I56"/>
    <mergeCell ref="E58:I58"/>
    <mergeCell ref="E65:I65"/>
    <mergeCell ref="A48:C48"/>
    <mergeCell ref="A45:B45"/>
    <mergeCell ref="A46:B46"/>
    <mergeCell ref="A47:B47"/>
    <mergeCell ref="A51:B51"/>
    <mergeCell ref="A80:B80"/>
    <mergeCell ref="A81:B81"/>
  </mergeCells>
  <phoneticPr fontId="12" type="noConversion"/>
  <conditionalFormatting sqref="C20">
    <cfRule type="cellIs" dxfId="18" priority="2" stopIfTrue="1" operator="greaterThan">
      <formula>2</formula>
    </cfRule>
    <cfRule type="cellIs" dxfId="17" priority="3" stopIfTrue="1" operator="lessThan">
      <formula>1</formula>
    </cfRule>
  </conditionalFormatting>
  <conditionalFormatting sqref="G20 G22">
    <cfRule type="cellIs" dxfId="16" priority="5" stopIfTrue="1" operator="lessThan">
      <formula>18</formula>
    </cfRule>
  </conditionalFormatting>
  <conditionalFormatting sqref="G24">
    <cfRule type="cellIs" dxfId="15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46" orientation="portrait" horizontalDpi="300" verticalDpi="300"/>
  <headerFooter alignWithMargins="0"/>
  <rowBreaks count="1" manualBreakCount="1">
    <brk id="97" max="16383" man="1"/>
  </rowBreaks>
  <colBreaks count="1" manualBreakCount="1">
    <brk id="8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N1497"/>
  <sheetViews>
    <sheetView showGridLines="0" topLeftCell="A1048576" zoomScale="90" zoomScaleNormal="90" zoomScalePageLayoutView="150" workbookViewId="0">
      <selection activeCell="A1459" sqref="A1:XFD1048576"/>
    </sheetView>
  </sheetViews>
  <sheetFormatPr baseColWidth="10" defaultColWidth="8.6640625" defaultRowHeight="13" zeroHeight="1" x14ac:dyDescent="0.15"/>
  <cols>
    <col min="1" max="1" width="3.6640625" style="1" customWidth="1"/>
    <col min="2" max="2" width="20.6640625" style="1" customWidth="1"/>
    <col min="3" max="7" width="15.6640625" style="2" customWidth="1"/>
    <col min="8" max="19" width="15.6640625" style="1" customWidth="1"/>
    <col min="20" max="16384" width="8.6640625" style="1"/>
  </cols>
  <sheetData>
    <row r="1" spans="1:13" ht="14" hidden="1" thickBot="1" x14ac:dyDescent="0.2">
      <c r="M1" s="33" t="s">
        <v>179</v>
      </c>
    </row>
    <row r="2" spans="1:13" ht="18" hidden="1" x14ac:dyDescent="0.2">
      <c r="A2" s="553" t="s">
        <v>15</v>
      </c>
      <c r="B2" s="554"/>
      <c r="C2" s="554"/>
      <c r="D2" s="554"/>
      <c r="E2" s="554"/>
      <c r="F2" s="554"/>
      <c r="G2" s="554"/>
      <c r="I2" s="33" t="s">
        <v>10</v>
      </c>
      <c r="K2" s="1">
        <f>1.12/12</f>
        <v>9.3333333333333338E-2</v>
      </c>
      <c r="M2" s="440" t="s">
        <v>186</v>
      </c>
    </row>
    <row r="3" spans="1:13" ht="18" hidden="1" x14ac:dyDescent="0.2">
      <c r="A3" s="555" t="s">
        <v>6</v>
      </c>
      <c r="B3" s="556"/>
      <c r="C3" s="556"/>
      <c r="D3" s="556"/>
      <c r="E3" s="556"/>
      <c r="F3" s="556"/>
      <c r="G3" s="556"/>
      <c r="I3" s="33" t="s">
        <v>13</v>
      </c>
      <c r="K3" s="1">
        <f>1.1/4</f>
        <v>0.27500000000000002</v>
      </c>
      <c r="M3" s="33" t="s">
        <v>180</v>
      </c>
    </row>
    <row r="4" spans="1:13" hidden="1" x14ac:dyDescent="0.15">
      <c r="A4" s="551" t="s">
        <v>0</v>
      </c>
      <c r="B4" s="552"/>
      <c r="C4" s="552"/>
      <c r="D4" s="552"/>
      <c r="E4" s="552"/>
      <c r="F4" s="552"/>
      <c r="G4" s="552"/>
      <c r="I4" s="33" t="s">
        <v>14</v>
      </c>
      <c r="K4" s="1">
        <f>1.06/2</f>
        <v>0.53</v>
      </c>
    </row>
    <row r="5" spans="1:13" hidden="1" x14ac:dyDescent="0.15">
      <c r="A5" s="4" t="s">
        <v>2</v>
      </c>
      <c r="B5" s="5" t="s">
        <v>2</v>
      </c>
      <c r="C5" s="34">
        <v>250</v>
      </c>
      <c r="D5" s="34">
        <v>2000</v>
      </c>
      <c r="E5" s="34">
        <v>3500</v>
      </c>
      <c r="F5" s="34">
        <v>5000</v>
      </c>
      <c r="G5" s="34">
        <v>10000</v>
      </c>
    </row>
    <row r="6" spans="1:13" ht="15" hidden="1" x14ac:dyDescent="0.2">
      <c r="A6" s="4">
        <v>18</v>
      </c>
      <c r="B6" s="5"/>
      <c r="C6" s="303">
        <f>IF('INGRESO DE DATOS'!$D$19="Guayas/Santa Elena",'Tablas Guayaquil'!C6,'Tablas Resto de Ecuador'!C6)</f>
        <v>10214</v>
      </c>
      <c r="D6" s="303">
        <f>IF('INGRESO DE DATOS'!$D$19="Guayas/Santa Elena",'Tablas Guayaquil'!D6,'Tablas Resto de Ecuador'!D6)</f>
        <v>8954</v>
      </c>
      <c r="E6" s="303">
        <f>IF('INGRESO DE DATOS'!$D$19="Guayas/Santa Elena",'Tablas Guayaquil'!E6,'Tablas Resto de Ecuador'!E6)</f>
        <v>7248</v>
      </c>
      <c r="F6" s="303">
        <f>IF('INGRESO DE DATOS'!$D$19="Guayas/Santa Elena",'Tablas Guayaquil'!F6,'Tablas Resto de Ecuador'!F6)</f>
        <v>6288</v>
      </c>
      <c r="G6" s="303">
        <f>IF('INGRESO DE DATOS'!$D$19="Guayas/Santa Elena",'Tablas Guayaquil'!G6,'Tablas Resto de Ecuador'!G6)</f>
        <v>4689</v>
      </c>
      <c r="H6" s="14"/>
      <c r="I6" s="11"/>
      <c r="J6" s="9"/>
      <c r="K6" s="9"/>
      <c r="L6" s="9"/>
    </row>
    <row r="7" spans="1:13" ht="15" hidden="1" x14ac:dyDescent="0.2">
      <c r="A7" s="4">
        <v>19</v>
      </c>
      <c r="B7" s="5"/>
      <c r="C7" s="303">
        <f>IF('INGRESO DE DATOS'!$D$19="Guayas/Santa Elena",'Tablas Guayaquil'!C7,'Tablas Resto de Ecuador'!C7)</f>
        <v>10214</v>
      </c>
      <c r="D7" s="303">
        <f>IF('INGRESO DE DATOS'!$D$19="Guayas/Santa Elena",'Tablas Guayaquil'!D7,'Tablas Resto de Ecuador'!D7)</f>
        <v>8954</v>
      </c>
      <c r="E7" s="303">
        <f>IF('INGRESO DE DATOS'!$D$19="Guayas/Santa Elena",'Tablas Guayaquil'!E7,'Tablas Resto de Ecuador'!E7)</f>
        <v>7248</v>
      </c>
      <c r="F7" s="303">
        <f>IF('INGRESO DE DATOS'!$D$19="Guayas/Santa Elena",'Tablas Guayaquil'!F7,'Tablas Resto de Ecuador'!F7)</f>
        <v>6288</v>
      </c>
      <c r="G7" s="303">
        <f>IF('INGRESO DE DATOS'!$D$19="Guayas/Santa Elena",'Tablas Guayaquil'!G7,'Tablas Resto de Ecuador'!G7)</f>
        <v>4689</v>
      </c>
      <c r="H7" s="14"/>
      <c r="I7" s="11"/>
      <c r="J7" s="9"/>
      <c r="K7" s="9"/>
      <c r="L7" s="9"/>
    </row>
    <row r="8" spans="1:13" ht="15" hidden="1" x14ac:dyDescent="0.2">
      <c r="A8" s="4">
        <v>20</v>
      </c>
      <c r="B8" s="5"/>
      <c r="C8" s="303">
        <f>IF('INGRESO DE DATOS'!$D$19="Guayas/Santa Elena",'Tablas Guayaquil'!C8,'Tablas Resto de Ecuador'!C8)</f>
        <v>10214</v>
      </c>
      <c r="D8" s="303">
        <f>IF('INGRESO DE DATOS'!$D$19="Guayas/Santa Elena",'Tablas Guayaquil'!D8,'Tablas Resto de Ecuador'!D8)</f>
        <v>8954</v>
      </c>
      <c r="E8" s="303">
        <f>IF('INGRESO DE DATOS'!$D$19="Guayas/Santa Elena",'Tablas Guayaquil'!E8,'Tablas Resto de Ecuador'!E8)</f>
        <v>7248</v>
      </c>
      <c r="F8" s="303">
        <f>IF('INGRESO DE DATOS'!$D$19="Guayas/Santa Elena",'Tablas Guayaquil'!F8,'Tablas Resto de Ecuador'!F8)</f>
        <v>6288</v>
      </c>
      <c r="G8" s="303">
        <f>IF('INGRESO DE DATOS'!$D$19="Guayas/Santa Elena",'Tablas Guayaquil'!G8,'Tablas Resto de Ecuador'!G8)</f>
        <v>4689</v>
      </c>
      <c r="H8" s="14"/>
      <c r="I8" s="11"/>
      <c r="J8" s="9"/>
      <c r="K8" s="9"/>
      <c r="L8" s="9"/>
    </row>
    <row r="9" spans="1:13" ht="15" hidden="1" x14ac:dyDescent="0.2">
      <c r="A9" s="4">
        <v>21</v>
      </c>
      <c r="B9" s="5"/>
      <c r="C9" s="303">
        <f>IF('INGRESO DE DATOS'!$D$19="Guayas/Santa Elena",'Tablas Guayaquil'!C9,'Tablas Resto de Ecuador'!C9)</f>
        <v>10214</v>
      </c>
      <c r="D9" s="303">
        <f>IF('INGRESO DE DATOS'!$D$19="Guayas/Santa Elena",'Tablas Guayaquil'!D9,'Tablas Resto de Ecuador'!D9)</f>
        <v>8954</v>
      </c>
      <c r="E9" s="303">
        <f>IF('INGRESO DE DATOS'!$D$19="Guayas/Santa Elena",'Tablas Guayaquil'!E9,'Tablas Resto de Ecuador'!E9)</f>
        <v>7248</v>
      </c>
      <c r="F9" s="303">
        <f>IF('INGRESO DE DATOS'!$D$19="Guayas/Santa Elena",'Tablas Guayaquil'!F9,'Tablas Resto de Ecuador'!F9)</f>
        <v>6288</v>
      </c>
      <c r="G9" s="303">
        <f>IF('INGRESO DE DATOS'!$D$19="Guayas/Santa Elena",'Tablas Guayaquil'!G9,'Tablas Resto de Ecuador'!G9)</f>
        <v>4689</v>
      </c>
      <c r="H9" s="14"/>
      <c r="I9" s="11"/>
      <c r="J9" s="9"/>
      <c r="K9" s="9"/>
      <c r="L9" s="9"/>
    </row>
    <row r="10" spans="1:13" ht="15" hidden="1" x14ac:dyDescent="0.2">
      <c r="A10" s="4">
        <v>22</v>
      </c>
      <c r="B10" s="5"/>
      <c r="C10" s="303">
        <f>IF('INGRESO DE DATOS'!$D$19="Guayas/Santa Elena",'Tablas Guayaquil'!C10,'Tablas Resto de Ecuador'!C10)</f>
        <v>10214</v>
      </c>
      <c r="D10" s="303">
        <f>IF('INGRESO DE DATOS'!$D$19="Guayas/Santa Elena",'Tablas Guayaquil'!D10,'Tablas Resto de Ecuador'!D10)</f>
        <v>8954</v>
      </c>
      <c r="E10" s="303">
        <f>IF('INGRESO DE DATOS'!$D$19="Guayas/Santa Elena",'Tablas Guayaquil'!E10,'Tablas Resto de Ecuador'!E10)</f>
        <v>7248</v>
      </c>
      <c r="F10" s="303">
        <f>IF('INGRESO DE DATOS'!$D$19="Guayas/Santa Elena",'Tablas Guayaquil'!F10,'Tablas Resto de Ecuador'!F10)</f>
        <v>6288</v>
      </c>
      <c r="G10" s="303">
        <f>IF('INGRESO DE DATOS'!$D$19="Guayas/Santa Elena",'Tablas Guayaquil'!G10,'Tablas Resto de Ecuador'!G10)</f>
        <v>4689</v>
      </c>
      <c r="H10" s="14"/>
      <c r="I10" s="11"/>
      <c r="J10" s="9"/>
      <c r="K10" s="9"/>
      <c r="L10" s="9"/>
    </row>
    <row r="11" spans="1:13" ht="15" hidden="1" x14ac:dyDescent="0.2">
      <c r="A11" s="4">
        <v>23</v>
      </c>
      <c r="B11" s="5"/>
      <c r="C11" s="303">
        <f>IF('INGRESO DE DATOS'!$D$19="Guayas/Santa Elena",'Tablas Guayaquil'!C11,'Tablas Resto de Ecuador'!C11)</f>
        <v>10214</v>
      </c>
      <c r="D11" s="303">
        <f>IF('INGRESO DE DATOS'!$D$19="Guayas/Santa Elena",'Tablas Guayaquil'!D11,'Tablas Resto de Ecuador'!D11)</f>
        <v>8954</v>
      </c>
      <c r="E11" s="303">
        <f>IF('INGRESO DE DATOS'!$D$19="Guayas/Santa Elena",'Tablas Guayaquil'!E11,'Tablas Resto de Ecuador'!E11)</f>
        <v>7248</v>
      </c>
      <c r="F11" s="303">
        <f>IF('INGRESO DE DATOS'!$D$19="Guayas/Santa Elena",'Tablas Guayaquil'!F11,'Tablas Resto de Ecuador'!F11)</f>
        <v>6288</v>
      </c>
      <c r="G11" s="303">
        <f>IF('INGRESO DE DATOS'!$D$19="Guayas/Santa Elena",'Tablas Guayaquil'!G11,'Tablas Resto de Ecuador'!G11)</f>
        <v>4689</v>
      </c>
      <c r="H11" s="14"/>
      <c r="I11" s="11"/>
      <c r="J11" s="9"/>
      <c r="K11" s="9"/>
      <c r="L11" s="9"/>
    </row>
    <row r="12" spans="1:13" ht="15" hidden="1" x14ac:dyDescent="0.2">
      <c r="A12" s="4">
        <v>24</v>
      </c>
      <c r="B12" s="5"/>
      <c r="C12" s="303">
        <f>IF('INGRESO DE DATOS'!$D$19="Guayas/Santa Elena",'Tablas Guayaquil'!C12,'Tablas Resto de Ecuador'!C12)</f>
        <v>10214</v>
      </c>
      <c r="D12" s="303">
        <f>IF('INGRESO DE DATOS'!$D$19="Guayas/Santa Elena",'Tablas Guayaquil'!D12,'Tablas Resto de Ecuador'!D12)</f>
        <v>8954</v>
      </c>
      <c r="E12" s="303">
        <f>IF('INGRESO DE DATOS'!$D$19="Guayas/Santa Elena",'Tablas Guayaquil'!E12,'Tablas Resto de Ecuador'!E12)</f>
        <v>7248</v>
      </c>
      <c r="F12" s="303">
        <f>IF('INGRESO DE DATOS'!$D$19="Guayas/Santa Elena",'Tablas Guayaquil'!F12,'Tablas Resto de Ecuador'!F12)</f>
        <v>6288</v>
      </c>
      <c r="G12" s="303">
        <f>IF('INGRESO DE DATOS'!$D$19="Guayas/Santa Elena",'Tablas Guayaquil'!G12,'Tablas Resto de Ecuador'!G12)</f>
        <v>4689</v>
      </c>
      <c r="H12" s="14"/>
      <c r="I12" s="11"/>
      <c r="J12" s="9"/>
      <c r="K12" s="9"/>
      <c r="L12" s="9"/>
    </row>
    <row r="13" spans="1:13" ht="15" hidden="1" x14ac:dyDescent="0.2">
      <c r="A13" s="4">
        <v>25</v>
      </c>
      <c r="B13" s="5"/>
      <c r="C13" s="303">
        <f>IF('INGRESO DE DATOS'!$D$19="Guayas/Santa Elena",'Tablas Guayaquil'!C13,'Tablas Resto de Ecuador'!C13)</f>
        <v>10916</v>
      </c>
      <c r="D13" s="303">
        <f>IF('INGRESO DE DATOS'!$D$19="Guayas/Santa Elena",'Tablas Guayaquil'!D13,'Tablas Resto de Ecuador'!D13)</f>
        <v>9568</v>
      </c>
      <c r="E13" s="303">
        <f>IF('INGRESO DE DATOS'!$D$19="Guayas/Santa Elena",'Tablas Guayaquil'!E13,'Tablas Resto de Ecuador'!E13)</f>
        <v>7699</v>
      </c>
      <c r="F13" s="303">
        <f>IF('INGRESO DE DATOS'!$D$19="Guayas/Santa Elena",'Tablas Guayaquil'!F13,'Tablas Resto de Ecuador'!F13)</f>
        <v>6678</v>
      </c>
      <c r="G13" s="303">
        <f>IF('INGRESO DE DATOS'!$D$19="Guayas/Santa Elena",'Tablas Guayaquil'!G13,'Tablas Resto de Ecuador'!G13)</f>
        <v>4978</v>
      </c>
      <c r="H13" s="14"/>
      <c r="I13" s="11"/>
      <c r="J13" s="9"/>
      <c r="K13" s="9"/>
      <c r="L13" s="9"/>
    </row>
    <row r="14" spans="1:13" ht="15" hidden="1" x14ac:dyDescent="0.2">
      <c r="A14" s="4">
        <v>26</v>
      </c>
      <c r="B14" s="5"/>
      <c r="C14" s="303">
        <f>IF('INGRESO DE DATOS'!$D$19="Guayas/Santa Elena",'Tablas Guayaquil'!C14,'Tablas Resto de Ecuador'!C14)</f>
        <v>10916</v>
      </c>
      <c r="D14" s="303">
        <f>IF('INGRESO DE DATOS'!$D$19="Guayas/Santa Elena",'Tablas Guayaquil'!D14,'Tablas Resto de Ecuador'!D14)</f>
        <v>9568</v>
      </c>
      <c r="E14" s="303">
        <f>IF('INGRESO DE DATOS'!$D$19="Guayas/Santa Elena",'Tablas Guayaquil'!E14,'Tablas Resto de Ecuador'!E14)</f>
        <v>7699</v>
      </c>
      <c r="F14" s="303">
        <f>IF('INGRESO DE DATOS'!$D$19="Guayas/Santa Elena",'Tablas Guayaquil'!F14,'Tablas Resto de Ecuador'!F14)</f>
        <v>6678</v>
      </c>
      <c r="G14" s="303">
        <f>IF('INGRESO DE DATOS'!$D$19="Guayas/Santa Elena",'Tablas Guayaquil'!G14,'Tablas Resto de Ecuador'!G14)</f>
        <v>4978</v>
      </c>
      <c r="H14" s="14"/>
      <c r="I14" s="11"/>
      <c r="J14" s="9"/>
      <c r="K14" s="9"/>
      <c r="L14" s="9"/>
    </row>
    <row r="15" spans="1:13" ht="15" hidden="1" x14ac:dyDescent="0.2">
      <c r="A15" s="4">
        <v>27</v>
      </c>
      <c r="B15" s="5"/>
      <c r="C15" s="303">
        <f>IF('INGRESO DE DATOS'!$D$19="Guayas/Santa Elena",'Tablas Guayaquil'!C15,'Tablas Resto de Ecuador'!C15)</f>
        <v>10916</v>
      </c>
      <c r="D15" s="303">
        <f>IF('INGRESO DE DATOS'!$D$19="Guayas/Santa Elena",'Tablas Guayaquil'!D15,'Tablas Resto de Ecuador'!D15)</f>
        <v>9568</v>
      </c>
      <c r="E15" s="303">
        <f>IF('INGRESO DE DATOS'!$D$19="Guayas/Santa Elena",'Tablas Guayaquil'!E15,'Tablas Resto de Ecuador'!E15)</f>
        <v>7699</v>
      </c>
      <c r="F15" s="303">
        <f>IF('INGRESO DE DATOS'!$D$19="Guayas/Santa Elena",'Tablas Guayaquil'!F15,'Tablas Resto de Ecuador'!F15)</f>
        <v>6678</v>
      </c>
      <c r="G15" s="303">
        <f>IF('INGRESO DE DATOS'!$D$19="Guayas/Santa Elena",'Tablas Guayaquil'!G15,'Tablas Resto de Ecuador'!G15)</f>
        <v>4978</v>
      </c>
      <c r="H15" s="14"/>
      <c r="I15" s="11"/>
      <c r="J15" s="9"/>
      <c r="K15" s="9"/>
      <c r="L15" s="9"/>
    </row>
    <row r="16" spans="1:13" ht="15" hidden="1" x14ac:dyDescent="0.2">
      <c r="A16" s="4">
        <v>28</v>
      </c>
      <c r="B16" s="5"/>
      <c r="C16" s="303">
        <f>IF('INGRESO DE DATOS'!$D$19="Guayas/Santa Elena",'Tablas Guayaquil'!C16,'Tablas Resto de Ecuador'!C16)</f>
        <v>10916</v>
      </c>
      <c r="D16" s="303">
        <f>IF('INGRESO DE DATOS'!$D$19="Guayas/Santa Elena",'Tablas Guayaquil'!D16,'Tablas Resto de Ecuador'!D16)</f>
        <v>9568</v>
      </c>
      <c r="E16" s="303">
        <f>IF('INGRESO DE DATOS'!$D$19="Guayas/Santa Elena",'Tablas Guayaquil'!E16,'Tablas Resto de Ecuador'!E16)</f>
        <v>7699</v>
      </c>
      <c r="F16" s="303">
        <f>IF('INGRESO DE DATOS'!$D$19="Guayas/Santa Elena",'Tablas Guayaquil'!F16,'Tablas Resto de Ecuador'!F16)</f>
        <v>6678</v>
      </c>
      <c r="G16" s="303">
        <f>IF('INGRESO DE DATOS'!$D$19="Guayas/Santa Elena",'Tablas Guayaquil'!G16,'Tablas Resto de Ecuador'!G16)</f>
        <v>4978</v>
      </c>
      <c r="H16" s="14"/>
      <c r="I16" s="11"/>
      <c r="J16" s="9"/>
      <c r="K16" s="9"/>
      <c r="L16" s="9"/>
    </row>
    <row r="17" spans="1:12" ht="15" hidden="1" x14ac:dyDescent="0.2">
      <c r="A17" s="4">
        <v>29</v>
      </c>
      <c r="B17" s="5"/>
      <c r="C17" s="303">
        <f>IF('INGRESO DE DATOS'!$D$19="Guayas/Santa Elena",'Tablas Guayaquil'!C17,'Tablas Resto de Ecuador'!C17)</f>
        <v>10916</v>
      </c>
      <c r="D17" s="303">
        <f>IF('INGRESO DE DATOS'!$D$19="Guayas/Santa Elena",'Tablas Guayaquil'!D17,'Tablas Resto de Ecuador'!D17)</f>
        <v>9568</v>
      </c>
      <c r="E17" s="303">
        <f>IF('INGRESO DE DATOS'!$D$19="Guayas/Santa Elena",'Tablas Guayaquil'!E17,'Tablas Resto de Ecuador'!E17)</f>
        <v>7699</v>
      </c>
      <c r="F17" s="303">
        <f>IF('INGRESO DE DATOS'!$D$19="Guayas/Santa Elena",'Tablas Guayaquil'!F17,'Tablas Resto de Ecuador'!F17)</f>
        <v>6678</v>
      </c>
      <c r="G17" s="303">
        <f>IF('INGRESO DE DATOS'!$D$19="Guayas/Santa Elena",'Tablas Guayaquil'!G17,'Tablas Resto de Ecuador'!G17)</f>
        <v>4978</v>
      </c>
      <c r="H17" s="14"/>
      <c r="I17" s="11"/>
      <c r="J17" s="9"/>
      <c r="K17" s="9"/>
      <c r="L17" s="9"/>
    </row>
    <row r="18" spans="1:12" ht="15" hidden="1" x14ac:dyDescent="0.2">
      <c r="A18" s="4">
        <v>30</v>
      </c>
      <c r="B18" s="5"/>
      <c r="C18" s="303">
        <f>IF('INGRESO DE DATOS'!$D$19="Guayas/Santa Elena",'Tablas Guayaquil'!C18,'Tablas Resto de Ecuador'!C18)</f>
        <v>12138</v>
      </c>
      <c r="D18" s="303">
        <f>IF('INGRESO DE DATOS'!$D$19="Guayas/Santa Elena",'Tablas Guayaquil'!D18,'Tablas Resto de Ecuador'!D18)</f>
        <v>10641</v>
      </c>
      <c r="E18" s="303">
        <f>IF('INGRESO DE DATOS'!$D$19="Guayas/Santa Elena",'Tablas Guayaquil'!E18,'Tablas Resto de Ecuador'!E18)</f>
        <v>8498</v>
      </c>
      <c r="F18" s="303">
        <f>IF('INGRESO DE DATOS'!$D$19="Guayas/Santa Elena",'Tablas Guayaquil'!F18,'Tablas Resto de Ecuador'!F18)</f>
        <v>7369</v>
      </c>
      <c r="G18" s="303">
        <f>IF('INGRESO DE DATOS'!$D$19="Guayas/Santa Elena",'Tablas Guayaquil'!G18,'Tablas Resto de Ecuador'!G18)</f>
        <v>5494</v>
      </c>
      <c r="H18" s="14"/>
      <c r="I18" s="11"/>
      <c r="J18" s="9"/>
      <c r="K18" s="9"/>
      <c r="L18" s="9"/>
    </row>
    <row r="19" spans="1:12" ht="15" hidden="1" x14ac:dyDescent="0.2">
      <c r="A19" s="4">
        <v>31</v>
      </c>
      <c r="B19" s="5"/>
      <c r="C19" s="303">
        <f>IF('INGRESO DE DATOS'!$D$19="Guayas/Santa Elena",'Tablas Guayaquil'!C19,'Tablas Resto de Ecuador'!C19)</f>
        <v>12138</v>
      </c>
      <c r="D19" s="303">
        <f>IF('INGRESO DE DATOS'!$D$19="Guayas/Santa Elena",'Tablas Guayaquil'!D19,'Tablas Resto de Ecuador'!D19)</f>
        <v>10641</v>
      </c>
      <c r="E19" s="303">
        <f>IF('INGRESO DE DATOS'!$D$19="Guayas/Santa Elena",'Tablas Guayaquil'!E19,'Tablas Resto de Ecuador'!E19)</f>
        <v>8498</v>
      </c>
      <c r="F19" s="303">
        <f>IF('INGRESO DE DATOS'!$D$19="Guayas/Santa Elena",'Tablas Guayaquil'!F19,'Tablas Resto de Ecuador'!F19)</f>
        <v>7369</v>
      </c>
      <c r="G19" s="303">
        <f>IF('INGRESO DE DATOS'!$D$19="Guayas/Santa Elena",'Tablas Guayaquil'!G19,'Tablas Resto de Ecuador'!G19)</f>
        <v>5494</v>
      </c>
      <c r="H19" s="14"/>
      <c r="I19" s="11"/>
      <c r="J19" s="9"/>
      <c r="K19" s="9"/>
      <c r="L19" s="9"/>
    </row>
    <row r="20" spans="1:12" ht="15" hidden="1" x14ac:dyDescent="0.2">
      <c r="A20" s="4">
        <v>32</v>
      </c>
      <c r="B20" s="5"/>
      <c r="C20" s="303">
        <f>IF('INGRESO DE DATOS'!$D$19="Guayas/Santa Elena",'Tablas Guayaquil'!C20,'Tablas Resto de Ecuador'!C20)</f>
        <v>12138</v>
      </c>
      <c r="D20" s="303">
        <f>IF('INGRESO DE DATOS'!$D$19="Guayas/Santa Elena",'Tablas Guayaquil'!D20,'Tablas Resto de Ecuador'!D20)</f>
        <v>10641</v>
      </c>
      <c r="E20" s="303">
        <f>IF('INGRESO DE DATOS'!$D$19="Guayas/Santa Elena",'Tablas Guayaquil'!E20,'Tablas Resto de Ecuador'!E20)</f>
        <v>8498</v>
      </c>
      <c r="F20" s="303">
        <f>IF('INGRESO DE DATOS'!$D$19="Guayas/Santa Elena",'Tablas Guayaquil'!F20,'Tablas Resto de Ecuador'!F20)</f>
        <v>7369</v>
      </c>
      <c r="G20" s="303">
        <f>IF('INGRESO DE DATOS'!$D$19="Guayas/Santa Elena",'Tablas Guayaquil'!G20,'Tablas Resto de Ecuador'!G20)</f>
        <v>5494</v>
      </c>
      <c r="H20" s="14"/>
      <c r="I20" s="11"/>
      <c r="J20" s="9"/>
      <c r="K20" s="9"/>
      <c r="L20" s="9"/>
    </row>
    <row r="21" spans="1:12" ht="15" hidden="1" x14ac:dyDescent="0.2">
      <c r="A21" s="4">
        <v>33</v>
      </c>
      <c r="B21" s="5"/>
      <c r="C21" s="303">
        <f>IF('INGRESO DE DATOS'!$D$19="Guayas/Santa Elena",'Tablas Guayaquil'!C21,'Tablas Resto de Ecuador'!C21)</f>
        <v>12138</v>
      </c>
      <c r="D21" s="303">
        <f>IF('INGRESO DE DATOS'!$D$19="Guayas/Santa Elena",'Tablas Guayaquil'!D21,'Tablas Resto de Ecuador'!D21)</f>
        <v>10641</v>
      </c>
      <c r="E21" s="303">
        <f>IF('INGRESO DE DATOS'!$D$19="Guayas/Santa Elena",'Tablas Guayaquil'!E21,'Tablas Resto de Ecuador'!E21)</f>
        <v>8498</v>
      </c>
      <c r="F21" s="303">
        <f>IF('INGRESO DE DATOS'!$D$19="Guayas/Santa Elena",'Tablas Guayaquil'!F21,'Tablas Resto de Ecuador'!F21)</f>
        <v>7369</v>
      </c>
      <c r="G21" s="303">
        <f>IF('INGRESO DE DATOS'!$D$19="Guayas/Santa Elena",'Tablas Guayaquil'!G21,'Tablas Resto de Ecuador'!G21)</f>
        <v>5494</v>
      </c>
      <c r="H21" s="14"/>
      <c r="I21" s="11"/>
      <c r="J21" s="9"/>
      <c r="K21" s="9"/>
      <c r="L21" s="9"/>
    </row>
    <row r="22" spans="1:12" ht="15" hidden="1" x14ac:dyDescent="0.2">
      <c r="A22" s="4">
        <v>34</v>
      </c>
      <c r="B22" s="5"/>
      <c r="C22" s="303">
        <f>IF('INGRESO DE DATOS'!$D$19="Guayas/Santa Elena",'Tablas Guayaquil'!C22,'Tablas Resto de Ecuador'!C22)</f>
        <v>12138</v>
      </c>
      <c r="D22" s="303">
        <f>IF('INGRESO DE DATOS'!$D$19="Guayas/Santa Elena",'Tablas Guayaquil'!D22,'Tablas Resto de Ecuador'!D22)</f>
        <v>10641</v>
      </c>
      <c r="E22" s="303">
        <f>IF('INGRESO DE DATOS'!$D$19="Guayas/Santa Elena",'Tablas Guayaquil'!E22,'Tablas Resto de Ecuador'!E22)</f>
        <v>8498</v>
      </c>
      <c r="F22" s="303">
        <f>IF('INGRESO DE DATOS'!$D$19="Guayas/Santa Elena",'Tablas Guayaquil'!F22,'Tablas Resto de Ecuador'!F22)</f>
        <v>7369</v>
      </c>
      <c r="G22" s="303">
        <f>IF('INGRESO DE DATOS'!$D$19="Guayas/Santa Elena",'Tablas Guayaquil'!G22,'Tablas Resto de Ecuador'!G22)</f>
        <v>5494</v>
      </c>
      <c r="H22" s="14"/>
      <c r="I22" s="11"/>
      <c r="J22" s="9"/>
      <c r="K22" s="9"/>
      <c r="L22" s="9"/>
    </row>
    <row r="23" spans="1:12" ht="15" hidden="1" x14ac:dyDescent="0.2">
      <c r="A23" s="4">
        <v>35</v>
      </c>
      <c r="B23" s="5"/>
      <c r="C23" s="303">
        <f>IF('INGRESO DE DATOS'!$D$19="Guayas/Santa Elena",'Tablas Guayaquil'!C23,'Tablas Resto de Ecuador'!C23)</f>
        <v>13555</v>
      </c>
      <c r="D23" s="303">
        <f>IF('INGRESO DE DATOS'!$D$19="Guayas/Santa Elena",'Tablas Guayaquil'!D23,'Tablas Resto de Ecuador'!D23)</f>
        <v>11878</v>
      </c>
      <c r="E23" s="303">
        <f>IF('INGRESO DE DATOS'!$D$19="Guayas/Santa Elena",'Tablas Guayaquil'!E23,'Tablas Resto de Ecuador'!E23)</f>
        <v>9432</v>
      </c>
      <c r="F23" s="303">
        <f>IF('INGRESO DE DATOS'!$D$19="Guayas/Santa Elena",'Tablas Guayaquil'!F23,'Tablas Resto de Ecuador'!F23)</f>
        <v>8179</v>
      </c>
      <c r="G23" s="303">
        <f>IF('INGRESO DE DATOS'!$D$19="Guayas/Santa Elena",'Tablas Guayaquil'!G23,'Tablas Resto de Ecuador'!G23)</f>
        <v>6100</v>
      </c>
      <c r="H23" s="14"/>
      <c r="I23" s="11"/>
      <c r="J23" s="9"/>
      <c r="K23" s="9"/>
      <c r="L23" s="9"/>
    </row>
    <row r="24" spans="1:12" ht="15" hidden="1" x14ac:dyDescent="0.2">
      <c r="A24" s="4">
        <v>36</v>
      </c>
      <c r="B24" s="5"/>
      <c r="C24" s="303">
        <f>IF('INGRESO DE DATOS'!$D$19="Guayas/Santa Elena",'Tablas Guayaquil'!C24,'Tablas Resto de Ecuador'!C24)</f>
        <v>13555</v>
      </c>
      <c r="D24" s="303">
        <f>IF('INGRESO DE DATOS'!$D$19="Guayas/Santa Elena",'Tablas Guayaquil'!D24,'Tablas Resto de Ecuador'!D24)</f>
        <v>11878</v>
      </c>
      <c r="E24" s="303">
        <f>IF('INGRESO DE DATOS'!$D$19="Guayas/Santa Elena",'Tablas Guayaquil'!E24,'Tablas Resto de Ecuador'!E24)</f>
        <v>9432</v>
      </c>
      <c r="F24" s="303">
        <f>IF('INGRESO DE DATOS'!$D$19="Guayas/Santa Elena",'Tablas Guayaquil'!F24,'Tablas Resto de Ecuador'!F24)</f>
        <v>8179</v>
      </c>
      <c r="G24" s="303">
        <f>IF('INGRESO DE DATOS'!$D$19="Guayas/Santa Elena",'Tablas Guayaquil'!G24,'Tablas Resto de Ecuador'!G24)</f>
        <v>6100</v>
      </c>
      <c r="H24" s="14"/>
      <c r="I24" s="11"/>
      <c r="J24" s="9"/>
      <c r="K24" s="9"/>
      <c r="L24" s="9"/>
    </row>
    <row r="25" spans="1:12" ht="15" hidden="1" x14ac:dyDescent="0.2">
      <c r="A25" s="4">
        <v>37</v>
      </c>
      <c r="B25" s="5"/>
      <c r="C25" s="303">
        <f>IF('INGRESO DE DATOS'!$D$19="Guayas/Santa Elena",'Tablas Guayaquil'!C25,'Tablas Resto de Ecuador'!C25)</f>
        <v>13555</v>
      </c>
      <c r="D25" s="303">
        <f>IF('INGRESO DE DATOS'!$D$19="Guayas/Santa Elena",'Tablas Guayaquil'!D25,'Tablas Resto de Ecuador'!D25)</f>
        <v>11878</v>
      </c>
      <c r="E25" s="303">
        <f>IF('INGRESO DE DATOS'!$D$19="Guayas/Santa Elena",'Tablas Guayaquil'!E25,'Tablas Resto de Ecuador'!E25)</f>
        <v>9432</v>
      </c>
      <c r="F25" s="303">
        <f>IF('INGRESO DE DATOS'!$D$19="Guayas/Santa Elena",'Tablas Guayaquil'!F25,'Tablas Resto de Ecuador'!F25)</f>
        <v>8179</v>
      </c>
      <c r="G25" s="303">
        <f>IF('INGRESO DE DATOS'!$D$19="Guayas/Santa Elena",'Tablas Guayaquil'!G25,'Tablas Resto de Ecuador'!G25)</f>
        <v>6100</v>
      </c>
      <c r="H25" s="14"/>
      <c r="I25" s="11"/>
      <c r="J25" s="9"/>
      <c r="K25" s="9"/>
      <c r="L25" s="9"/>
    </row>
    <row r="26" spans="1:12" ht="15" hidden="1" x14ac:dyDescent="0.2">
      <c r="A26" s="4">
        <v>38</v>
      </c>
      <c r="B26" s="5"/>
      <c r="C26" s="303">
        <f>IF('INGRESO DE DATOS'!$D$19="Guayas/Santa Elena",'Tablas Guayaquil'!C26,'Tablas Resto de Ecuador'!C26)</f>
        <v>13555</v>
      </c>
      <c r="D26" s="303">
        <f>IF('INGRESO DE DATOS'!$D$19="Guayas/Santa Elena",'Tablas Guayaquil'!D26,'Tablas Resto de Ecuador'!D26)</f>
        <v>11878</v>
      </c>
      <c r="E26" s="303">
        <f>IF('INGRESO DE DATOS'!$D$19="Guayas/Santa Elena",'Tablas Guayaquil'!E26,'Tablas Resto de Ecuador'!E26)</f>
        <v>9432</v>
      </c>
      <c r="F26" s="303">
        <f>IF('INGRESO DE DATOS'!$D$19="Guayas/Santa Elena",'Tablas Guayaquil'!F26,'Tablas Resto de Ecuador'!F26)</f>
        <v>8179</v>
      </c>
      <c r="G26" s="303">
        <f>IF('INGRESO DE DATOS'!$D$19="Guayas/Santa Elena",'Tablas Guayaquil'!G26,'Tablas Resto de Ecuador'!G26)</f>
        <v>6100</v>
      </c>
      <c r="H26" s="14"/>
      <c r="I26" s="11"/>
      <c r="J26" s="9"/>
      <c r="K26" s="9"/>
      <c r="L26" s="9"/>
    </row>
    <row r="27" spans="1:12" ht="15" hidden="1" x14ac:dyDescent="0.2">
      <c r="A27" s="4">
        <v>39</v>
      </c>
      <c r="B27" s="5"/>
      <c r="C27" s="303">
        <f>IF('INGRESO DE DATOS'!$D$19="Guayas/Santa Elena",'Tablas Guayaquil'!C27,'Tablas Resto de Ecuador'!C27)</f>
        <v>13555</v>
      </c>
      <c r="D27" s="303">
        <f>IF('INGRESO DE DATOS'!$D$19="Guayas/Santa Elena",'Tablas Guayaquil'!D27,'Tablas Resto de Ecuador'!D27)</f>
        <v>11878</v>
      </c>
      <c r="E27" s="303">
        <f>IF('INGRESO DE DATOS'!$D$19="Guayas/Santa Elena",'Tablas Guayaquil'!E27,'Tablas Resto de Ecuador'!E27)</f>
        <v>9432</v>
      </c>
      <c r="F27" s="303">
        <f>IF('INGRESO DE DATOS'!$D$19="Guayas/Santa Elena",'Tablas Guayaquil'!F27,'Tablas Resto de Ecuador'!F27)</f>
        <v>8179</v>
      </c>
      <c r="G27" s="303">
        <f>IF('INGRESO DE DATOS'!$D$19="Guayas/Santa Elena",'Tablas Guayaquil'!G27,'Tablas Resto de Ecuador'!G27)</f>
        <v>6100</v>
      </c>
      <c r="H27" s="14"/>
      <c r="I27" s="11"/>
      <c r="J27" s="9"/>
      <c r="K27" s="9"/>
      <c r="L27" s="9"/>
    </row>
    <row r="28" spans="1:12" ht="15" hidden="1" x14ac:dyDescent="0.2">
      <c r="A28" s="4">
        <v>40</v>
      </c>
      <c r="B28" s="5"/>
      <c r="C28" s="303">
        <f>IF('INGRESO DE DATOS'!$D$19="Guayas/Santa Elena",'Tablas Guayaquil'!C28,'Tablas Resto de Ecuador'!C28)</f>
        <v>15181</v>
      </c>
      <c r="D28" s="303">
        <f>IF('INGRESO DE DATOS'!$D$19="Guayas/Santa Elena",'Tablas Guayaquil'!D28,'Tablas Resto de Ecuador'!D28)</f>
        <v>13308</v>
      </c>
      <c r="E28" s="303">
        <f>IF('INGRESO DE DATOS'!$D$19="Guayas/Santa Elena",'Tablas Guayaquil'!E28,'Tablas Resto de Ecuador'!E28)</f>
        <v>10519</v>
      </c>
      <c r="F28" s="303">
        <f>IF('INGRESO DE DATOS'!$D$19="Guayas/Santa Elena",'Tablas Guayaquil'!F28,'Tablas Resto de Ecuador'!F28)</f>
        <v>9122</v>
      </c>
      <c r="G28" s="303">
        <f>IF('INGRESO DE DATOS'!$D$19="Guayas/Santa Elena",'Tablas Guayaquil'!G28,'Tablas Resto de Ecuador'!G28)</f>
        <v>6801</v>
      </c>
      <c r="H28" s="14"/>
      <c r="I28" s="11"/>
      <c r="J28" s="9"/>
      <c r="K28" s="9"/>
      <c r="L28" s="9"/>
    </row>
    <row r="29" spans="1:12" ht="15" hidden="1" x14ac:dyDescent="0.2">
      <c r="A29" s="4">
        <v>41</v>
      </c>
      <c r="B29" s="5"/>
      <c r="C29" s="303">
        <f>IF('INGRESO DE DATOS'!$D$19="Guayas/Santa Elena",'Tablas Guayaquil'!C29,'Tablas Resto de Ecuador'!C29)</f>
        <v>15181</v>
      </c>
      <c r="D29" s="303">
        <f>IF('INGRESO DE DATOS'!$D$19="Guayas/Santa Elena",'Tablas Guayaquil'!D29,'Tablas Resto de Ecuador'!D29)</f>
        <v>13308</v>
      </c>
      <c r="E29" s="303">
        <f>IF('INGRESO DE DATOS'!$D$19="Guayas/Santa Elena",'Tablas Guayaquil'!E29,'Tablas Resto de Ecuador'!E29)</f>
        <v>10519</v>
      </c>
      <c r="F29" s="303">
        <f>IF('INGRESO DE DATOS'!$D$19="Guayas/Santa Elena",'Tablas Guayaquil'!F29,'Tablas Resto de Ecuador'!F29)</f>
        <v>9122</v>
      </c>
      <c r="G29" s="303">
        <f>IF('INGRESO DE DATOS'!$D$19="Guayas/Santa Elena",'Tablas Guayaquil'!G29,'Tablas Resto de Ecuador'!G29)</f>
        <v>6801</v>
      </c>
      <c r="H29" s="14"/>
      <c r="I29" s="11"/>
      <c r="J29" s="9"/>
      <c r="K29" s="9"/>
      <c r="L29" s="9"/>
    </row>
    <row r="30" spans="1:12" ht="15" hidden="1" x14ac:dyDescent="0.2">
      <c r="A30" s="4">
        <v>42</v>
      </c>
      <c r="B30" s="5"/>
      <c r="C30" s="303">
        <f>IF('INGRESO DE DATOS'!$D$19="Guayas/Santa Elena",'Tablas Guayaquil'!C30,'Tablas Resto de Ecuador'!C30)</f>
        <v>15181</v>
      </c>
      <c r="D30" s="303">
        <f>IF('INGRESO DE DATOS'!$D$19="Guayas/Santa Elena",'Tablas Guayaquil'!D30,'Tablas Resto de Ecuador'!D30)</f>
        <v>13308</v>
      </c>
      <c r="E30" s="303">
        <f>IF('INGRESO DE DATOS'!$D$19="Guayas/Santa Elena",'Tablas Guayaquil'!E30,'Tablas Resto de Ecuador'!E30)</f>
        <v>10519</v>
      </c>
      <c r="F30" s="303">
        <f>IF('INGRESO DE DATOS'!$D$19="Guayas/Santa Elena",'Tablas Guayaquil'!F30,'Tablas Resto de Ecuador'!F30)</f>
        <v>9122</v>
      </c>
      <c r="G30" s="303">
        <f>IF('INGRESO DE DATOS'!$D$19="Guayas/Santa Elena",'Tablas Guayaquil'!G30,'Tablas Resto de Ecuador'!G30)</f>
        <v>6801</v>
      </c>
      <c r="H30" s="15"/>
      <c r="I30" s="12"/>
      <c r="J30" s="10"/>
      <c r="K30" s="13"/>
      <c r="L30" s="13"/>
    </row>
    <row r="31" spans="1:12" ht="15" hidden="1" x14ac:dyDescent="0.2">
      <c r="A31" s="4">
        <v>43</v>
      </c>
      <c r="B31" s="5"/>
      <c r="C31" s="303">
        <f>IF('INGRESO DE DATOS'!$D$19="Guayas/Santa Elena",'Tablas Guayaquil'!C31,'Tablas Resto de Ecuador'!C31)</f>
        <v>15181</v>
      </c>
      <c r="D31" s="303">
        <f>IF('INGRESO DE DATOS'!$D$19="Guayas/Santa Elena",'Tablas Guayaquil'!D31,'Tablas Resto de Ecuador'!D31)</f>
        <v>13308</v>
      </c>
      <c r="E31" s="303">
        <f>IF('INGRESO DE DATOS'!$D$19="Guayas/Santa Elena",'Tablas Guayaquil'!E31,'Tablas Resto de Ecuador'!E31)</f>
        <v>10519</v>
      </c>
      <c r="F31" s="303">
        <f>IF('INGRESO DE DATOS'!$D$19="Guayas/Santa Elena",'Tablas Guayaquil'!F31,'Tablas Resto de Ecuador'!F31)</f>
        <v>9122</v>
      </c>
      <c r="G31" s="303">
        <f>IF('INGRESO DE DATOS'!$D$19="Guayas/Santa Elena",'Tablas Guayaquil'!G31,'Tablas Resto de Ecuador'!G31)</f>
        <v>6801</v>
      </c>
      <c r="H31" s="15"/>
      <c r="I31" s="12"/>
      <c r="J31" s="10"/>
      <c r="K31" s="13"/>
      <c r="L31" s="13"/>
    </row>
    <row r="32" spans="1:12" ht="15" hidden="1" x14ac:dyDescent="0.2">
      <c r="A32" s="4">
        <v>44</v>
      </c>
      <c r="B32" s="5"/>
      <c r="C32" s="303">
        <f>IF('INGRESO DE DATOS'!$D$19="Guayas/Santa Elena",'Tablas Guayaquil'!C32,'Tablas Resto de Ecuador'!C32)</f>
        <v>15181</v>
      </c>
      <c r="D32" s="303">
        <f>IF('INGRESO DE DATOS'!$D$19="Guayas/Santa Elena",'Tablas Guayaquil'!D32,'Tablas Resto de Ecuador'!D32)</f>
        <v>13308</v>
      </c>
      <c r="E32" s="303">
        <f>IF('INGRESO DE DATOS'!$D$19="Guayas/Santa Elena",'Tablas Guayaquil'!E32,'Tablas Resto de Ecuador'!E32)</f>
        <v>10519</v>
      </c>
      <c r="F32" s="303">
        <f>IF('INGRESO DE DATOS'!$D$19="Guayas/Santa Elena",'Tablas Guayaquil'!F32,'Tablas Resto de Ecuador'!F32)</f>
        <v>9122</v>
      </c>
      <c r="G32" s="303">
        <f>IF('INGRESO DE DATOS'!$D$19="Guayas/Santa Elena",'Tablas Guayaquil'!G32,'Tablas Resto de Ecuador'!G32)</f>
        <v>6801</v>
      </c>
      <c r="H32" s="15"/>
      <c r="I32" s="12"/>
      <c r="J32" s="10"/>
      <c r="K32" s="13"/>
      <c r="L32" s="13"/>
    </row>
    <row r="33" spans="1:14" ht="15" hidden="1" x14ac:dyDescent="0.2">
      <c r="A33" s="4">
        <v>45</v>
      </c>
      <c r="B33" s="5"/>
      <c r="C33" s="303">
        <f>IF('INGRESO DE DATOS'!$D$19="Guayas/Santa Elena",'Tablas Guayaquil'!C33,'Tablas Resto de Ecuador'!C33)</f>
        <v>16990</v>
      </c>
      <c r="D33" s="303">
        <f>IF('INGRESO DE DATOS'!$D$19="Guayas/Santa Elena",'Tablas Guayaquil'!D33,'Tablas Resto de Ecuador'!D33)</f>
        <v>14895</v>
      </c>
      <c r="E33" s="303">
        <f>IF('INGRESO DE DATOS'!$D$19="Guayas/Santa Elena",'Tablas Guayaquil'!E33,'Tablas Resto de Ecuador'!E33)</f>
        <v>11737</v>
      </c>
      <c r="F33" s="303">
        <f>IF('INGRESO DE DATOS'!$D$19="Guayas/Santa Elena",'Tablas Guayaquil'!F33,'Tablas Resto de Ecuador'!F33)</f>
        <v>10177</v>
      </c>
      <c r="G33" s="303">
        <f>IF('INGRESO DE DATOS'!$D$19="Guayas/Santa Elena",'Tablas Guayaquil'!G33,'Tablas Resto de Ecuador'!G33)</f>
        <v>7588</v>
      </c>
      <c r="H33" s="15"/>
      <c r="I33" s="12"/>
      <c r="J33" s="10"/>
      <c r="K33" s="13"/>
      <c r="L33" s="13"/>
    </row>
    <row r="34" spans="1:14" ht="15" hidden="1" x14ac:dyDescent="0.2">
      <c r="A34" s="4">
        <v>46</v>
      </c>
      <c r="B34" s="5"/>
      <c r="C34" s="303">
        <f>IF('INGRESO DE DATOS'!$D$19="Guayas/Santa Elena",'Tablas Guayaquil'!C34,'Tablas Resto de Ecuador'!C34)</f>
        <v>16990</v>
      </c>
      <c r="D34" s="303">
        <f>IF('INGRESO DE DATOS'!$D$19="Guayas/Santa Elena",'Tablas Guayaquil'!D34,'Tablas Resto de Ecuador'!D34)</f>
        <v>14895</v>
      </c>
      <c r="E34" s="303">
        <f>IF('INGRESO DE DATOS'!$D$19="Guayas/Santa Elena",'Tablas Guayaquil'!E34,'Tablas Resto de Ecuador'!E34)</f>
        <v>11737</v>
      </c>
      <c r="F34" s="303">
        <f>IF('INGRESO DE DATOS'!$D$19="Guayas/Santa Elena",'Tablas Guayaquil'!F34,'Tablas Resto de Ecuador'!F34)</f>
        <v>10177</v>
      </c>
      <c r="G34" s="303">
        <f>IF('INGRESO DE DATOS'!$D$19="Guayas/Santa Elena",'Tablas Guayaquil'!G34,'Tablas Resto de Ecuador'!G34)</f>
        <v>7588</v>
      </c>
      <c r="H34" s="15"/>
      <c r="I34" s="12"/>
      <c r="J34" s="10"/>
      <c r="K34" s="13"/>
      <c r="L34" s="13"/>
    </row>
    <row r="35" spans="1:14" ht="15" hidden="1" x14ac:dyDescent="0.2">
      <c r="A35" s="4">
        <v>47</v>
      </c>
      <c r="B35" s="5"/>
      <c r="C35" s="303">
        <f>IF('INGRESO DE DATOS'!$D$19="Guayas/Santa Elena",'Tablas Guayaquil'!C35,'Tablas Resto de Ecuador'!C35)</f>
        <v>16990</v>
      </c>
      <c r="D35" s="303">
        <f>IF('INGRESO DE DATOS'!$D$19="Guayas/Santa Elena",'Tablas Guayaquil'!D35,'Tablas Resto de Ecuador'!D35)</f>
        <v>14895</v>
      </c>
      <c r="E35" s="303">
        <f>IF('INGRESO DE DATOS'!$D$19="Guayas/Santa Elena",'Tablas Guayaquil'!E35,'Tablas Resto de Ecuador'!E35)</f>
        <v>11737</v>
      </c>
      <c r="F35" s="303">
        <f>IF('INGRESO DE DATOS'!$D$19="Guayas/Santa Elena",'Tablas Guayaquil'!F35,'Tablas Resto de Ecuador'!F35)</f>
        <v>10177</v>
      </c>
      <c r="G35" s="303">
        <f>IF('INGRESO DE DATOS'!$D$19="Guayas/Santa Elena",'Tablas Guayaquil'!G35,'Tablas Resto de Ecuador'!G35)</f>
        <v>7588</v>
      </c>
      <c r="H35" s="15"/>
      <c r="I35" s="12"/>
      <c r="J35" s="10"/>
      <c r="K35" s="13"/>
      <c r="L35" s="13"/>
    </row>
    <row r="36" spans="1:14" ht="15" hidden="1" x14ac:dyDescent="0.2">
      <c r="A36" s="4">
        <v>48</v>
      </c>
      <c r="B36" s="5"/>
      <c r="C36" s="303">
        <f>IF('INGRESO DE DATOS'!$D$19="Guayas/Santa Elena",'Tablas Guayaquil'!C36,'Tablas Resto de Ecuador'!C36)</f>
        <v>16990</v>
      </c>
      <c r="D36" s="303">
        <f>IF('INGRESO DE DATOS'!$D$19="Guayas/Santa Elena",'Tablas Guayaquil'!D36,'Tablas Resto de Ecuador'!D36)</f>
        <v>14895</v>
      </c>
      <c r="E36" s="303">
        <f>IF('INGRESO DE DATOS'!$D$19="Guayas/Santa Elena",'Tablas Guayaquil'!E36,'Tablas Resto de Ecuador'!E36)</f>
        <v>11737</v>
      </c>
      <c r="F36" s="303">
        <f>IF('INGRESO DE DATOS'!$D$19="Guayas/Santa Elena",'Tablas Guayaquil'!F36,'Tablas Resto de Ecuador'!F36)</f>
        <v>10177</v>
      </c>
      <c r="G36" s="303">
        <f>IF('INGRESO DE DATOS'!$D$19="Guayas/Santa Elena",'Tablas Guayaquil'!G36,'Tablas Resto de Ecuador'!G36)</f>
        <v>7588</v>
      </c>
      <c r="H36" s="15"/>
      <c r="I36" s="12"/>
      <c r="J36" s="10"/>
      <c r="K36" s="13"/>
      <c r="L36" s="13"/>
    </row>
    <row r="37" spans="1:14" ht="15" hidden="1" x14ac:dyDescent="0.2">
      <c r="A37" s="4">
        <v>49</v>
      </c>
      <c r="B37" s="5"/>
      <c r="C37" s="303">
        <f>IF('INGRESO DE DATOS'!$D$19="Guayas/Santa Elena",'Tablas Guayaquil'!C37,'Tablas Resto de Ecuador'!C37)</f>
        <v>16990</v>
      </c>
      <c r="D37" s="303">
        <f>IF('INGRESO DE DATOS'!$D$19="Guayas/Santa Elena",'Tablas Guayaquil'!D37,'Tablas Resto de Ecuador'!D37)</f>
        <v>14895</v>
      </c>
      <c r="E37" s="303">
        <f>IF('INGRESO DE DATOS'!$D$19="Guayas/Santa Elena",'Tablas Guayaquil'!E37,'Tablas Resto de Ecuador'!E37)</f>
        <v>11737</v>
      </c>
      <c r="F37" s="303">
        <f>IF('INGRESO DE DATOS'!$D$19="Guayas/Santa Elena",'Tablas Guayaquil'!F37,'Tablas Resto de Ecuador'!F37)</f>
        <v>10177</v>
      </c>
      <c r="G37" s="303">
        <f>IF('INGRESO DE DATOS'!$D$19="Guayas/Santa Elena",'Tablas Guayaquil'!G37,'Tablas Resto de Ecuador'!G37)</f>
        <v>7588</v>
      </c>
      <c r="H37" s="15"/>
      <c r="I37" s="12"/>
      <c r="J37" s="10"/>
      <c r="K37" s="13"/>
      <c r="L37" s="13"/>
    </row>
    <row r="38" spans="1:14" ht="15" hidden="1" x14ac:dyDescent="0.2">
      <c r="A38" s="4">
        <v>50</v>
      </c>
      <c r="B38" s="5"/>
      <c r="C38" s="303">
        <f>IF('INGRESO DE DATOS'!$D$19="Guayas/Santa Elena",'Tablas Guayaquil'!C38,'Tablas Resto de Ecuador'!C38)</f>
        <v>19028</v>
      </c>
      <c r="D38" s="303">
        <f>IF('INGRESO DE DATOS'!$D$19="Guayas/Santa Elena",'Tablas Guayaquil'!D38,'Tablas Resto de Ecuador'!D38)</f>
        <v>16681</v>
      </c>
      <c r="E38" s="303">
        <f>IF('INGRESO DE DATOS'!$D$19="Guayas/Santa Elena",'Tablas Guayaquil'!E38,'Tablas Resto de Ecuador'!E38)</f>
        <v>13115</v>
      </c>
      <c r="F38" s="303">
        <f>IF('INGRESO DE DATOS'!$D$19="Guayas/Santa Elena",'Tablas Guayaquil'!F38,'Tablas Resto de Ecuador'!F38)</f>
        <v>11373</v>
      </c>
      <c r="G38" s="303">
        <f>IF('INGRESO DE DATOS'!$D$19="Guayas/Santa Elena",'Tablas Guayaquil'!G38,'Tablas Resto de Ecuador'!G38)</f>
        <v>8478</v>
      </c>
      <c r="H38" s="15"/>
      <c r="I38" s="12"/>
      <c r="J38" s="10"/>
      <c r="K38" s="13"/>
      <c r="L38" s="13"/>
    </row>
    <row r="39" spans="1:14" ht="15" hidden="1" x14ac:dyDescent="0.2">
      <c r="A39" s="4">
        <v>51</v>
      </c>
      <c r="B39" s="5"/>
      <c r="C39" s="303">
        <f>IF('INGRESO DE DATOS'!$D$19="Guayas/Santa Elena",'Tablas Guayaquil'!C39,'Tablas Resto de Ecuador'!C39)</f>
        <v>19028</v>
      </c>
      <c r="D39" s="303">
        <f>IF('INGRESO DE DATOS'!$D$19="Guayas/Santa Elena",'Tablas Guayaquil'!D39,'Tablas Resto de Ecuador'!D39)</f>
        <v>16681</v>
      </c>
      <c r="E39" s="303">
        <f>IF('INGRESO DE DATOS'!$D$19="Guayas/Santa Elena",'Tablas Guayaquil'!E39,'Tablas Resto de Ecuador'!E39)</f>
        <v>13115</v>
      </c>
      <c r="F39" s="303">
        <f>IF('INGRESO DE DATOS'!$D$19="Guayas/Santa Elena",'Tablas Guayaquil'!F39,'Tablas Resto de Ecuador'!F39)</f>
        <v>11373</v>
      </c>
      <c r="G39" s="303">
        <f>IF('INGRESO DE DATOS'!$D$19="Guayas/Santa Elena",'Tablas Guayaquil'!G39,'Tablas Resto de Ecuador'!G39)</f>
        <v>8478</v>
      </c>
      <c r="H39" s="15"/>
      <c r="I39" s="12"/>
      <c r="J39" s="10"/>
      <c r="K39" s="13"/>
      <c r="L39" s="13"/>
    </row>
    <row r="40" spans="1:14" ht="15" hidden="1" x14ac:dyDescent="0.2">
      <c r="A40" s="4">
        <v>52</v>
      </c>
      <c r="B40" s="5"/>
      <c r="C40" s="303">
        <f>IF('INGRESO DE DATOS'!$D$19="Guayas/Santa Elena",'Tablas Guayaquil'!C40,'Tablas Resto de Ecuador'!C40)</f>
        <v>19028</v>
      </c>
      <c r="D40" s="303">
        <f>IF('INGRESO DE DATOS'!$D$19="Guayas/Santa Elena",'Tablas Guayaquil'!D40,'Tablas Resto de Ecuador'!D40)</f>
        <v>16681</v>
      </c>
      <c r="E40" s="303">
        <f>IF('INGRESO DE DATOS'!$D$19="Guayas/Santa Elena",'Tablas Guayaquil'!E40,'Tablas Resto de Ecuador'!E40)</f>
        <v>13115</v>
      </c>
      <c r="F40" s="303">
        <f>IF('INGRESO DE DATOS'!$D$19="Guayas/Santa Elena",'Tablas Guayaquil'!F40,'Tablas Resto de Ecuador'!F40)</f>
        <v>11373</v>
      </c>
      <c r="G40" s="303">
        <f>IF('INGRESO DE DATOS'!$D$19="Guayas/Santa Elena",'Tablas Guayaquil'!G40,'Tablas Resto de Ecuador'!G40)</f>
        <v>8478</v>
      </c>
      <c r="H40" s="15"/>
      <c r="I40" s="12"/>
      <c r="J40" s="10"/>
      <c r="K40" s="13"/>
      <c r="L40" s="13"/>
    </row>
    <row r="41" spans="1:14" ht="15" hidden="1" x14ac:dyDescent="0.2">
      <c r="A41" s="4">
        <v>53</v>
      </c>
      <c r="B41" s="5"/>
      <c r="C41" s="303">
        <f>IF('INGRESO DE DATOS'!$D$19="Guayas/Santa Elena",'Tablas Guayaquil'!C41,'Tablas Resto de Ecuador'!C41)</f>
        <v>19028</v>
      </c>
      <c r="D41" s="303">
        <f>IF('INGRESO DE DATOS'!$D$19="Guayas/Santa Elena",'Tablas Guayaquil'!D41,'Tablas Resto de Ecuador'!D41)</f>
        <v>16681</v>
      </c>
      <c r="E41" s="303">
        <f>IF('INGRESO DE DATOS'!$D$19="Guayas/Santa Elena",'Tablas Guayaquil'!E41,'Tablas Resto de Ecuador'!E41)</f>
        <v>13115</v>
      </c>
      <c r="F41" s="303">
        <f>IF('INGRESO DE DATOS'!$D$19="Guayas/Santa Elena",'Tablas Guayaquil'!F41,'Tablas Resto de Ecuador'!F41)</f>
        <v>11373</v>
      </c>
      <c r="G41" s="303">
        <f>IF('INGRESO DE DATOS'!$D$19="Guayas/Santa Elena",'Tablas Guayaquil'!G41,'Tablas Resto de Ecuador'!G41)</f>
        <v>8478</v>
      </c>
      <c r="H41" s="15"/>
      <c r="I41" s="12"/>
      <c r="J41" s="10"/>
      <c r="K41" s="13"/>
      <c r="L41" s="13"/>
    </row>
    <row r="42" spans="1:14" ht="15" hidden="1" x14ac:dyDescent="0.2">
      <c r="A42" s="4">
        <v>54</v>
      </c>
      <c r="B42" s="6"/>
      <c r="C42" s="303">
        <f>IF('INGRESO DE DATOS'!$D$19="Guayas/Santa Elena",'Tablas Guayaquil'!C42,'Tablas Resto de Ecuador'!C42)</f>
        <v>19028</v>
      </c>
      <c r="D42" s="303">
        <f>IF('INGRESO DE DATOS'!$D$19="Guayas/Santa Elena",'Tablas Guayaquil'!D42,'Tablas Resto de Ecuador'!D42)</f>
        <v>16681</v>
      </c>
      <c r="E42" s="303">
        <f>IF('INGRESO DE DATOS'!$D$19="Guayas/Santa Elena",'Tablas Guayaquil'!E42,'Tablas Resto de Ecuador'!E42)</f>
        <v>13115</v>
      </c>
      <c r="F42" s="303">
        <f>IF('INGRESO DE DATOS'!$D$19="Guayas/Santa Elena",'Tablas Guayaquil'!F42,'Tablas Resto de Ecuador'!F42)</f>
        <v>11373</v>
      </c>
      <c r="G42" s="303">
        <f>IF('INGRESO DE DATOS'!$D$19="Guayas/Santa Elena",'Tablas Guayaquil'!G42,'Tablas Resto de Ecuador'!G42)</f>
        <v>8478</v>
      </c>
      <c r="H42" s="15"/>
      <c r="I42" s="12"/>
      <c r="J42" s="10"/>
      <c r="K42" s="13"/>
      <c r="L42" s="13"/>
      <c r="M42" s="3"/>
      <c r="N42" s="3"/>
    </row>
    <row r="43" spans="1:14" ht="15" hidden="1" x14ac:dyDescent="0.2">
      <c r="A43" s="4">
        <v>55</v>
      </c>
      <c r="B43" s="6"/>
      <c r="C43" s="303">
        <f>IF('INGRESO DE DATOS'!$D$19="Guayas/Santa Elena",'Tablas Guayaquil'!C43,'Tablas Resto de Ecuador'!C43)</f>
        <v>21272</v>
      </c>
      <c r="D43" s="303">
        <f>IF('INGRESO DE DATOS'!$D$19="Guayas/Santa Elena",'Tablas Guayaquil'!D43,'Tablas Resto de Ecuador'!D43)</f>
        <v>18647</v>
      </c>
      <c r="E43" s="303">
        <f>IF('INGRESO DE DATOS'!$D$19="Guayas/Santa Elena",'Tablas Guayaquil'!E43,'Tablas Resto de Ecuador'!E43)</f>
        <v>14638</v>
      </c>
      <c r="F43" s="303">
        <f>IF('INGRESO DE DATOS'!$D$19="Guayas/Santa Elena",'Tablas Guayaquil'!F43,'Tablas Resto de Ecuador'!F43)</f>
        <v>12695</v>
      </c>
      <c r="G43" s="303">
        <f>IF('INGRESO DE DATOS'!$D$19="Guayas/Santa Elena",'Tablas Guayaquil'!G43,'Tablas Resto de Ecuador'!G43)</f>
        <v>9465</v>
      </c>
      <c r="H43" s="15"/>
      <c r="I43" s="12"/>
      <c r="J43" s="10"/>
      <c r="K43" s="13"/>
      <c r="L43" s="13"/>
      <c r="M43" s="3"/>
      <c r="N43" s="3"/>
    </row>
    <row r="44" spans="1:14" ht="15" hidden="1" x14ac:dyDescent="0.2">
      <c r="A44" s="4">
        <v>56</v>
      </c>
      <c r="B44" s="6"/>
      <c r="C44" s="303">
        <f>IF('INGRESO DE DATOS'!$D$19="Guayas/Santa Elena",'Tablas Guayaquil'!C44,'Tablas Resto de Ecuador'!C44)</f>
        <v>21272</v>
      </c>
      <c r="D44" s="303">
        <f>IF('INGRESO DE DATOS'!$D$19="Guayas/Santa Elena",'Tablas Guayaquil'!D44,'Tablas Resto de Ecuador'!D44)</f>
        <v>18647</v>
      </c>
      <c r="E44" s="303">
        <f>IF('INGRESO DE DATOS'!$D$19="Guayas/Santa Elena",'Tablas Guayaquil'!E44,'Tablas Resto de Ecuador'!E44)</f>
        <v>14638</v>
      </c>
      <c r="F44" s="303">
        <f>IF('INGRESO DE DATOS'!$D$19="Guayas/Santa Elena",'Tablas Guayaquil'!F44,'Tablas Resto de Ecuador'!F44)</f>
        <v>12695</v>
      </c>
      <c r="G44" s="303">
        <f>IF('INGRESO DE DATOS'!$D$19="Guayas/Santa Elena",'Tablas Guayaquil'!G44,'Tablas Resto de Ecuador'!G44)</f>
        <v>9465</v>
      </c>
      <c r="H44" s="15"/>
      <c r="I44" s="12"/>
      <c r="J44" s="10"/>
      <c r="K44" s="13"/>
      <c r="L44" s="13"/>
      <c r="M44" s="3"/>
      <c r="N44" s="3"/>
    </row>
    <row r="45" spans="1:14" ht="15" hidden="1" x14ac:dyDescent="0.2">
      <c r="A45" s="4">
        <v>57</v>
      </c>
      <c r="B45" s="6"/>
      <c r="C45" s="303">
        <f>IF('INGRESO DE DATOS'!$D$19="Guayas/Santa Elena",'Tablas Guayaquil'!C45,'Tablas Resto de Ecuador'!C45)</f>
        <v>21272</v>
      </c>
      <c r="D45" s="303">
        <f>IF('INGRESO DE DATOS'!$D$19="Guayas/Santa Elena",'Tablas Guayaquil'!D45,'Tablas Resto de Ecuador'!D45)</f>
        <v>18647</v>
      </c>
      <c r="E45" s="303">
        <f>IF('INGRESO DE DATOS'!$D$19="Guayas/Santa Elena",'Tablas Guayaquil'!E45,'Tablas Resto de Ecuador'!E45)</f>
        <v>14638</v>
      </c>
      <c r="F45" s="303">
        <f>IF('INGRESO DE DATOS'!$D$19="Guayas/Santa Elena",'Tablas Guayaquil'!F45,'Tablas Resto de Ecuador'!F45)</f>
        <v>12695</v>
      </c>
      <c r="G45" s="303">
        <f>IF('INGRESO DE DATOS'!$D$19="Guayas/Santa Elena",'Tablas Guayaquil'!G45,'Tablas Resto de Ecuador'!G45)</f>
        <v>9465</v>
      </c>
      <c r="H45" s="15"/>
      <c r="I45" s="12"/>
      <c r="J45" s="10"/>
      <c r="K45" s="13"/>
      <c r="L45" s="13"/>
      <c r="M45" s="3"/>
      <c r="N45" s="3"/>
    </row>
    <row r="46" spans="1:14" ht="15" hidden="1" x14ac:dyDescent="0.2">
      <c r="A46" s="4">
        <v>58</v>
      </c>
      <c r="B46" s="6"/>
      <c r="C46" s="303">
        <f>IF('INGRESO DE DATOS'!$D$19="Guayas/Santa Elena",'Tablas Guayaquil'!C46,'Tablas Resto de Ecuador'!C46)</f>
        <v>21272</v>
      </c>
      <c r="D46" s="303">
        <f>IF('INGRESO DE DATOS'!$D$19="Guayas/Santa Elena",'Tablas Guayaquil'!D46,'Tablas Resto de Ecuador'!D46)</f>
        <v>18647</v>
      </c>
      <c r="E46" s="303">
        <f>IF('INGRESO DE DATOS'!$D$19="Guayas/Santa Elena",'Tablas Guayaquil'!E46,'Tablas Resto de Ecuador'!E46)</f>
        <v>14638</v>
      </c>
      <c r="F46" s="303">
        <f>IF('INGRESO DE DATOS'!$D$19="Guayas/Santa Elena",'Tablas Guayaquil'!F46,'Tablas Resto de Ecuador'!F46)</f>
        <v>12695</v>
      </c>
      <c r="G46" s="303">
        <f>IF('INGRESO DE DATOS'!$D$19="Guayas/Santa Elena",'Tablas Guayaquil'!G46,'Tablas Resto de Ecuador'!G46)</f>
        <v>9465</v>
      </c>
      <c r="H46" s="15"/>
      <c r="I46" s="12"/>
      <c r="J46" s="10"/>
      <c r="K46" s="13"/>
      <c r="L46" s="13"/>
      <c r="M46" s="3"/>
      <c r="N46" s="3"/>
    </row>
    <row r="47" spans="1:14" ht="15" hidden="1" x14ac:dyDescent="0.2">
      <c r="A47" s="4">
        <v>59</v>
      </c>
      <c r="B47" s="6"/>
      <c r="C47" s="303">
        <f>IF('INGRESO DE DATOS'!$D$19="Guayas/Santa Elena",'Tablas Guayaquil'!C47,'Tablas Resto de Ecuador'!C47)</f>
        <v>21272</v>
      </c>
      <c r="D47" s="303">
        <f>IF('INGRESO DE DATOS'!$D$19="Guayas/Santa Elena",'Tablas Guayaquil'!D47,'Tablas Resto de Ecuador'!D47)</f>
        <v>18647</v>
      </c>
      <c r="E47" s="303">
        <f>IF('INGRESO DE DATOS'!$D$19="Guayas/Santa Elena",'Tablas Guayaquil'!E47,'Tablas Resto de Ecuador'!E47)</f>
        <v>14638</v>
      </c>
      <c r="F47" s="303">
        <f>IF('INGRESO DE DATOS'!$D$19="Guayas/Santa Elena",'Tablas Guayaquil'!F47,'Tablas Resto de Ecuador'!F47)</f>
        <v>12695</v>
      </c>
      <c r="G47" s="303">
        <f>IF('INGRESO DE DATOS'!$D$19="Guayas/Santa Elena",'Tablas Guayaquil'!G47,'Tablas Resto de Ecuador'!G47)</f>
        <v>9465</v>
      </c>
      <c r="H47" s="15"/>
      <c r="I47" s="12"/>
      <c r="J47" s="10"/>
      <c r="K47" s="13"/>
      <c r="L47" s="13"/>
      <c r="M47" s="3"/>
      <c r="N47" s="3"/>
    </row>
    <row r="48" spans="1:14" ht="15" hidden="1" x14ac:dyDescent="0.2">
      <c r="A48" s="4">
        <v>60</v>
      </c>
      <c r="B48" s="6"/>
      <c r="C48" s="303">
        <f>IF('INGRESO DE DATOS'!$D$19="Guayas/Santa Elena",'Tablas Guayaquil'!C48,'Tablas Resto de Ecuador'!C48)</f>
        <v>22767</v>
      </c>
      <c r="D48" s="303">
        <f>IF('INGRESO DE DATOS'!$D$19="Guayas/Santa Elena",'Tablas Guayaquil'!D48,'Tablas Resto de Ecuador'!D48)</f>
        <v>19956</v>
      </c>
      <c r="E48" s="303">
        <f>IF('INGRESO DE DATOS'!$D$19="Guayas/Santa Elena",'Tablas Guayaquil'!E48,'Tablas Resto de Ecuador'!E48)</f>
        <v>15659</v>
      </c>
      <c r="F48" s="303">
        <f>IF('INGRESO DE DATOS'!$D$19="Guayas/Santa Elena",'Tablas Guayaquil'!F48,'Tablas Resto de Ecuador'!F48)</f>
        <v>13576</v>
      </c>
      <c r="G48" s="303">
        <f>IF('INGRESO DE DATOS'!$D$19="Guayas/Santa Elena",'Tablas Guayaquil'!G48,'Tablas Resto de Ecuador'!G48)</f>
        <v>10124</v>
      </c>
      <c r="H48" s="15"/>
      <c r="I48" s="12"/>
      <c r="J48" s="10"/>
      <c r="K48" s="13"/>
      <c r="L48" s="13"/>
      <c r="M48" s="3"/>
      <c r="N48" s="3"/>
    </row>
    <row r="49" spans="1:14" ht="15" hidden="1" x14ac:dyDescent="0.2">
      <c r="A49" s="4">
        <v>61</v>
      </c>
      <c r="B49" s="6"/>
      <c r="C49" s="303">
        <f>IF('INGRESO DE DATOS'!$D$19="Guayas/Santa Elena",'Tablas Guayaquil'!C49,'Tablas Resto de Ecuador'!C49)</f>
        <v>25373</v>
      </c>
      <c r="D49" s="303">
        <f>IF('INGRESO DE DATOS'!$D$19="Guayas/Santa Elena",'Tablas Guayaquil'!D49,'Tablas Resto de Ecuador'!D49)</f>
        <v>22238</v>
      </c>
      <c r="E49" s="303">
        <f>IF('INGRESO DE DATOS'!$D$19="Guayas/Santa Elena",'Tablas Guayaquil'!E49,'Tablas Resto de Ecuador'!E49)</f>
        <v>17436</v>
      </c>
      <c r="F49" s="303">
        <f>IF('INGRESO DE DATOS'!$D$19="Guayas/Santa Elena",'Tablas Guayaquil'!F49,'Tablas Resto de Ecuador'!F49)</f>
        <v>15121</v>
      </c>
      <c r="G49" s="303">
        <f>IF('INGRESO DE DATOS'!$D$19="Guayas/Santa Elena",'Tablas Guayaquil'!G49,'Tablas Resto de Ecuador'!G49)</f>
        <v>11273</v>
      </c>
      <c r="H49" s="15"/>
      <c r="I49" s="12"/>
      <c r="J49" s="10"/>
      <c r="K49" s="13"/>
      <c r="L49" s="13"/>
      <c r="M49" s="3"/>
      <c r="N49" s="3"/>
    </row>
    <row r="50" spans="1:14" ht="15" hidden="1" x14ac:dyDescent="0.2">
      <c r="A50" s="4">
        <v>62</v>
      </c>
      <c r="B50" s="6"/>
      <c r="C50" s="303">
        <f>IF('INGRESO DE DATOS'!$D$19="Guayas/Santa Elena",'Tablas Guayaquil'!C50,'Tablas Resto de Ecuador'!C50)</f>
        <v>28187</v>
      </c>
      <c r="D50" s="303">
        <f>IF('INGRESO DE DATOS'!$D$19="Guayas/Santa Elena",'Tablas Guayaquil'!D50,'Tablas Resto de Ecuador'!D50)</f>
        <v>24706</v>
      </c>
      <c r="E50" s="303">
        <f>IF('INGRESO DE DATOS'!$D$19="Guayas/Santa Elena",'Tablas Guayaquil'!E50,'Tablas Resto de Ecuador'!E50)</f>
        <v>19366</v>
      </c>
      <c r="F50" s="303">
        <f>IF('INGRESO DE DATOS'!$D$19="Guayas/Santa Elena",'Tablas Guayaquil'!F50,'Tablas Resto de Ecuador'!F50)</f>
        <v>16794</v>
      </c>
      <c r="G50" s="303">
        <f>IF('INGRESO DE DATOS'!$D$19="Guayas/Santa Elena",'Tablas Guayaquil'!G50,'Tablas Resto de Ecuador'!G50)</f>
        <v>12520</v>
      </c>
      <c r="H50" s="15"/>
      <c r="I50" s="12"/>
      <c r="J50" s="10"/>
      <c r="K50" s="13"/>
      <c r="L50" s="13"/>
      <c r="M50" s="3"/>
      <c r="N50" s="3"/>
    </row>
    <row r="51" spans="1:14" ht="15" hidden="1" x14ac:dyDescent="0.2">
      <c r="A51" s="4">
        <v>63</v>
      </c>
      <c r="B51" s="6"/>
      <c r="C51" s="303">
        <f>IF('INGRESO DE DATOS'!$D$19="Guayas/Santa Elena",'Tablas Guayaquil'!C51,'Tablas Resto de Ecuador'!C51)</f>
        <v>31216</v>
      </c>
      <c r="D51" s="303">
        <f>IF('INGRESO DE DATOS'!$D$19="Guayas/Santa Elena",'Tablas Guayaquil'!D51,'Tablas Resto de Ecuador'!D51)</f>
        <v>27361</v>
      </c>
      <c r="E51" s="303">
        <f>IF('INGRESO DE DATOS'!$D$19="Guayas/Santa Elena",'Tablas Guayaquil'!E51,'Tablas Resto de Ecuador'!E51)</f>
        <v>21448</v>
      </c>
      <c r="F51" s="303">
        <f>IF('INGRESO DE DATOS'!$D$19="Guayas/Santa Elena",'Tablas Guayaquil'!F51,'Tablas Resto de Ecuador'!F51)</f>
        <v>18600</v>
      </c>
      <c r="G51" s="303">
        <f>IF('INGRESO DE DATOS'!$D$19="Guayas/Santa Elena",'Tablas Guayaquil'!G51,'Tablas Resto de Ecuador'!G51)</f>
        <v>13867</v>
      </c>
      <c r="H51" s="15"/>
      <c r="I51" s="12"/>
      <c r="J51" s="10"/>
      <c r="K51" s="13"/>
      <c r="L51" s="13"/>
      <c r="M51" s="3"/>
      <c r="N51" s="3"/>
    </row>
    <row r="52" spans="1:14" ht="15" hidden="1" x14ac:dyDescent="0.2">
      <c r="A52" s="4">
        <v>64</v>
      </c>
      <c r="B52" s="6"/>
      <c r="C52" s="303">
        <f>IF('INGRESO DE DATOS'!$D$19="Guayas/Santa Elena",'Tablas Guayaquil'!C52,'Tablas Resto de Ecuador'!C52)</f>
        <v>34459</v>
      </c>
      <c r="D52" s="303">
        <f>IF('INGRESO DE DATOS'!$D$19="Guayas/Santa Elena",'Tablas Guayaquil'!D52,'Tablas Resto de Ecuador'!D52)</f>
        <v>30201</v>
      </c>
      <c r="E52" s="303">
        <f>IF('INGRESO DE DATOS'!$D$19="Guayas/Santa Elena",'Tablas Guayaquil'!E52,'Tablas Resto de Ecuador'!E52)</f>
        <v>23681</v>
      </c>
      <c r="F52" s="303">
        <f>IF('INGRESO DE DATOS'!$D$19="Guayas/Santa Elena",'Tablas Guayaquil'!F52,'Tablas Resto de Ecuador'!F52)</f>
        <v>20535</v>
      </c>
      <c r="G52" s="303">
        <f>IF('INGRESO DE DATOS'!$D$19="Guayas/Santa Elena",'Tablas Guayaquil'!G52,'Tablas Resto de Ecuador'!G52)</f>
        <v>15310</v>
      </c>
      <c r="H52" s="15"/>
      <c r="I52" s="12"/>
      <c r="J52" s="10"/>
      <c r="K52" s="13"/>
      <c r="L52" s="13"/>
      <c r="M52" s="3"/>
      <c r="N52" s="3"/>
    </row>
    <row r="53" spans="1:14" ht="15" hidden="1" x14ac:dyDescent="0.2">
      <c r="A53" s="4">
        <v>65</v>
      </c>
      <c r="B53" s="6"/>
      <c r="C53" s="303">
        <f>IF('INGRESO DE DATOS'!$D$19="Guayas/Santa Elena",'Tablas Guayaquil'!C53,'Tablas Resto de Ecuador'!C53)</f>
        <v>37913</v>
      </c>
      <c r="D53" s="303">
        <f>IF('INGRESO DE DATOS'!$D$19="Guayas/Santa Elena",'Tablas Guayaquil'!D53,'Tablas Resto de Ecuador'!D53)</f>
        <v>33231</v>
      </c>
      <c r="E53" s="303">
        <f>IF('INGRESO DE DATOS'!$D$19="Guayas/Santa Elena",'Tablas Guayaquil'!E53,'Tablas Resto de Ecuador'!E53)</f>
        <v>26064</v>
      </c>
      <c r="F53" s="303">
        <f>IF('INGRESO DE DATOS'!$D$19="Guayas/Santa Elena",'Tablas Guayaquil'!F53,'Tablas Resto de Ecuador'!F53)</f>
        <v>22603</v>
      </c>
      <c r="G53" s="303">
        <f>IF('INGRESO DE DATOS'!$D$19="Guayas/Santa Elena",'Tablas Guayaquil'!G53,'Tablas Resto de Ecuador'!G53)</f>
        <v>16850</v>
      </c>
      <c r="H53" s="15"/>
      <c r="I53" s="12"/>
      <c r="J53" s="10"/>
      <c r="K53" s="13"/>
      <c r="L53" s="13"/>
      <c r="M53" s="3"/>
      <c r="N53" s="3"/>
    </row>
    <row r="54" spans="1:14" ht="15" hidden="1" x14ac:dyDescent="0.2">
      <c r="A54" s="4">
        <v>66</v>
      </c>
      <c r="B54" s="6"/>
      <c r="C54" s="303">
        <f>IF('INGRESO DE DATOS'!$D$19="Guayas/Santa Elena",'Tablas Guayaquil'!C54,'Tablas Resto de Ecuador'!C54)</f>
        <v>41577</v>
      </c>
      <c r="D54" s="303">
        <f>IF('INGRESO DE DATOS'!$D$19="Guayas/Santa Elena",'Tablas Guayaquil'!D54,'Tablas Resto de Ecuador'!D54)</f>
        <v>36444</v>
      </c>
      <c r="E54" s="303">
        <f>IF('INGRESO DE DATOS'!$D$19="Guayas/Santa Elena",'Tablas Guayaquil'!E54,'Tablas Resto de Ecuador'!E54)</f>
        <v>28597</v>
      </c>
      <c r="F54" s="303">
        <f>IF('INGRESO DE DATOS'!$D$19="Guayas/Santa Elena",'Tablas Guayaquil'!F54,'Tablas Resto de Ecuador'!F54)</f>
        <v>24799</v>
      </c>
      <c r="G54" s="303">
        <f>IF('INGRESO DE DATOS'!$D$19="Guayas/Santa Elena",'Tablas Guayaquil'!G54,'Tablas Resto de Ecuador'!G54)</f>
        <v>18485</v>
      </c>
      <c r="H54" s="15"/>
      <c r="I54" s="12"/>
      <c r="J54" s="10"/>
      <c r="K54" s="13"/>
      <c r="L54" s="13"/>
      <c r="M54" s="3"/>
      <c r="N54" s="3"/>
    </row>
    <row r="55" spans="1:14" ht="15" hidden="1" x14ac:dyDescent="0.2">
      <c r="A55" s="4">
        <v>67</v>
      </c>
      <c r="B55" s="6"/>
      <c r="C55" s="303">
        <f>IF('INGRESO DE DATOS'!$D$19="Guayas/Santa Elena",'Tablas Guayaquil'!C55,'Tablas Resto de Ecuador'!C55)</f>
        <v>45457</v>
      </c>
      <c r="D55" s="303">
        <f>IF('INGRESO DE DATOS'!$D$19="Guayas/Santa Elena",'Tablas Guayaquil'!D55,'Tablas Resto de Ecuador'!D55)</f>
        <v>39844</v>
      </c>
      <c r="E55" s="303">
        <f>IF('INGRESO DE DATOS'!$D$19="Guayas/Santa Elena",'Tablas Guayaquil'!E55,'Tablas Resto de Ecuador'!E55)</f>
        <v>31282</v>
      </c>
      <c r="F55" s="303">
        <f>IF('INGRESO DE DATOS'!$D$19="Guayas/Santa Elena",'Tablas Guayaquil'!F55,'Tablas Resto de Ecuador'!F55)</f>
        <v>27124</v>
      </c>
      <c r="G55" s="303">
        <f>IF('INGRESO DE DATOS'!$D$19="Guayas/Santa Elena",'Tablas Guayaquil'!G55,'Tablas Resto de Ecuador'!G55)</f>
        <v>20221</v>
      </c>
      <c r="H55" s="15"/>
      <c r="I55" s="12"/>
      <c r="J55" s="10"/>
      <c r="K55" s="13"/>
      <c r="L55" s="13"/>
      <c r="M55" s="3"/>
      <c r="N55" s="3"/>
    </row>
    <row r="56" spans="1:14" ht="15" hidden="1" x14ac:dyDescent="0.2">
      <c r="A56" s="4">
        <v>68</v>
      </c>
      <c r="B56" s="6"/>
      <c r="C56" s="303">
        <f>IF('INGRESO DE DATOS'!$D$19="Guayas/Santa Elena",'Tablas Guayaquil'!C56,'Tablas Resto de Ecuador'!C56)</f>
        <v>49546</v>
      </c>
      <c r="D56" s="303">
        <f>IF('INGRESO DE DATOS'!$D$19="Guayas/Santa Elena",'Tablas Guayaquil'!D56,'Tablas Resto de Ecuador'!D56)</f>
        <v>43433</v>
      </c>
      <c r="E56" s="303">
        <f>IF('INGRESO DE DATOS'!$D$19="Guayas/Santa Elena",'Tablas Guayaquil'!E56,'Tablas Resto de Ecuador'!E56)</f>
        <v>34117</v>
      </c>
      <c r="F56" s="303">
        <f>IF('INGRESO DE DATOS'!$D$19="Guayas/Santa Elena",'Tablas Guayaquil'!F56,'Tablas Resto de Ecuador'!F56)</f>
        <v>29585</v>
      </c>
      <c r="G56" s="303">
        <f>IF('INGRESO DE DATOS'!$D$19="Guayas/Santa Elena",'Tablas Guayaquil'!G56,'Tablas Resto de Ecuador'!G56)</f>
        <v>22056</v>
      </c>
      <c r="H56" s="15"/>
      <c r="I56" s="12"/>
      <c r="J56" s="10"/>
      <c r="K56" s="13"/>
      <c r="L56" s="13"/>
      <c r="M56" s="3"/>
      <c r="N56" s="3"/>
    </row>
    <row r="57" spans="1:14" ht="15" hidden="1" x14ac:dyDescent="0.2">
      <c r="A57" s="4">
        <v>69</v>
      </c>
      <c r="B57" s="6"/>
      <c r="C57" s="303">
        <f>IF('INGRESO DE DATOS'!$D$19="Guayas/Santa Elena",'Tablas Guayaquil'!C57,'Tablas Resto de Ecuador'!C57)</f>
        <v>53854</v>
      </c>
      <c r="D57" s="303">
        <f>IF('INGRESO DE DATOS'!$D$19="Guayas/Santa Elena",'Tablas Guayaquil'!D57,'Tablas Resto de Ecuador'!D57)</f>
        <v>47203</v>
      </c>
      <c r="E57" s="303">
        <f>IF('INGRESO DE DATOS'!$D$19="Guayas/Santa Elena",'Tablas Guayaquil'!E57,'Tablas Resto de Ecuador'!E57)</f>
        <v>37105</v>
      </c>
      <c r="F57" s="303">
        <f>IF('INGRESO DE DATOS'!$D$19="Guayas/Santa Elena",'Tablas Guayaquil'!F57,'Tablas Resto de Ecuador'!F57)</f>
        <v>32176</v>
      </c>
      <c r="G57" s="303">
        <f>IF('INGRESO DE DATOS'!$D$19="Guayas/Santa Elena",'Tablas Guayaquil'!G57,'Tablas Resto de Ecuador'!G57)</f>
        <v>23987</v>
      </c>
      <c r="H57" s="15"/>
      <c r="I57" s="12"/>
      <c r="J57" s="10"/>
      <c r="K57" s="13"/>
      <c r="L57" s="13"/>
      <c r="M57" s="3"/>
      <c r="N57" s="3"/>
    </row>
    <row r="58" spans="1:14" ht="15" hidden="1" x14ac:dyDescent="0.2">
      <c r="A58" s="4">
        <v>70</v>
      </c>
      <c r="B58" s="6"/>
      <c r="C58" s="303">
        <f>IF('INGRESO DE DATOS'!$D$19="Guayas/Santa Elena",'Tablas Guayaquil'!C58,'Tablas Resto de Ecuador'!C58)</f>
        <v>58370</v>
      </c>
      <c r="D58" s="303">
        <f>IF('INGRESO DE DATOS'!$D$19="Guayas/Santa Elena",'Tablas Guayaquil'!D58,'Tablas Resto de Ecuador'!D58)</f>
        <v>51162</v>
      </c>
      <c r="E58" s="303">
        <f>IF('INGRESO DE DATOS'!$D$19="Guayas/Santa Elena",'Tablas Guayaquil'!E58,'Tablas Resto de Ecuador'!E58)</f>
        <v>40241</v>
      </c>
      <c r="F58" s="303">
        <f>IF('INGRESO DE DATOS'!$D$19="Guayas/Santa Elena",'Tablas Guayaquil'!F58,'Tablas Resto de Ecuador'!F58)</f>
        <v>34895</v>
      </c>
      <c r="G58" s="303">
        <f>IF('INGRESO DE DATOS'!$D$19="Guayas/Santa Elena",'Tablas Guayaquil'!G58,'Tablas Resto de Ecuador'!G58)</f>
        <v>26013</v>
      </c>
      <c r="H58" s="15"/>
      <c r="I58" s="12"/>
      <c r="J58" s="10"/>
      <c r="K58" s="13"/>
      <c r="L58" s="13"/>
      <c r="M58" s="3"/>
      <c r="N58" s="3"/>
    </row>
    <row r="59" spans="1:14" ht="15" hidden="1" x14ac:dyDescent="0.2">
      <c r="A59" s="4">
        <v>71</v>
      </c>
      <c r="B59" s="6"/>
      <c r="C59" s="303">
        <f>IF('INGRESO DE DATOS'!$D$19="Guayas/Santa Elena",'Tablas Guayaquil'!C59,'Tablas Resto de Ecuador'!C59)</f>
        <v>63098</v>
      </c>
      <c r="D59" s="303">
        <f>IF('INGRESO DE DATOS'!$D$19="Guayas/Santa Elena",'Tablas Guayaquil'!D59,'Tablas Resto de Ecuador'!D59)</f>
        <v>55308</v>
      </c>
      <c r="E59" s="303">
        <f>IF('INGRESO DE DATOS'!$D$19="Guayas/Santa Elena",'Tablas Guayaquil'!E59,'Tablas Resto de Ecuador'!E59)</f>
        <v>43532</v>
      </c>
      <c r="F59" s="303">
        <f>IF('INGRESO DE DATOS'!$D$19="Guayas/Santa Elena",'Tablas Guayaquil'!F59,'Tablas Resto de Ecuador'!F59)</f>
        <v>37746</v>
      </c>
      <c r="G59" s="303">
        <f>IF('INGRESO DE DATOS'!$D$19="Guayas/Santa Elena",'Tablas Guayaquil'!G59,'Tablas Resto de Ecuador'!G59)</f>
        <v>28140</v>
      </c>
      <c r="H59" s="15"/>
      <c r="I59" s="12"/>
      <c r="J59" s="10"/>
      <c r="K59" s="13"/>
      <c r="L59" s="13"/>
      <c r="M59" s="3"/>
      <c r="N59" s="3"/>
    </row>
    <row r="60" spans="1:14" ht="15" hidden="1" x14ac:dyDescent="0.2">
      <c r="A60" s="4">
        <v>72</v>
      </c>
      <c r="B60" s="6"/>
      <c r="C60" s="303">
        <f>IF('INGRESO DE DATOS'!$D$19="Guayas/Santa Elena",'Tablas Guayaquil'!C60,'Tablas Resto de Ecuador'!C60)</f>
        <v>68040</v>
      </c>
      <c r="D60" s="303">
        <f>IF('INGRESO DE DATOS'!$D$19="Guayas/Santa Elena",'Tablas Guayaquil'!D60,'Tablas Resto de Ecuador'!D60)</f>
        <v>59637</v>
      </c>
      <c r="E60" s="303">
        <f>IF('INGRESO DE DATOS'!$D$19="Guayas/Santa Elena",'Tablas Guayaquil'!E60,'Tablas Resto de Ecuador'!E60)</f>
        <v>46968</v>
      </c>
      <c r="F60" s="303">
        <f>IF('INGRESO DE DATOS'!$D$19="Guayas/Santa Elena",'Tablas Guayaquil'!F60,'Tablas Resto de Ecuador'!F60)</f>
        <v>40728</v>
      </c>
      <c r="G60" s="303">
        <f>IF('INGRESO DE DATOS'!$D$19="Guayas/Santa Elena",'Tablas Guayaquil'!G60,'Tablas Resto de Ecuador'!G60)</f>
        <v>30361</v>
      </c>
      <c r="H60" s="15"/>
      <c r="I60" s="12"/>
      <c r="J60" s="10"/>
      <c r="K60" s="13"/>
      <c r="L60" s="13"/>
      <c r="M60" s="3"/>
      <c r="N60" s="3"/>
    </row>
    <row r="61" spans="1:14" ht="15" hidden="1" x14ac:dyDescent="0.2">
      <c r="A61" s="4">
        <v>73</v>
      </c>
      <c r="B61" s="6"/>
      <c r="C61" s="303">
        <f>IF('INGRESO DE DATOS'!$D$19="Guayas/Santa Elena",'Tablas Guayaquil'!C61,'Tablas Resto de Ecuador'!C61)</f>
        <v>73193</v>
      </c>
      <c r="D61" s="303">
        <f>IF('INGRESO DE DATOS'!$D$19="Guayas/Santa Elena",'Tablas Guayaquil'!D61,'Tablas Resto de Ecuador'!D61)</f>
        <v>64156</v>
      </c>
      <c r="E61" s="303">
        <f>IF('INGRESO DE DATOS'!$D$19="Guayas/Santa Elena",'Tablas Guayaquil'!E61,'Tablas Resto de Ecuador'!E61)</f>
        <v>50559</v>
      </c>
      <c r="F61" s="303">
        <f>IF('INGRESO DE DATOS'!$D$19="Guayas/Santa Elena",'Tablas Guayaquil'!F61,'Tablas Resto de Ecuador'!F61)</f>
        <v>43841</v>
      </c>
      <c r="G61" s="303">
        <f>IF('INGRESO DE DATOS'!$D$19="Guayas/Santa Elena",'Tablas Guayaquil'!G61,'Tablas Resto de Ecuador'!G61)</f>
        <v>32684</v>
      </c>
      <c r="H61" s="15"/>
      <c r="I61" s="12"/>
      <c r="J61" s="10"/>
      <c r="K61" s="13"/>
      <c r="L61" s="13"/>
      <c r="M61" s="3"/>
      <c r="N61" s="3"/>
    </row>
    <row r="62" spans="1:14" ht="15" hidden="1" x14ac:dyDescent="0.2">
      <c r="A62" s="4">
        <v>74</v>
      </c>
      <c r="B62" s="6"/>
      <c r="C62" s="303">
        <f>IF('INGRESO DE DATOS'!$D$19="Guayas/Santa Elena",'Tablas Guayaquil'!C62,'Tablas Resto de Ecuador'!C62)</f>
        <v>78561</v>
      </c>
      <c r="D62" s="303">
        <f>IF('INGRESO DE DATOS'!$D$19="Guayas/Santa Elena",'Tablas Guayaquil'!D62,'Tablas Resto de Ecuador'!D62)</f>
        <v>68859</v>
      </c>
      <c r="E62" s="303">
        <f>IF('INGRESO DE DATOS'!$D$19="Guayas/Santa Elena",'Tablas Guayaquil'!E62,'Tablas Resto de Ecuador'!E62)</f>
        <v>54300</v>
      </c>
      <c r="F62" s="303">
        <f>IF('INGRESO DE DATOS'!$D$19="Guayas/Santa Elena",'Tablas Guayaquil'!F62,'Tablas Resto de Ecuador'!F62)</f>
        <v>47085</v>
      </c>
      <c r="G62" s="303">
        <f>IF('INGRESO DE DATOS'!$D$19="Guayas/Santa Elena",'Tablas Guayaquil'!G62,'Tablas Resto de Ecuador'!G62)</f>
        <v>35102</v>
      </c>
      <c r="H62" s="15"/>
      <c r="I62" s="12"/>
      <c r="J62" s="10"/>
      <c r="K62" s="13"/>
      <c r="L62" s="13"/>
      <c r="M62" s="3"/>
      <c r="N62" s="3"/>
    </row>
    <row r="63" spans="1:14" ht="15" hidden="1" x14ac:dyDescent="0.2">
      <c r="A63" s="4">
        <v>75</v>
      </c>
      <c r="B63" s="6"/>
      <c r="C63" s="303">
        <f>IF('INGRESO DE DATOS'!$D$19="Guayas/Santa Elena",'Tablas Guayaquil'!C63,'Tablas Resto de Ecuador'!C63)</f>
        <v>84139</v>
      </c>
      <c r="D63" s="303">
        <f>IF('INGRESO DE DATOS'!$D$19="Guayas/Santa Elena",'Tablas Guayaquil'!D63,'Tablas Resto de Ecuador'!D63)</f>
        <v>73753</v>
      </c>
      <c r="E63" s="303">
        <f>IF('INGRESO DE DATOS'!$D$19="Guayas/Santa Elena",'Tablas Guayaquil'!E63,'Tablas Resto de Ecuador'!E63)</f>
        <v>58191</v>
      </c>
      <c r="F63" s="303">
        <f>IF('INGRESO DE DATOS'!$D$19="Guayas/Santa Elena",'Tablas Guayaquil'!F63,'Tablas Resto de Ecuador'!F63)</f>
        <v>50459</v>
      </c>
      <c r="G63" s="303">
        <f>IF('INGRESO DE DATOS'!$D$19="Guayas/Santa Elena",'Tablas Guayaquil'!G63,'Tablas Resto de Ecuador'!G63)</f>
        <v>37615</v>
      </c>
      <c r="H63" s="15"/>
      <c r="I63" s="12"/>
      <c r="J63" s="10"/>
      <c r="K63" s="13"/>
      <c r="L63" s="13"/>
      <c r="M63" s="3"/>
      <c r="N63" s="3"/>
    </row>
    <row r="64" spans="1:14" ht="15" hidden="1" x14ac:dyDescent="0.2">
      <c r="A64" s="4">
        <v>76</v>
      </c>
      <c r="B64" s="6"/>
      <c r="C64" s="303">
        <f>IF('INGRESO DE DATOS'!$D$19="Guayas/Santa Elena",'Tablas Guayaquil'!C64,'Tablas Resto de Ecuador'!C64)</f>
        <v>84139</v>
      </c>
      <c r="D64" s="303">
        <f>IF('INGRESO DE DATOS'!$D$19="Guayas/Santa Elena",'Tablas Guayaquil'!D64,'Tablas Resto de Ecuador'!D64)</f>
        <v>73753</v>
      </c>
      <c r="E64" s="303">
        <f>IF('INGRESO DE DATOS'!$D$19="Guayas/Santa Elena",'Tablas Guayaquil'!E64,'Tablas Resto de Ecuador'!E64)</f>
        <v>58191</v>
      </c>
      <c r="F64" s="303">
        <f>IF('INGRESO DE DATOS'!$D$19="Guayas/Santa Elena",'Tablas Guayaquil'!F64,'Tablas Resto de Ecuador'!F64)</f>
        <v>50459</v>
      </c>
      <c r="G64" s="303">
        <f>IF('INGRESO DE DATOS'!$D$19="Guayas/Santa Elena",'Tablas Guayaquil'!G64,'Tablas Resto de Ecuador'!G64)</f>
        <v>37615</v>
      </c>
      <c r="H64" s="15"/>
      <c r="I64" s="12"/>
      <c r="J64" s="10"/>
      <c r="K64" s="13"/>
      <c r="L64" s="13"/>
      <c r="M64" s="3"/>
      <c r="N64" s="3"/>
    </row>
    <row r="65" spans="1:14" ht="15" hidden="1" x14ac:dyDescent="0.2">
      <c r="A65" s="4">
        <v>77</v>
      </c>
      <c r="B65" s="6"/>
      <c r="C65" s="303">
        <f>IF('INGRESO DE DATOS'!$D$19="Guayas/Santa Elena",'Tablas Guayaquil'!C65,'Tablas Resto de Ecuador'!C65)</f>
        <v>84139</v>
      </c>
      <c r="D65" s="303">
        <f>IF('INGRESO DE DATOS'!$D$19="Guayas/Santa Elena",'Tablas Guayaquil'!D65,'Tablas Resto de Ecuador'!D65)</f>
        <v>73753</v>
      </c>
      <c r="E65" s="303">
        <f>IF('INGRESO DE DATOS'!$D$19="Guayas/Santa Elena",'Tablas Guayaquil'!E65,'Tablas Resto de Ecuador'!E65)</f>
        <v>58191</v>
      </c>
      <c r="F65" s="303">
        <f>IF('INGRESO DE DATOS'!$D$19="Guayas/Santa Elena",'Tablas Guayaquil'!F65,'Tablas Resto de Ecuador'!F65)</f>
        <v>50459</v>
      </c>
      <c r="G65" s="303">
        <f>IF('INGRESO DE DATOS'!$D$19="Guayas/Santa Elena",'Tablas Guayaquil'!G65,'Tablas Resto de Ecuador'!G65)</f>
        <v>37615</v>
      </c>
      <c r="H65" s="15"/>
      <c r="I65" s="12"/>
      <c r="J65" s="10"/>
      <c r="K65" s="13"/>
      <c r="L65" s="13"/>
      <c r="M65" s="3"/>
      <c r="N65" s="3"/>
    </row>
    <row r="66" spans="1:14" ht="15" hidden="1" x14ac:dyDescent="0.2">
      <c r="A66" s="4">
        <v>78</v>
      </c>
      <c r="B66" s="6"/>
      <c r="C66" s="303">
        <f>IF('INGRESO DE DATOS'!$D$19="Guayas/Santa Elena",'Tablas Guayaquil'!C66,'Tablas Resto de Ecuador'!C66)</f>
        <v>84139</v>
      </c>
      <c r="D66" s="303">
        <f>IF('INGRESO DE DATOS'!$D$19="Guayas/Santa Elena",'Tablas Guayaquil'!D66,'Tablas Resto de Ecuador'!D66)</f>
        <v>73753</v>
      </c>
      <c r="E66" s="303">
        <f>IF('INGRESO DE DATOS'!$D$19="Guayas/Santa Elena",'Tablas Guayaquil'!E66,'Tablas Resto de Ecuador'!E66)</f>
        <v>58191</v>
      </c>
      <c r="F66" s="303">
        <f>IF('INGRESO DE DATOS'!$D$19="Guayas/Santa Elena",'Tablas Guayaquil'!F66,'Tablas Resto de Ecuador'!F66)</f>
        <v>50459</v>
      </c>
      <c r="G66" s="303">
        <f>IF('INGRESO DE DATOS'!$D$19="Guayas/Santa Elena",'Tablas Guayaquil'!G66,'Tablas Resto de Ecuador'!G66)</f>
        <v>37615</v>
      </c>
      <c r="H66" s="15"/>
      <c r="I66" s="12"/>
      <c r="J66" s="10"/>
      <c r="K66" s="13"/>
      <c r="L66" s="13"/>
      <c r="M66" s="3"/>
      <c r="N66" s="3"/>
    </row>
    <row r="67" spans="1:14" ht="15" hidden="1" x14ac:dyDescent="0.2">
      <c r="A67" s="4">
        <v>79</v>
      </c>
      <c r="B67" s="6"/>
      <c r="C67" s="303">
        <f>IF('INGRESO DE DATOS'!$D$19="Guayas/Santa Elena",'Tablas Guayaquil'!C67,'Tablas Resto de Ecuador'!C67)</f>
        <v>84139</v>
      </c>
      <c r="D67" s="303">
        <f>IF('INGRESO DE DATOS'!$D$19="Guayas/Santa Elena",'Tablas Guayaquil'!D67,'Tablas Resto de Ecuador'!D67)</f>
        <v>73753</v>
      </c>
      <c r="E67" s="303">
        <f>IF('INGRESO DE DATOS'!$D$19="Guayas/Santa Elena",'Tablas Guayaquil'!E67,'Tablas Resto de Ecuador'!E67)</f>
        <v>58191</v>
      </c>
      <c r="F67" s="303">
        <f>IF('INGRESO DE DATOS'!$D$19="Guayas/Santa Elena",'Tablas Guayaquil'!F67,'Tablas Resto de Ecuador'!F67)</f>
        <v>50459</v>
      </c>
      <c r="G67" s="303">
        <f>IF('INGRESO DE DATOS'!$D$19="Guayas/Santa Elena",'Tablas Guayaquil'!G67,'Tablas Resto de Ecuador'!G67)</f>
        <v>37615</v>
      </c>
      <c r="H67" s="15"/>
      <c r="I67" s="12"/>
      <c r="J67" s="10"/>
      <c r="K67" s="13"/>
      <c r="L67" s="13"/>
      <c r="M67" s="3"/>
      <c r="N67" s="3"/>
    </row>
    <row r="68" spans="1:14" ht="15" hidden="1" x14ac:dyDescent="0.2">
      <c r="A68" s="4">
        <v>80</v>
      </c>
      <c r="B68" s="6"/>
      <c r="C68" s="303">
        <f>IF('INGRESO DE DATOS'!$D$19="Guayas/Santa Elena",'Tablas Guayaquil'!C68,'Tablas Resto de Ecuador'!C68)</f>
        <v>84139</v>
      </c>
      <c r="D68" s="303">
        <f>IF('INGRESO DE DATOS'!$D$19="Guayas/Santa Elena",'Tablas Guayaquil'!D68,'Tablas Resto de Ecuador'!D68)</f>
        <v>73753</v>
      </c>
      <c r="E68" s="303">
        <f>IF('INGRESO DE DATOS'!$D$19="Guayas/Santa Elena",'Tablas Guayaquil'!E68,'Tablas Resto de Ecuador'!E68)</f>
        <v>58191</v>
      </c>
      <c r="F68" s="303">
        <f>IF('INGRESO DE DATOS'!$D$19="Guayas/Santa Elena",'Tablas Guayaquil'!F68,'Tablas Resto de Ecuador'!F68)</f>
        <v>50459</v>
      </c>
      <c r="G68" s="303">
        <f>IF('INGRESO DE DATOS'!$D$19="Guayas/Santa Elena",'Tablas Guayaquil'!G68,'Tablas Resto de Ecuador'!G68)</f>
        <v>37615</v>
      </c>
      <c r="H68" s="15"/>
      <c r="I68" s="12"/>
      <c r="J68" s="10"/>
      <c r="K68" s="13"/>
      <c r="L68" s="13"/>
      <c r="M68" s="3"/>
      <c r="N68" s="3"/>
    </row>
    <row r="69" spans="1:14" ht="15" hidden="1" x14ac:dyDescent="0.2">
      <c r="A69" s="4">
        <v>81</v>
      </c>
      <c r="B69" s="6"/>
      <c r="C69" s="303">
        <f>IF('INGRESO DE DATOS'!$D$19="Guayas/Santa Elena",'Tablas Guayaquil'!C69,'Tablas Resto de Ecuador'!C69)</f>
        <v>84139</v>
      </c>
      <c r="D69" s="303">
        <f>IF('INGRESO DE DATOS'!$D$19="Guayas/Santa Elena",'Tablas Guayaquil'!D69,'Tablas Resto de Ecuador'!D69)</f>
        <v>73753</v>
      </c>
      <c r="E69" s="303">
        <f>IF('INGRESO DE DATOS'!$D$19="Guayas/Santa Elena",'Tablas Guayaquil'!E69,'Tablas Resto de Ecuador'!E69)</f>
        <v>58191</v>
      </c>
      <c r="F69" s="303">
        <f>IF('INGRESO DE DATOS'!$D$19="Guayas/Santa Elena",'Tablas Guayaquil'!F69,'Tablas Resto de Ecuador'!F69)</f>
        <v>50459</v>
      </c>
      <c r="G69" s="303">
        <f>IF('INGRESO DE DATOS'!$D$19="Guayas/Santa Elena",'Tablas Guayaquil'!G69,'Tablas Resto de Ecuador'!G69)</f>
        <v>37615</v>
      </c>
      <c r="H69" s="15"/>
      <c r="I69" s="12"/>
      <c r="J69" s="10"/>
      <c r="K69" s="13"/>
      <c r="L69" s="13"/>
      <c r="M69" s="3"/>
      <c r="N69" s="3"/>
    </row>
    <row r="70" spans="1:14" ht="15" hidden="1" x14ac:dyDescent="0.2">
      <c r="A70" s="4">
        <v>82</v>
      </c>
      <c r="B70" s="6"/>
      <c r="C70" s="303">
        <f>IF('INGRESO DE DATOS'!$D$19="Guayas/Santa Elena",'Tablas Guayaquil'!C70,'Tablas Resto de Ecuador'!C70)</f>
        <v>84139</v>
      </c>
      <c r="D70" s="303">
        <f>IF('INGRESO DE DATOS'!$D$19="Guayas/Santa Elena",'Tablas Guayaquil'!D70,'Tablas Resto de Ecuador'!D70)</f>
        <v>73753</v>
      </c>
      <c r="E70" s="303">
        <f>IF('INGRESO DE DATOS'!$D$19="Guayas/Santa Elena",'Tablas Guayaquil'!E70,'Tablas Resto de Ecuador'!E70)</f>
        <v>58191</v>
      </c>
      <c r="F70" s="303">
        <f>IF('INGRESO DE DATOS'!$D$19="Guayas/Santa Elena",'Tablas Guayaquil'!F70,'Tablas Resto de Ecuador'!F70)</f>
        <v>50459</v>
      </c>
      <c r="G70" s="303">
        <f>IF('INGRESO DE DATOS'!$D$19="Guayas/Santa Elena",'Tablas Guayaquil'!G70,'Tablas Resto de Ecuador'!G70)</f>
        <v>37615</v>
      </c>
      <c r="H70" s="15"/>
      <c r="I70" s="12"/>
      <c r="J70" s="10"/>
      <c r="K70" s="13"/>
      <c r="L70" s="13"/>
      <c r="M70" s="3"/>
      <c r="N70" s="3"/>
    </row>
    <row r="71" spans="1:14" ht="15" hidden="1" x14ac:dyDescent="0.2">
      <c r="A71" s="4">
        <v>83</v>
      </c>
      <c r="B71" s="6"/>
      <c r="C71" s="303">
        <f>IF('INGRESO DE DATOS'!$D$19="Guayas/Santa Elena",'Tablas Guayaquil'!C71,'Tablas Resto de Ecuador'!C71)</f>
        <v>84139</v>
      </c>
      <c r="D71" s="303">
        <f>IF('INGRESO DE DATOS'!$D$19="Guayas/Santa Elena",'Tablas Guayaquil'!D71,'Tablas Resto de Ecuador'!D71)</f>
        <v>73753</v>
      </c>
      <c r="E71" s="303">
        <f>IF('INGRESO DE DATOS'!$D$19="Guayas/Santa Elena",'Tablas Guayaquil'!E71,'Tablas Resto de Ecuador'!E71)</f>
        <v>58191</v>
      </c>
      <c r="F71" s="303">
        <f>IF('INGRESO DE DATOS'!$D$19="Guayas/Santa Elena",'Tablas Guayaquil'!F71,'Tablas Resto de Ecuador'!F71)</f>
        <v>50459</v>
      </c>
      <c r="G71" s="303">
        <f>IF('INGRESO DE DATOS'!$D$19="Guayas/Santa Elena",'Tablas Guayaquil'!G71,'Tablas Resto de Ecuador'!G71)</f>
        <v>37615</v>
      </c>
      <c r="H71" s="15"/>
      <c r="I71" s="12"/>
      <c r="J71" s="10"/>
      <c r="K71" s="13"/>
      <c r="L71" s="13"/>
      <c r="M71" s="3"/>
      <c r="N71" s="3"/>
    </row>
    <row r="72" spans="1:14" ht="15" hidden="1" x14ac:dyDescent="0.2">
      <c r="A72" s="4">
        <v>84</v>
      </c>
      <c r="B72" s="6" t="s">
        <v>3</v>
      </c>
      <c r="C72" s="303">
        <f>IF('INGRESO DE DATOS'!$D$19="Guayas/Santa Elena",'Tablas Guayaquil'!C72,'Tablas Resto de Ecuador'!C72)</f>
        <v>84139</v>
      </c>
      <c r="D72" s="303">
        <f>IF('INGRESO DE DATOS'!$D$19="Guayas/Santa Elena",'Tablas Guayaquil'!D72,'Tablas Resto de Ecuador'!D72)</f>
        <v>73753</v>
      </c>
      <c r="E72" s="303">
        <f>IF('INGRESO DE DATOS'!$D$19="Guayas/Santa Elena",'Tablas Guayaquil'!E72,'Tablas Resto de Ecuador'!E72)</f>
        <v>58191</v>
      </c>
      <c r="F72" s="303">
        <f>IF('INGRESO DE DATOS'!$D$19="Guayas/Santa Elena",'Tablas Guayaquil'!F72,'Tablas Resto de Ecuador'!F72)</f>
        <v>50459</v>
      </c>
      <c r="G72" s="303">
        <f>IF('INGRESO DE DATOS'!$D$19="Guayas/Santa Elena",'Tablas Guayaquil'!G72,'Tablas Resto de Ecuador'!G72)</f>
        <v>37615</v>
      </c>
      <c r="H72" s="15"/>
      <c r="I72" s="12"/>
      <c r="J72" s="10"/>
      <c r="K72" s="10"/>
      <c r="L72" s="13"/>
      <c r="M72" s="3"/>
      <c r="N72" s="3"/>
    </row>
    <row r="73" spans="1:14" ht="14" hidden="1" x14ac:dyDescent="0.15">
      <c r="A73" s="4">
        <v>1</v>
      </c>
      <c r="B73" s="6" t="s">
        <v>4</v>
      </c>
      <c r="C73" s="303">
        <f>IF('INGRESO DE DATOS'!$D$19="Guayas/Santa Elena",'Tablas Guayaquil'!C73,'Tablas Resto de Ecuador'!C73)</f>
        <v>4315</v>
      </c>
      <c r="D73" s="303">
        <f>IF('INGRESO DE DATOS'!$D$19="Guayas/Santa Elena",'Tablas Guayaquil'!D73,'Tablas Resto de Ecuador'!D73)</f>
        <v>3786</v>
      </c>
      <c r="E73" s="303">
        <f>IF('INGRESO DE DATOS'!$D$19="Guayas/Santa Elena",'Tablas Guayaquil'!E73,'Tablas Resto de Ecuador'!E73)</f>
        <v>3086</v>
      </c>
      <c r="F73" s="303">
        <f>IF('INGRESO DE DATOS'!$D$19="Guayas/Santa Elena",'Tablas Guayaquil'!F73,'Tablas Resto de Ecuador'!F73)</f>
        <v>2677</v>
      </c>
      <c r="G73" s="303">
        <f>IF('INGRESO DE DATOS'!$D$19="Guayas/Santa Elena",'Tablas Guayaquil'!G73,'Tablas Resto de Ecuador'!G73)</f>
        <v>1997</v>
      </c>
      <c r="H73" s="15"/>
      <c r="I73" s="10"/>
      <c r="J73" s="10"/>
      <c r="K73" s="10"/>
      <c r="L73" s="13"/>
      <c r="M73" s="3"/>
      <c r="N73" s="3"/>
    </row>
    <row r="74" spans="1:14" ht="15" hidden="1" x14ac:dyDescent="0.2">
      <c r="A74" s="4">
        <v>2</v>
      </c>
      <c r="B74" s="6" t="s">
        <v>1</v>
      </c>
      <c r="C74" s="303">
        <f>IF('INGRESO DE DATOS'!$D$19="Guayas/Santa Elena",'Tablas Guayaquil'!C74,'Tablas Resto de Ecuador'!C74)</f>
        <v>7338</v>
      </c>
      <c r="D74" s="303">
        <f>IF('INGRESO DE DATOS'!$D$19="Guayas/Santa Elena",'Tablas Guayaquil'!D74,'Tablas Resto de Ecuador'!D74)</f>
        <v>6432</v>
      </c>
      <c r="E74" s="303">
        <f>IF('INGRESO DE DATOS'!$D$19="Guayas/Santa Elena",'Tablas Guayaquil'!E74,'Tablas Resto de Ecuador'!E74)</f>
        <v>5242</v>
      </c>
      <c r="F74" s="303">
        <f>IF('INGRESO DE DATOS'!$D$19="Guayas/Santa Elena",'Tablas Guayaquil'!F74,'Tablas Resto de Ecuador'!F74)</f>
        <v>4546</v>
      </c>
      <c r="G74" s="303">
        <f>IF('INGRESO DE DATOS'!$D$19="Guayas/Santa Elena",'Tablas Guayaquil'!G74,'Tablas Resto de Ecuador'!G74)</f>
        <v>3391</v>
      </c>
      <c r="H74" s="14"/>
      <c r="I74" s="11"/>
      <c r="J74" s="9"/>
      <c r="K74" s="9"/>
      <c r="L74" s="9"/>
      <c r="M74" s="3"/>
      <c r="N74" s="3"/>
    </row>
    <row r="75" spans="1:14" ht="15" hidden="1" x14ac:dyDescent="0.2">
      <c r="A75" s="4">
        <v>3</v>
      </c>
      <c r="B75" s="6" t="s">
        <v>5</v>
      </c>
      <c r="C75" s="303">
        <f>IF('INGRESO DE DATOS'!$D$19="Guayas/Santa Elena",'Tablas Guayaquil'!C75,'Tablas Resto de Ecuador'!C75)</f>
        <v>10357</v>
      </c>
      <c r="D75" s="303">
        <f>IF('INGRESO DE DATOS'!$D$19="Guayas/Santa Elena",'Tablas Guayaquil'!D75,'Tablas Resto de Ecuador'!D75)</f>
        <v>9082</v>
      </c>
      <c r="E75" s="303">
        <f>IF('INGRESO DE DATOS'!$D$19="Guayas/Santa Elena",'Tablas Guayaquil'!E75,'Tablas Resto de Ecuador'!E75)</f>
        <v>7403</v>
      </c>
      <c r="F75" s="303">
        <f>IF('INGRESO DE DATOS'!$D$19="Guayas/Santa Elena",'Tablas Guayaquil'!F75,'Tablas Resto de Ecuador'!F75)</f>
        <v>6418</v>
      </c>
      <c r="G75" s="303">
        <f>IF('INGRESO DE DATOS'!$D$19="Guayas/Santa Elena",'Tablas Guayaquil'!G75,'Tablas Resto de Ecuador'!G75)</f>
        <v>4786</v>
      </c>
      <c r="H75" s="14"/>
      <c r="I75" s="11"/>
      <c r="J75" s="9"/>
      <c r="K75" s="9"/>
      <c r="L75" s="9"/>
      <c r="M75" s="3"/>
      <c r="N75" s="3"/>
    </row>
    <row r="76" spans="1:14" ht="14" hidden="1" x14ac:dyDescent="0.15">
      <c r="A76" s="4"/>
      <c r="B76" s="7"/>
      <c r="C76" s="303">
        <f>IF('INGRESO DE DATOS'!$D$19="Guayas/Santa Elena",'Tablas Guayaquil'!C76,'Tablas Resto de Ecuador'!C76)</f>
        <v>0</v>
      </c>
      <c r="D76" s="303">
        <f>IF('INGRESO DE DATOS'!$D$19="Guayas/Santa Elena",'Tablas Guayaquil'!D76,'Tablas Resto de Ecuador'!D76)</f>
        <v>0</v>
      </c>
      <c r="E76" s="303">
        <f>IF('INGRESO DE DATOS'!$D$19="Guayas/Santa Elena",'Tablas Guayaquil'!E76,'Tablas Resto de Ecuador'!E76)</f>
        <v>0</v>
      </c>
      <c r="F76" s="303">
        <f>IF('INGRESO DE DATOS'!$D$19="Guayas/Santa Elena",'Tablas Guayaquil'!F76,'Tablas Resto de Ecuador'!F76)</f>
        <v>0</v>
      </c>
      <c r="G76" s="303">
        <f>IF('INGRESO DE DATOS'!$D$19="Guayas/Santa Elena",'Tablas Guayaquil'!G76,'Tablas Resto de Ecuador'!G76)</f>
        <v>0</v>
      </c>
      <c r="H76" s="16"/>
    </row>
    <row r="77" spans="1:14" ht="18" hidden="1" x14ac:dyDescent="0.2">
      <c r="A77" s="422" t="s">
        <v>16</v>
      </c>
      <c r="B77" s="423"/>
      <c r="C77" s="303">
        <f>IF('INGRESO DE DATOS'!$D$19="Guayas/Santa Elena",'Tablas Guayaquil'!C77,'Tablas Resto de Ecuador'!C77)</f>
        <v>0</v>
      </c>
      <c r="D77" s="303">
        <f>IF('INGRESO DE DATOS'!$D$19="Guayas/Santa Elena",'Tablas Guayaquil'!D77,'Tablas Resto de Ecuador'!D77)</f>
        <v>0</v>
      </c>
      <c r="E77" s="303">
        <f>IF('INGRESO DE DATOS'!$D$19="Guayas/Santa Elena",'Tablas Guayaquil'!E77,'Tablas Resto de Ecuador'!E77)</f>
        <v>0</v>
      </c>
      <c r="F77" s="303">
        <f>IF('INGRESO DE DATOS'!$D$19="Guayas/Santa Elena",'Tablas Guayaquil'!F77,'Tablas Resto de Ecuador'!F77)</f>
        <v>0</v>
      </c>
      <c r="G77" s="303">
        <f>IF('INGRESO DE DATOS'!$D$19="Guayas/Santa Elena",'Tablas Guayaquil'!G77,'Tablas Resto de Ecuador'!G77)</f>
        <v>0</v>
      </c>
      <c r="H77" s="16"/>
    </row>
    <row r="78" spans="1:14" ht="14" hidden="1" x14ac:dyDescent="0.15">
      <c r="A78" s="551" t="s">
        <v>0</v>
      </c>
      <c r="B78" s="552"/>
      <c r="C78" s="303">
        <f>IF('INGRESO DE DATOS'!$D$19="Guayas/Santa Elena",'Tablas Guayaquil'!C78,'Tablas Resto de Ecuador'!C78)</f>
        <v>0</v>
      </c>
      <c r="D78" s="303">
        <f>IF('INGRESO DE DATOS'!$D$19="Guayas/Santa Elena",'Tablas Guayaquil'!D78,'Tablas Resto de Ecuador'!D78)</f>
        <v>0</v>
      </c>
      <c r="E78" s="303">
        <f>IF('INGRESO DE DATOS'!$D$19="Guayas/Santa Elena",'Tablas Guayaquil'!E78,'Tablas Resto de Ecuador'!E78)</f>
        <v>0</v>
      </c>
      <c r="F78" s="303">
        <f>IF('INGRESO DE DATOS'!$D$19="Guayas/Santa Elena",'Tablas Guayaquil'!F78,'Tablas Resto de Ecuador'!F78)</f>
        <v>0</v>
      </c>
      <c r="G78" s="303">
        <f>IF('INGRESO DE DATOS'!$D$19="Guayas/Santa Elena",'Tablas Guayaquil'!G78,'Tablas Resto de Ecuador'!G78)</f>
        <v>0</v>
      </c>
      <c r="H78" s="16"/>
    </row>
    <row r="79" spans="1:14" ht="14" hidden="1" x14ac:dyDescent="0.15">
      <c r="A79" s="4" t="s">
        <v>2</v>
      </c>
      <c r="B79" s="5" t="s">
        <v>2</v>
      </c>
      <c r="C79" s="303">
        <f>IF('INGRESO DE DATOS'!$D$19="Guayas/Santa Elena",'Tablas Guayaquil'!C79,'Tablas Resto de Ecuador'!C79)</f>
        <v>1000</v>
      </c>
      <c r="D79" s="303">
        <f>IF('INGRESO DE DATOS'!$D$19="Guayas/Santa Elena",'Tablas Guayaquil'!D79,'Tablas Resto de Ecuador'!D79)</f>
        <v>2000</v>
      </c>
      <c r="E79" s="303">
        <f>IF('INGRESO DE DATOS'!$D$19="Guayas/Santa Elena",'Tablas Guayaquil'!E79,'Tablas Resto de Ecuador'!E79)</f>
        <v>3500</v>
      </c>
      <c r="F79" s="303">
        <f>IF('INGRESO DE DATOS'!$D$19="Guayas/Santa Elena",'Tablas Guayaquil'!F79,'Tablas Resto de Ecuador'!F79)</f>
        <v>5000</v>
      </c>
      <c r="G79" s="303">
        <f>IF('INGRESO DE DATOS'!$D$19="Guayas/Santa Elena",'Tablas Guayaquil'!G79,'Tablas Resto de Ecuador'!G79)</f>
        <v>10000</v>
      </c>
      <c r="H79" s="16"/>
    </row>
    <row r="80" spans="1:14" ht="14" hidden="1" x14ac:dyDescent="0.15">
      <c r="A80" s="4">
        <v>18</v>
      </c>
      <c r="B80" s="6"/>
      <c r="C80" s="303">
        <f>IF('INGRESO DE DATOS'!$D$19="Guayas/Santa Elena",'Tablas Guayaquil'!C80,'Tablas Resto de Ecuador'!C80)</f>
        <v>953.30666666666673</v>
      </c>
      <c r="D80" s="303">
        <f>IF('INGRESO DE DATOS'!$D$19="Guayas/Santa Elena",'Tablas Guayaquil'!D80,'Tablas Resto de Ecuador'!D80)</f>
        <v>835.70666666666671</v>
      </c>
      <c r="E80" s="303">
        <f>IF('INGRESO DE DATOS'!$D$19="Guayas/Santa Elena",'Tablas Guayaquil'!E80,'Tablas Resto de Ecuador'!E80)</f>
        <v>676.48</v>
      </c>
      <c r="F80" s="303">
        <f>IF('INGRESO DE DATOS'!$D$19="Guayas/Santa Elena",'Tablas Guayaquil'!F80,'Tablas Resto de Ecuador'!F80)</f>
        <v>586.88</v>
      </c>
      <c r="G80" s="303">
        <f>IF('INGRESO DE DATOS'!$D$19="Guayas/Santa Elena",'Tablas Guayaquil'!G80,'Tablas Resto de Ecuador'!G80)</f>
        <v>437.64000000000004</v>
      </c>
      <c r="H80" s="16"/>
    </row>
    <row r="81" spans="1:8" ht="14" hidden="1" x14ac:dyDescent="0.15">
      <c r="A81" s="4">
        <v>19</v>
      </c>
      <c r="B81" s="6"/>
      <c r="C81" s="303">
        <f>IF('INGRESO DE DATOS'!$D$19="Guayas/Santa Elena",'Tablas Guayaquil'!C81,'Tablas Resto de Ecuador'!C81)</f>
        <v>953.30666666666673</v>
      </c>
      <c r="D81" s="303">
        <f>IF('INGRESO DE DATOS'!$D$19="Guayas/Santa Elena",'Tablas Guayaquil'!D81,'Tablas Resto de Ecuador'!D81)</f>
        <v>835.70666666666671</v>
      </c>
      <c r="E81" s="303">
        <f>IF('INGRESO DE DATOS'!$D$19="Guayas/Santa Elena",'Tablas Guayaquil'!E81,'Tablas Resto de Ecuador'!E81)</f>
        <v>676.48</v>
      </c>
      <c r="F81" s="303">
        <f>IF('INGRESO DE DATOS'!$D$19="Guayas/Santa Elena",'Tablas Guayaquil'!F81,'Tablas Resto de Ecuador'!F81)</f>
        <v>586.88</v>
      </c>
      <c r="G81" s="303">
        <f>IF('INGRESO DE DATOS'!$D$19="Guayas/Santa Elena",'Tablas Guayaquil'!G81,'Tablas Resto de Ecuador'!G81)</f>
        <v>437.64000000000004</v>
      </c>
      <c r="H81" s="16"/>
    </row>
    <row r="82" spans="1:8" ht="14" hidden="1" x14ac:dyDescent="0.15">
      <c r="A82" s="4">
        <v>20</v>
      </c>
      <c r="B82" s="6"/>
      <c r="C82" s="303">
        <f>IF('INGRESO DE DATOS'!$D$19="Guayas/Santa Elena",'Tablas Guayaquil'!C82,'Tablas Resto de Ecuador'!C82)</f>
        <v>953.30666666666673</v>
      </c>
      <c r="D82" s="303">
        <f>IF('INGRESO DE DATOS'!$D$19="Guayas/Santa Elena",'Tablas Guayaquil'!D82,'Tablas Resto de Ecuador'!D82)</f>
        <v>835.70666666666671</v>
      </c>
      <c r="E82" s="303">
        <f>IF('INGRESO DE DATOS'!$D$19="Guayas/Santa Elena",'Tablas Guayaquil'!E82,'Tablas Resto de Ecuador'!E82)</f>
        <v>676.48</v>
      </c>
      <c r="F82" s="303">
        <f>IF('INGRESO DE DATOS'!$D$19="Guayas/Santa Elena",'Tablas Guayaquil'!F82,'Tablas Resto de Ecuador'!F82)</f>
        <v>586.88</v>
      </c>
      <c r="G82" s="303">
        <f>IF('INGRESO DE DATOS'!$D$19="Guayas/Santa Elena",'Tablas Guayaquil'!G82,'Tablas Resto de Ecuador'!G82)</f>
        <v>437.64000000000004</v>
      </c>
      <c r="H82" s="16"/>
    </row>
    <row r="83" spans="1:8" ht="14" hidden="1" x14ac:dyDescent="0.15">
      <c r="A83" s="4">
        <v>21</v>
      </c>
      <c r="B83" s="6"/>
      <c r="C83" s="303">
        <f>IF('INGRESO DE DATOS'!$D$19="Guayas/Santa Elena",'Tablas Guayaquil'!C83,'Tablas Resto de Ecuador'!C83)</f>
        <v>953.30666666666673</v>
      </c>
      <c r="D83" s="303">
        <f>IF('INGRESO DE DATOS'!$D$19="Guayas/Santa Elena",'Tablas Guayaquil'!D83,'Tablas Resto de Ecuador'!D83)</f>
        <v>835.70666666666671</v>
      </c>
      <c r="E83" s="303">
        <f>IF('INGRESO DE DATOS'!$D$19="Guayas/Santa Elena",'Tablas Guayaquil'!E83,'Tablas Resto de Ecuador'!E83)</f>
        <v>676.48</v>
      </c>
      <c r="F83" s="303">
        <f>IF('INGRESO DE DATOS'!$D$19="Guayas/Santa Elena",'Tablas Guayaquil'!F83,'Tablas Resto de Ecuador'!F83)</f>
        <v>586.88</v>
      </c>
      <c r="G83" s="303">
        <f>IF('INGRESO DE DATOS'!$D$19="Guayas/Santa Elena",'Tablas Guayaquil'!G83,'Tablas Resto de Ecuador'!G83)</f>
        <v>437.64000000000004</v>
      </c>
      <c r="H83" s="16"/>
    </row>
    <row r="84" spans="1:8" ht="14" hidden="1" x14ac:dyDescent="0.15">
      <c r="A84" s="4">
        <v>22</v>
      </c>
      <c r="B84" s="6"/>
      <c r="C84" s="303">
        <f>IF('INGRESO DE DATOS'!$D$19="Guayas/Santa Elena",'Tablas Guayaquil'!C84,'Tablas Resto de Ecuador'!C84)</f>
        <v>953.30666666666673</v>
      </c>
      <c r="D84" s="303">
        <f>IF('INGRESO DE DATOS'!$D$19="Guayas/Santa Elena",'Tablas Guayaquil'!D84,'Tablas Resto de Ecuador'!D84)</f>
        <v>835.70666666666671</v>
      </c>
      <c r="E84" s="303">
        <f>IF('INGRESO DE DATOS'!$D$19="Guayas/Santa Elena",'Tablas Guayaquil'!E84,'Tablas Resto de Ecuador'!E84)</f>
        <v>676.48</v>
      </c>
      <c r="F84" s="303">
        <f>IF('INGRESO DE DATOS'!$D$19="Guayas/Santa Elena",'Tablas Guayaquil'!F84,'Tablas Resto de Ecuador'!F84)</f>
        <v>586.88</v>
      </c>
      <c r="G84" s="303">
        <f>IF('INGRESO DE DATOS'!$D$19="Guayas/Santa Elena",'Tablas Guayaquil'!G84,'Tablas Resto de Ecuador'!G84)</f>
        <v>437.64000000000004</v>
      </c>
      <c r="H84" s="16"/>
    </row>
    <row r="85" spans="1:8" ht="14" hidden="1" x14ac:dyDescent="0.15">
      <c r="A85" s="4">
        <v>23</v>
      </c>
      <c r="B85" s="6"/>
      <c r="C85" s="303">
        <f>IF('INGRESO DE DATOS'!$D$19="Guayas/Santa Elena",'Tablas Guayaquil'!C85,'Tablas Resto de Ecuador'!C85)</f>
        <v>953.30666666666673</v>
      </c>
      <c r="D85" s="303">
        <f>IF('INGRESO DE DATOS'!$D$19="Guayas/Santa Elena",'Tablas Guayaquil'!D85,'Tablas Resto de Ecuador'!D85)</f>
        <v>835.70666666666671</v>
      </c>
      <c r="E85" s="303">
        <f>IF('INGRESO DE DATOS'!$D$19="Guayas/Santa Elena",'Tablas Guayaquil'!E85,'Tablas Resto de Ecuador'!E85)</f>
        <v>676.48</v>
      </c>
      <c r="F85" s="303">
        <f>IF('INGRESO DE DATOS'!$D$19="Guayas/Santa Elena",'Tablas Guayaquil'!F85,'Tablas Resto de Ecuador'!F85)</f>
        <v>586.88</v>
      </c>
      <c r="G85" s="303">
        <f>IF('INGRESO DE DATOS'!$D$19="Guayas/Santa Elena",'Tablas Guayaquil'!G85,'Tablas Resto de Ecuador'!G85)</f>
        <v>437.64000000000004</v>
      </c>
      <c r="H85" s="16"/>
    </row>
    <row r="86" spans="1:8" ht="14" hidden="1" x14ac:dyDescent="0.15">
      <c r="A86" s="4">
        <v>24</v>
      </c>
      <c r="B86" s="6"/>
      <c r="C86" s="303">
        <f>IF('INGRESO DE DATOS'!$D$19="Guayas/Santa Elena",'Tablas Guayaquil'!C86,'Tablas Resto de Ecuador'!C86)</f>
        <v>953.30666666666673</v>
      </c>
      <c r="D86" s="303">
        <f>IF('INGRESO DE DATOS'!$D$19="Guayas/Santa Elena",'Tablas Guayaquil'!D86,'Tablas Resto de Ecuador'!D86)</f>
        <v>835.70666666666671</v>
      </c>
      <c r="E86" s="303">
        <f>IF('INGRESO DE DATOS'!$D$19="Guayas/Santa Elena",'Tablas Guayaquil'!E86,'Tablas Resto de Ecuador'!E86)</f>
        <v>676.48</v>
      </c>
      <c r="F86" s="303">
        <f>IF('INGRESO DE DATOS'!$D$19="Guayas/Santa Elena",'Tablas Guayaquil'!F86,'Tablas Resto de Ecuador'!F86)</f>
        <v>586.88</v>
      </c>
      <c r="G86" s="303">
        <f>IF('INGRESO DE DATOS'!$D$19="Guayas/Santa Elena",'Tablas Guayaquil'!G86,'Tablas Resto de Ecuador'!G86)</f>
        <v>437.64000000000004</v>
      </c>
      <c r="H86" s="16"/>
    </row>
    <row r="87" spans="1:8" ht="14" hidden="1" x14ac:dyDescent="0.15">
      <c r="A87" s="4">
        <v>25</v>
      </c>
      <c r="B87" s="6"/>
      <c r="C87" s="303">
        <f>IF('INGRESO DE DATOS'!$D$19="Guayas/Santa Elena",'Tablas Guayaquil'!C87,'Tablas Resto de Ecuador'!C87)</f>
        <v>1018.8266666666667</v>
      </c>
      <c r="D87" s="303">
        <f>IF('INGRESO DE DATOS'!$D$19="Guayas/Santa Elena",'Tablas Guayaquil'!D87,'Tablas Resto de Ecuador'!D87)</f>
        <v>893.01333333333332</v>
      </c>
      <c r="E87" s="303">
        <f>IF('INGRESO DE DATOS'!$D$19="Guayas/Santa Elena",'Tablas Guayaquil'!E87,'Tablas Resto de Ecuador'!E87)</f>
        <v>718.57333333333338</v>
      </c>
      <c r="F87" s="303">
        <f>IF('INGRESO DE DATOS'!$D$19="Guayas/Santa Elena",'Tablas Guayaquil'!F87,'Tablas Resto de Ecuador'!F87)</f>
        <v>623.28</v>
      </c>
      <c r="G87" s="303">
        <f>IF('INGRESO DE DATOS'!$D$19="Guayas/Santa Elena",'Tablas Guayaquil'!G87,'Tablas Resto de Ecuador'!G87)</f>
        <v>464.61333333333334</v>
      </c>
      <c r="H87" s="16"/>
    </row>
    <row r="88" spans="1:8" ht="14" hidden="1" x14ac:dyDescent="0.15">
      <c r="A88" s="4">
        <v>26</v>
      </c>
      <c r="B88" s="6"/>
      <c r="C88" s="303">
        <f>IF('INGRESO DE DATOS'!$D$19="Guayas/Santa Elena",'Tablas Guayaquil'!C88,'Tablas Resto de Ecuador'!C88)</f>
        <v>1018.8266666666667</v>
      </c>
      <c r="D88" s="303">
        <f>IF('INGRESO DE DATOS'!$D$19="Guayas/Santa Elena",'Tablas Guayaquil'!D88,'Tablas Resto de Ecuador'!D88)</f>
        <v>893.01333333333332</v>
      </c>
      <c r="E88" s="303">
        <f>IF('INGRESO DE DATOS'!$D$19="Guayas/Santa Elena",'Tablas Guayaquil'!E88,'Tablas Resto de Ecuador'!E88)</f>
        <v>718.57333333333338</v>
      </c>
      <c r="F88" s="303">
        <f>IF('INGRESO DE DATOS'!$D$19="Guayas/Santa Elena",'Tablas Guayaquil'!F88,'Tablas Resto de Ecuador'!F88)</f>
        <v>623.28</v>
      </c>
      <c r="G88" s="303">
        <f>IF('INGRESO DE DATOS'!$D$19="Guayas/Santa Elena",'Tablas Guayaquil'!G88,'Tablas Resto de Ecuador'!G88)</f>
        <v>464.61333333333334</v>
      </c>
      <c r="H88" s="16"/>
    </row>
    <row r="89" spans="1:8" ht="14" hidden="1" x14ac:dyDescent="0.15">
      <c r="A89" s="4">
        <v>27</v>
      </c>
      <c r="B89" s="6"/>
      <c r="C89" s="303">
        <f>IF('INGRESO DE DATOS'!$D$19="Guayas/Santa Elena",'Tablas Guayaquil'!C89,'Tablas Resto de Ecuador'!C89)</f>
        <v>1018.8266666666667</v>
      </c>
      <c r="D89" s="303">
        <f>IF('INGRESO DE DATOS'!$D$19="Guayas/Santa Elena",'Tablas Guayaquil'!D89,'Tablas Resto de Ecuador'!D89)</f>
        <v>893.01333333333332</v>
      </c>
      <c r="E89" s="303">
        <f>IF('INGRESO DE DATOS'!$D$19="Guayas/Santa Elena",'Tablas Guayaquil'!E89,'Tablas Resto de Ecuador'!E89)</f>
        <v>718.57333333333338</v>
      </c>
      <c r="F89" s="303">
        <f>IF('INGRESO DE DATOS'!$D$19="Guayas/Santa Elena",'Tablas Guayaquil'!F89,'Tablas Resto de Ecuador'!F89)</f>
        <v>623.28</v>
      </c>
      <c r="G89" s="303">
        <f>IF('INGRESO DE DATOS'!$D$19="Guayas/Santa Elena",'Tablas Guayaquil'!G89,'Tablas Resto de Ecuador'!G89)</f>
        <v>464.61333333333334</v>
      </c>
      <c r="H89" s="16"/>
    </row>
    <row r="90" spans="1:8" ht="14" hidden="1" x14ac:dyDescent="0.15">
      <c r="A90" s="4">
        <v>28</v>
      </c>
      <c r="B90" s="6"/>
      <c r="C90" s="303">
        <f>IF('INGRESO DE DATOS'!$D$19="Guayas/Santa Elena",'Tablas Guayaquil'!C90,'Tablas Resto de Ecuador'!C90)</f>
        <v>1018.8266666666667</v>
      </c>
      <c r="D90" s="303">
        <f>IF('INGRESO DE DATOS'!$D$19="Guayas/Santa Elena",'Tablas Guayaquil'!D90,'Tablas Resto de Ecuador'!D90)</f>
        <v>893.01333333333332</v>
      </c>
      <c r="E90" s="303">
        <f>IF('INGRESO DE DATOS'!$D$19="Guayas/Santa Elena",'Tablas Guayaquil'!E90,'Tablas Resto de Ecuador'!E90)</f>
        <v>718.57333333333338</v>
      </c>
      <c r="F90" s="303">
        <f>IF('INGRESO DE DATOS'!$D$19="Guayas/Santa Elena",'Tablas Guayaquil'!F90,'Tablas Resto de Ecuador'!F90)</f>
        <v>623.28</v>
      </c>
      <c r="G90" s="303">
        <f>IF('INGRESO DE DATOS'!$D$19="Guayas/Santa Elena",'Tablas Guayaquil'!G90,'Tablas Resto de Ecuador'!G90)</f>
        <v>464.61333333333334</v>
      </c>
      <c r="H90" s="16"/>
    </row>
    <row r="91" spans="1:8" ht="14" hidden="1" x14ac:dyDescent="0.15">
      <c r="A91" s="4">
        <v>29</v>
      </c>
      <c r="B91" s="6"/>
      <c r="C91" s="303">
        <f>IF('INGRESO DE DATOS'!$D$19="Guayas/Santa Elena",'Tablas Guayaquil'!C91,'Tablas Resto de Ecuador'!C91)</f>
        <v>1018.8266666666667</v>
      </c>
      <c r="D91" s="303">
        <f>IF('INGRESO DE DATOS'!$D$19="Guayas/Santa Elena",'Tablas Guayaquil'!D91,'Tablas Resto de Ecuador'!D91)</f>
        <v>893.01333333333332</v>
      </c>
      <c r="E91" s="303">
        <f>IF('INGRESO DE DATOS'!$D$19="Guayas/Santa Elena",'Tablas Guayaquil'!E91,'Tablas Resto de Ecuador'!E91)</f>
        <v>718.57333333333338</v>
      </c>
      <c r="F91" s="303">
        <f>IF('INGRESO DE DATOS'!$D$19="Guayas/Santa Elena",'Tablas Guayaquil'!F91,'Tablas Resto de Ecuador'!F91)</f>
        <v>623.28</v>
      </c>
      <c r="G91" s="303">
        <f>IF('INGRESO DE DATOS'!$D$19="Guayas/Santa Elena",'Tablas Guayaquil'!G91,'Tablas Resto de Ecuador'!G91)</f>
        <v>464.61333333333334</v>
      </c>
      <c r="H91" s="16"/>
    </row>
    <row r="92" spans="1:8" ht="14" hidden="1" x14ac:dyDescent="0.15">
      <c r="A92" s="4">
        <v>30</v>
      </c>
      <c r="B92" s="6"/>
      <c r="C92" s="303">
        <f>IF('INGRESO DE DATOS'!$D$19="Guayas/Santa Elena",'Tablas Guayaquil'!C92,'Tablas Resto de Ecuador'!C92)</f>
        <v>1132.8800000000001</v>
      </c>
      <c r="D92" s="303">
        <f>IF('INGRESO DE DATOS'!$D$19="Guayas/Santa Elena",'Tablas Guayaquil'!D92,'Tablas Resto de Ecuador'!D92)</f>
        <v>993.16000000000008</v>
      </c>
      <c r="E92" s="303">
        <f>IF('INGRESO DE DATOS'!$D$19="Guayas/Santa Elena",'Tablas Guayaquil'!E92,'Tablas Resto de Ecuador'!E92)</f>
        <v>793.14666666666665</v>
      </c>
      <c r="F92" s="303">
        <f>IF('INGRESO DE DATOS'!$D$19="Guayas/Santa Elena",'Tablas Guayaquil'!F92,'Tablas Resto de Ecuador'!F92)</f>
        <v>687.77333333333331</v>
      </c>
      <c r="G92" s="303">
        <f>IF('INGRESO DE DATOS'!$D$19="Guayas/Santa Elena",'Tablas Guayaquil'!G92,'Tablas Resto de Ecuador'!G92)</f>
        <v>512.77333333333331</v>
      </c>
      <c r="H92" s="16"/>
    </row>
    <row r="93" spans="1:8" ht="14" hidden="1" x14ac:dyDescent="0.15">
      <c r="A93" s="4">
        <v>31</v>
      </c>
      <c r="B93" s="6"/>
      <c r="C93" s="303">
        <f>IF('INGRESO DE DATOS'!$D$19="Guayas/Santa Elena",'Tablas Guayaquil'!C93,'Tablas Resto de Ecuador'!C93)</f>
        <v>1132.8800000000001</v>
      </c>
      <c r="D93" s="303">
        <f>IF('INGRESO DE DATOS'!$D$19="Guayas/Santa Elena",'Tablas Guayaquil'!D93,'Tablas Resto de Ecuador'!D93)</f>
        <v>993.16000000000008</v>
      </c>
      <c r="E93" s="303">
        <f>IF('INGRESO DE DATOS'!$D$19="Guayas/Santa Elena",'Tablas Guayaquil'!E93,'Tablas Resto de Ecuador'!E93)</f>
        <v>793.14666666666665</v>
      </c>
      <c r="F93" s="303">
        <f>IF('INGRESO DE DATOS'!$D$19="Guayas/Santa Elena",'Tablas Guayaquil'!F93,'Tablas Resto de Ecuador'!F93)</f>
        <v>687.77333333333331</v>
      </c>
      <c r="G93" s="303">
        <f>IF('INGRESO DE DATOS'!$D$19="Guayas/Santa Elena",'Tablas Guayaquil'!G93,'Tablas Resto de Ecuador'!G93)</f>
        <v>512.77333333333331</v>
      </c>
      <c r="H93" s="16"/>
    </row>
    <row r="94" spans="1:8" ht="14" hidden="1" x14ac:dyDescent="0.15">
      <c r="A94" s="4">
        <v>32</v>
      </c>
      <c r="B94" s="6"/>
      <c r="C94" s="303">
        <f>IF('INGRESO DE DATOS'!$D$19="Guayas/Santa Elena",'Tablas Guayaquil'!C94,'Tablas Resto de Ecuador'!C94)</f>
        <v>1132.8800000000001</v>
      </c>
      <c r="D94" s="303">
        <f>IF('INGRESO DE DATOS'!$D$19="Guayas/Santa Elena",'Tablas Guayaquil'!D94,'Tablas Resto de Ecuador'!D94)</f>
        <v>993.16000000000008</v>
      </c>
      <c r="E94" s="303">
        <f>IF('INGRESO DE DATOS'!$D$19="Guayas/Santa Elena",'Tablas Guayaquil'!E94,'Tablas Resto de Ecuador'!E94)</f>
        <v>793.14666666666665</v>
      </c>
      <c r="F94" s="303">
        <f>IF('INGRESO DE DATOS'!$D$19="Guayas/Santa Elena",'Tablas Guayaquil'!F94,'Tablas Resto de Ecuador'!F94)</f>
        <v>687.77333333333331</v>
      </c>
      <c r="G94" s="303">
        <f>IF('INGRESO DE DATOS'!$D$19="Guayas/Santa Elena",'Tablas Guayaquil'!G94,'Tablas Resto de Ecuador'!G94)</f>
        <v>512.77333333333331</v>
      </c>
      <c r="H94" s="16"/>
    </row>
    <row r="95" spans="1:8" ht="14" hidden="1" x14ac:dyDescent="0.15">
      <c r="A95" s="4">
        <v>33</v>
      </c>
      <c r="B95" s="6"/>
      <c r="C95" s="303">
        <f>IF('INGRESO DE DATOS'!$D$19="Guayas/Santa Elena",'Tablas Guayaquil'!C95,'Tablas Resto de Ecuador'!C95)</f>
        <v>1132.8800000000001</v>
      </c>
      <c r="D95" s="303">
        <f>IF('INGRESO DE DATOS'!$D$19="Guayas/Santa Elena",'Tablas Guayaquil'!D95,'Tablas Resto de Ecuador'!D95)</f>
        <v>993.16000000000008</v>
      </c>
      <c r="E95" s="303">
        <f>IF('INGRESO DE DATOS'!$D$19="Guayas/Santa Elena",'Tablas Guayaquil'!E95,'Tablas Resto de Ecuador'!E95)</f>
        <v>793.14666666666665</v>
      </c>
      <c r="F95" s="303">
        <f>IF('INGRESO DE DATOS'!$D$19="Guayas/Santa Elena",'Tablas Guayaquil'!F95,'Tablas Resto de Ecuador'!F95)</f>
        <v>687.77333333333331</v>
      </c>
      <c r="G95" s="303">
        <f>IF('INGRESO DE DATOS'!$D$19="Guayas/Santa Elena",'Tablas Guayaquil'!G95,'Tablas Resto de Ecuador'!G95)</f>
        <v>512.77333333333331</v>
      </c>
      <c r="H95" s="16"/>
    </row>
    <row r="96" spans="1:8" ht="14" hidden="1" x14ac:dyDescent="0.15">
      <c r="A96" s="4">
        <v>34</v>
      </c>
      <c r="B96" s="6"/>
      <c r="C96" s="303">
        <f>IF('INGRESO DE DATOS'!$D$19="Guayas/Santa Elena",'Tablas Guayaquil'!C96,'Tablas Resto de Ecuador'!C96)</f>
        <v>1132.8800000000001</v>
      </c>
      <c r="D96" s="303">
        <f>IF('INGRESO DE DATOS'!$D$19="Guayas/Santa Elena",'Tablas Guayaquil'!D96,'Tablas Resto de Ecuador'!D96)</f>
        <v>993.16000000000008</v>
      </c>
      <c r="E96" s="303">
        <f>IF('INGRESO DE DATOS'!$D$19="Guayas/Santa Elena",'Tablas Guayaquil'!E96,'Tablas Resto de Ecuador'!E96)</f>
        <v>793.14666666666665</v>
      </c>
      <c r="F96" s="303">
        <f>IF('INGRESO DE DATOS'!$D$19="Guayas/Santa Elena",'Tablas Guayaquil'!F96,'Tablas Resto de Ecuador'!F96)</f>
        <v>687.77333333333331</v>
      </c>
      <c r="G96" s="303">
        <f>IF('INGRESO DE DATOS'!$D$19="Guayas/Santa Elena",'Tablas Guayaquil'!G96,'Tablas Resto de Ecuador'!G96)</f>
        <v>512.77333333333331</v>
      </c>
      <c r="H96" s="16"/>
    </row>
    <row r="97" spans="1:8" ht="14" hidden="1" x14ac:dyDescent="0.15">
      <c r="A97" s="4">
        <v>35</v>
      </c>
      <c r="B97" s="6"/>
      <c r="C97" s="303">
        <f>IF('INGRESO DE DATOS'!$D$19="Guayas/Santa Elena",'Tablas Guayaquil'!C97,'Tablas Resto de Ecuador'!C97)</f>
        <v>1265.1333333333334</v>
      </c>
      <c r="D97" s="303">
        <f>IF('INGRESO DE DATOS'!$D$19="Guayas/Santa Elena",'Tablas Guayaquil'!D97,'Tablas Resto de Ecuador'!D97)</f>
        <v>1108.6133333333335</v>
      </c>
      <c r="E97" s="303">
        <f>IF('INGRESO DE DATOS'!$D$19="Guayas/Santa Elena",'Tablas Guayaquil'!E97,'Tablas Resto de Ecuador'!E97)</f>
        <v>880.32</v>
      </c>
      <c r="F97" s="303">
        <f>IF('INGRESO DE DATOS'!$D$19="Guayas/Santa Elena",'Tablas Guayaquil'!F97,'Tablas Resto de Ecuador'!F97)</f>
        <v>763.37333333333333</v>
      </c>
      <c r="G97" s="303">
        <f>IF('INGRESO DE DATOS'!$D$19="Guayas/Santa Elena",'Tablas Guayaquil'!G97,'Tablas Resto de Ecuador'!G97)</f>
        <v>569.33333333333337</v>
      </c>
      <c r="H97" s="16"/>
    </row>
    <row r="98" spans="1:8" ht="14" hidden="1" x14ac:dyDescent="0.15">
      <c r="A98" s="4">
        <v>36</v>
      </c>
      <c r="B98" s="6"/>
      <c r="C98" s="303">
        <f>IF('INGRESO DE DATOS'!$D$19="Guayas/Santa Elena",'Tablas Guayaquil'!C98,'Tablas Resto de Ecuador'!C98)</f>
        <v>1265.1333333333334</v>
      </c>
      <c r="D98" s="303">
        <f>IF('INGRESO DE DATOS'!$D$19="Guayas/Santa Elena",'Tablas Guayaquil'!D98,'Tablas Resto de Ecuador'!D98)</f>
        <v>1108.6133333333335</v>
      </c>
      <c r="E98" s="303">
        <f>IF('INGRESO DE DATOS'!$D$19="Guayas/Santa Elena",'Tablas Guayaquil'!E98,'Tablas Resto de Ecuador'!E98)</f>
        <v>880.32</v>
      </c>
      <c r="F98" s="303">
        <f>IF('INGRESO DE DATOS'!$D$19="Guayas/Santa Elena",'Tablas Guayaquil'!F98,'Tablas Resto de Ecuador'!F98)</f>
        <v>763.37333333333333</v>
      </c>
      <c r="G98" s="303">
        <f>IF('INGRESO DE DATOS'!$D$19="Guayas/Santa Elena",'Tablas Guayaquil'!G98,'Tablas Resto de Ecuador'!G98)</f>
        <v>569.33333333333337</v>
      </c>
      <c r="H98" s="16"/>
    </row>
    <row r="99" spans="1:8" ht="14" hidden="1" x14ac:dyDescent="0.15">
      <c r="A99" s="4">
        <v>37</v>
      </c>
      <c r="B99" s="6"/>
      <c r="C99" s="303">
        <f>IF('INGRESO DE DATOS'!$D$19="Guayas/Santa Elena",'Tablas Guayaquil'!C99,'Tablas Resto de Ecuador'!C99)</f>
        <v>1265.1333333333334</v>
      </c>
      <c r="D99" s="303">
        <f>IF('INGRESO DE DATOS'!$D$19="Guayas/Santa Elena",'Tablas Guayaquil'!D99,'Tablas Resto de Ecuador'!D99)</f>
        <v>1108.6133333333335</v>
      </c>
      <c r="E99" s="303">
        <f>IF('INGRESO DE DATOS'!$D$19="Guayas/Santa Elena",'Tablas Guayaquil'!E99,'Tablas Resto de Ecuador'!E99)</f>
        <v>880.32</v>
      </c>
      <c r="F99" s="303">
        <f>IF('INGRESO DE DATOS'!$D$19="Guayas/Santa Elena",'Tablas Guayaquil'!F99,'Tablas Resto de Ecuador'!F99)</f>
        <v>763.37333333333333</v>
      </c>
      <c r="G99" s="303">
        <f>IF('INGRESO DE DATOS'!$D$19="Guayas/Santa Elena",'Tablas Guayaquil'!G99,'Tablas Resto de Ecuador'!G99)</f>
        <v>569.33333333333337</v>
      </c>
      <c r="H99" s="16"/>
    </row>
    <row r="100" spans="1:8" ht="14" hidden="1" x14ac:dyDescent="0.15">
      <c r="A100" s="4">
        <v>38</v>
      </c>
      <c r="B100" s="6"/>
      <c r="C100" s="303">
        <f>IF('INGRESO DE DATOS'!$D$19="Guayas/Santa Elena",'Tablas Guayaquil'!C100,'Tablas Resto de Ecuador'!C100)</f>
        <v>1265.1333333333334</v>
      </c>
      <c r="D100" s="303">
        <f>IF('INGRESO DE DATOS'!$D$19="Guayas/Santa Elena",'Tablas Guayaquil'!D100,'Tablas Resto de Ecuador'!D100)</f>
        <v>1108.6133333333335</v>
      </c>
      <c r="E100" s="303">
        <f>IF('INGRESO DE DATOS'!$D$19="Guayas/Santa Elena",'Tablas Guayaquil'!E100,'Tablas Resto de Ecuador'!E100)</f>
        <v>880.32</v>
      </c>
      <c r="F100" s="303">
        <f>IF('INGRESO DE DATOS'!$D$19="Guayas/Santa Elena",'Tablas Guayaquil'!F100,'Tablas Resto de Ecuador'!F100)</f>
        <v>763.37333333333333</v>
      </c>
      <c r="G100" s="303">
        <f>IF('INGRESO DE DATOS'!$D$19="Guayas/Santa Elena",'Tablas Guayaquil'!G100,'Tablas Resto de Ecuador'!G100)</f>
        <v>569.33333333333337</v>
      </c>
      <c r="H100" s="16"/>
    </row>
    <row r="101" spans="1:8" ht="14" hidden="1" x14ac:dyDescent="0.15">
      <c r="A101" s="4">
        <v>39</v>
      </c>
      <c r="B101" s="6"/>
      <c r="C101" s="303">
        <f>IF('INGRESO DE DATOS'!$D$19="Guayas/Santa Elena",'Tablas Guayaquil'!C101,'Tablas Resto de Ecuador'!C101)</f>
        <v>1265.1333333333334</v>
      </c>
      <c r="D101" s="303">
        <f>IF('INGRESO DE DATOS'!$D$19="Guayas/Santa Elena",'Tablas Guayaquil'!D101,'Tablas Resto de Ecuador'!D101)</f>
        <v>1108.6133333333335</v>
      </c>
      <c r="E101" s="303">
        <f>IF('INGRESO DE DATOS'!$D$19="Guayas/Santa Elena",'Tablas Guayaquil'!E101,'Tablas Resto de Ecuador'!E101)</f>
        <v>880.32</v>
      </c>
      <c r="F101" s="303">
        <f>IF('INGRESO DE DATOS'!$D$19="Guayas/Santa Elena",'Tablas Guayaquil'!F101,'Tablas Resto de Ecuador'!F101)</f>
        <v>763.37333333333333</v>
      </c>
      <c r="G101" s="303">
        <f>IF('INGRESO DE DATOS'!$D$19="Guayas/Santa Elena",'Tablas Guayaquil'!G101,'Tablas Resto de Ecuador'!G101)</f>
        <v>569.33333333333337</v>
      </c>
      <c r="H101" s="16"/>
    </row>
    <row r="102" spans="1:8" ht="14" hidden="1" x14ac:dyDescent="0.15">
      <c r="A102" s="4">
        <v>40</v>
      </c>
      <c r="B102" s="6"/>
      <c r="C102" s="303">
        <f>IF('INGRESO DE DATOS'!$D$19="Guayas/Santa Elena",'Tablas Guayaquil'!C102,'Tablas Resto de Ecuador'!C102)</f>
        <v>1416.8933333333334</v>
      </c>
      <c r="D102" s="303">
        <f>IF('INGRESO DE DATOS'!$D$19="Guayas/Santa Elena",'Tablas Guayaquil'!D102,'Tablas Resto de Ecuador'!D102)</f>
        <v>1242.0800000000002</v>
      </c>
      <c r="E102" s="303">
        <f>IF('INGRESO DE DATOS'!$D$19="Guayas/Santa Elena",'Tablas Guayaquil'!E102,'Tablas Resto de Ecuador'!E102)</f>
        <v>981.77333333333343</v>
      </c>
      <c r="F102" s="303">
        <f>IF('INGRESO DE DATOS'!$D$19="Guayas/Santa Elena",'Tablas Guayaquil'!F102,'Tablas Resto de Ecuador'!F102)</f>
        <v>851.38666666666666</v>
      </c>
      <c r="G102" s="303">
        <f>IF('INGRESO DE DATOS'!$D$19="Guayas/Santa Elena",'Tablas Guayaquil'!G102,'Tablas Resto de Ecuador'!G102)</f>
        <v>634.76</v>
      </c>
      <c r="H102" s="16"/>
    </row>
    <row r="103" spans="1:8" ht="14" hidden="1" x14ac:dyDescent="0.15">
      <c r="A103" s="4">
        <v>41</v>
      </c>
      <c r="B103" s="6"/>
      <c r="C103" s="303">
        <f>IF('INGRESO DE DATOS'!$D$19="Guayas/Santa Elena",'Tablas Guayaquil'!C103,'Tablas Resto de Ecuador'!C103)</f>
        <v>1416.8933333333334</v>
      </c>
      <c r="D103" s="303">
        <f>IF('INGRESO DE DATOS'!$D$19="Guayas/Santa Elena",'Tablas Guayaquil'!D103,'Tablas Resto de Ecuador'!D103)</f>
        <v>1242.0800000000002</v>
      </c>
      <c r="E103" s="303">
        <f>IF('INGRESO DE DATOS'!$D$19="Guayas/Santa Elena",'Tablas Guayaquil'!E103,'Tablas Resto de Ecuador'!E103)</f>
        <v>981.77333333333343</v>
      </c>
      <c r="F103" s="303">
        <f>IF('INGRESO DE DATOS'!$D$19="Guayas/Santa Elena",'Tablas Guayaquil'!F103,'Tablas Resto de Ecuador'!F103)</f>
        <v>851.38666666666666</v>
      </c>
      <c r="G103" s="303">
        <f>IF('INGRESO DE DATOS'!$D$19="Guayas/Santa Elena",'Tablas Guayaquil'!G103,'Tablas Resto de Ecuador'!G103)</f>
        <v>634.76</v>
      </c>
      <c r="H103" s="16"/>
    </row>
    <row r="104" spans="1:8" ht="14" hidden="1" x14ac:dyDescent="0.15">
      <c r="A104" s="4">
        <v>42</v>
      </c>
      <c r="B104" s="6"/>
      <c r="C104" s="303">
        <f>IF('INGRESO DE DATOS'!$D$19="Guayas/Santa Elena",'Tablas Guayaquil'!C104,'Tablas Resto de Ecuador'!C104)</f>
        <v>1416.8933333333334</v>
      </c>
      <c r="D104" s="303">
        <f>IF('INGRESO DE DATOS'!$D$19="Guayas/Santa Elena",'Tablas Guayaquil'!D104,'Tablas Resto de Ecuador'!D104)</f>
        <v>1242.0800000000002</v>
      </c>
      <c r="E104" s="303">
        <f>IF('INGRESO DE DATOS'!$D$19="Guayas/Santa Elena",'Tablas Guayaquil'!E104,'Tablas Resto de Ecuador'!E104)</f>
        <v>981.77333333333343</v>
      </c>
      <c r="F104" s="303">
        <f>IF('INGRESO DE DATOS'!$D$19="Guayas/Santa Elena",'Tablas Guayaquil'!F104,'Tablas Resto de Ecuador'!F104)</f>
        <v>851.38666666666666</v>
      </c>
      <c r="G104" s="303">
        <f>IF('INGRESO DE DATOS'!$D$19="Guayas/Santa Elena",'Tablas Guayaquil'!G104,'Tablas Resto de Ecuador'!G104)</f>
        <v>634.76</v>
      </c>
      <c r="H104" s="16"/>
    </row>
    <row r="105" spans="1:8" ht="14" hidden="1" x14ac:dyDescent="0.15">
      <c r="A105" s="4">
        <v>43</v>
      </c>
      <c r="B105" s="6"/>
      <c r="C105" s="303">
        <f>IF('INGRESO DE DATOS'!$D$19="Guayas/Santa Elena",'Tablas Guayaquil'!C105,'Tablas Resto de Ecuador'!C105)</f>
        <v>1416.8933333333334</v>
      </c>
      <c r="D105" s="303">
        <f>IF('INGRESO DE DATOS'!$D$19="Guayas/Santa Elena",'Tablas Guayaquil'!D105,'Tablas Resto de Ecuador'!D105)</f>
        <v>1242.0800000000002</v>
      </c>
      <c r="E105" s="303">
        <f>IF('INGRESO DE DATOS'!$D$19="Guayas/Santa Elena",'Tablas Guayaquil'!E105,'Tablas Resto de Ecuador'!E105)</f>
        <v>981.77333333333343</v>
      </c>
      <c r="F105" s="303">
        <f>IF('INGRESO DE DATOS'!$D$19="Guayas/Santa Elena",'Tablas Guayaquil'!F105,'Tablas Resto de Ecuador'!F105)</f>
        <v>851.38666666666666</v>
      </c>
      <c r="G105" s="303">
        <f>IF('INGRESO DE DATOS'!$D$19="Guayas/Santa Elena",'Tablas Guayaquil'!G105,'Tablas Resto de Ecuador'!G105)</f>
        <v>634.76</v>
      </c>
      <c r="H105" s="16"/>
    </row>
    <row r="106" spans="1:8" ht="14" hidden="1" x14ac:dyDescent="0.15">
      <c r="A106" s="4">
        <v>44</v>
      </c>
      <c r="B106" s="6"/>
      <c r="C106" s="303">
        <f>IF('INGRESO DE DATOS'!$D$19="Guayas/Santa Elena",'Tablas Guayaquil'!C106,'Tablas Resto de Ecuador'!C106)</f>
        <v>1416.8933333333334</v>
      </c>
      <c r="D106" s="303">
        <f>IF('INGRESO DE DATOS'!$D$19="Guayas/Santa Elena",'Tablas Guayaquil'!D106,'Tablas Resto de Ecuador'!D106)</f>
        <v>1242.0800000000002</v>
      </c>
      <c r="E106" s="303">
        <f>IF('INGRESO DE DATOS'!$D$19="Guayas/Santa Elena",'Tablas Guayaquil'!E106,'Tablas Resto de Ecuador'!E106)</f>
        <v>981.77333333333343</v>
      </c>
      <c r="F106" s="303">
        <f>IF('INGRESO DE DATOS'!$D$19="Guayas/Santa Elena",'Tablas Guayaquil'!F106,'Tablas Resto de Ecuador'!F106)</f>
        <v>851.38666666666666</v>
      </c>
      <c r="G106" s="303">
        <f>IF('INGRESO DE DATOS'!$D$19="Guayas/Santa Elena",'Tablas Guayaquil'!G106,'Tablas Resto de Ecuador'!G106)</f>
        <v>634.76</v>
      </c>
      <c r="H106" s="16"/>
    </row>
    <row r="107" spans="1:8" ht="14" hidden="1" x14ac:dyDescent="0.15">
      <c r="A107" s="4">
        <v>45</v>
      </c>
      <c r="B107" s="6"/>
      <c r="C107" s="303">
        <f>IF('INGRESO DE DATOS'!$D$19="Guayas/Santa Elena",'Tablas Guayaquil'!C107,'Tablas Resto de Ecuador'!C107)</f>
        <v>1585.7333333333333</v>
      </c>
      <c r="D107" s="303">
        <f>IF('INGRESO DE DATOS'!$D$19="Guayas/Santa Elena",'Tablas Guayaquil'!D107,'Tablas Resto de Ecuador'!D107)</f>
        <v>1390.2</v>
      </c>
      <c r="E107" s="303">
        <f>IF('INGRESO DE DATOS'!$D$19="Guayas/Santa Elena",'Tablas Guayaquil'!E107,'Tablas Resto de Ecuador'!E107)</f>
        <v>1095.4533333333334</v>
      </c>
      <c r="F107" s="303">
        <f>IF('INGRESO DE DATOS'!$D$19="Guayas/Santa Elena",'Tablas Guayaquil'!F107,'Tablas Resto de Ecuador'!F107)</f>
        <v>949.85333333333335</v>
      </c>
      <c r="G107" s="303">
        <f>IF('INGRESO DE DATOS'!$D$19="Guayas/Santa Elena",'Tablas Guayaquil'!G107,'Tablas Resto de Ecuador'!G107)</f>
        <v>708.21333333333337</v>
      </c>
      <c r="H107" s="16"/>
    </row>
    <row r="108" spans="1:8" ht="14" hidden="1" x14ac:dyDescent="0.15">
      <c r="A108" s="4">
        <v>46</v>
      </c>
      <c r="B108" s="6"/>
      <c r="C108" s="303">
        <f>IF('INGRESO DE DATOS'!$D$19="Guayas/Santa Elena",'Tablas Guayaquil'!C108,'Tablas Resto de Ecuador'!C108)</f>
        <v>1585.7333333333333</v>
      </c>
      <c r="D108" s="303">
        <f>IF('INGRESO DE DATOS'!$D$19="Guayas/Santa Elena",'Tablas Guayaquil'!D108,'Tablas Resto de Ecuador'!D108)</f>
        <v>1390.2</v>
      </c>
      <c r="E108" s="303">
        <f>IF('INGRESO DE DATOS'!$D$19="Guayas/Santa Elena",'Tablas Guayaquil'!E108,'Tablas Resto de Ecuador'!E108)</f>
        <v>1095.4533333333334</v>
      </c>
      <c r="F108" s="303">
        <f>IF('INGRESO DE DATOS'!$D$19="Guayas/Santa Elena",'Tablas Guayaquil'!F108,'Tablas Resto de Ecuador'!F108)</f>
        <v>949.85333333333335</v>
      </c>
      <c r="G108" s="303">
        <f>IF('INGRESO DE DATOS'!$D$19="Guayas/Santa Elena",'Tablas Guayaquil'!G108,'Tablas Resto de Ecuador'!G108)</f>
        <v>708.21333333333337</v>
      </c>
      <c r="H108" s="16"/>
    </row>
    <row r="109" spans="1:8" ht="14" hidden="1" x14ac:dyDescent="0.15">
      <c r="A109" s="4">
        <v>47</v>
      </c>
      <c r="B109" s="6"/>
      <c r="C109" s="303">
        <f>IF('INGRESO DE DATOS'!$D$19="Guayas/Santa Elena",'Tablas Guayaquil'!C109,'Tablas Resto de Ecuador'!C109)</f>
        <v>1585.7333333333333</v>
      </c>
      <c r="D109" s="303">
        <f>IF('INGRESO DE DATOS'!$D$19="Guayas/Santa Elena",'Tablas Guayaquil'!D109,'Tablas Resto de Ecuador'!D109)</f>
        <v>1390.2</v>
      </c>
      <c r="E109" s="303">
        <f>IF('INGRESO DE DATOS'!$D$19="Guayas/Santa Elena",'Tablas Guayaquil'!E109,'Tablas Resto de Ecuador'!E109)</f>
        <v>1095.4533333333334</v>
      </c>
      <c r="F109" s="303">
        <f>IF('INGRESO DE DATOS'!$D$19="Guayas/Santa Elena",'Tablas Guayaquil'!F109,'Tablas Resto de Ecuador'!F109)</f>
        <v>949.85333333333335</v>
      </c>
      <c r="G109" s="303">
        <f>IF('INGRESO DE DATOS'!$D$19="Guayas/Santa Elena",'Tablas Guayaquil'!G109,'Tablas Resto de Ecuador'!G109)</f>
        <v>708.21333333333337</v>
      </c>
      <c r="H109" s="16"/>
    </row>
    <row r="110" spans="1:8" ht="14" hidden="1" x14ac:dyDescent="0.15">
      <c r="A110" s="4">
        <v>48</v>
      </c>
      <c r="B110" s="6"/>
      <c r="C110" s="303">
        <f>IF('INGRESO DE DATOS'!$D$19="Guayas/Santa Elena",'Tablas Guayaquil'!C110,'Tablas Resto de Ecuador'!C110)</f>
        <v>1585.7333333333333</v>
      </c>
      <c r="D110" s="303">
        <f>IF('INGRESO DE DATOS'!$D$19="Guayas/Santa Elena",'Tablas Guayaquil'!D110,'Tablas Resto de Ecuador'!D110)</f>
        <v>1390.2</v>
      </c>
      <c r="E110" s="303">
        <f>IF('INGRESO DE DATOS'!$D$19="Guayas/Santa Elena",'Tablas Guayaquil'!E110,'Tablas Resto de Ecuador'!E110)</f>
        <v>1095.4533333333334</v>
      </c>
      <c r="F110" s="303">
        <f>IF('INGRESO DE DATOS'!$D$19="Guayas/Santa Elena",'Tablas Guayaquil'!F110,'Tablas Resto de Ecuador'!F110)</f>
        <v>949.85333333333335</v>
      </c>
      <c r="G110" s="303">
        <f>IF('INGRESO DE DATOS'!$D$19="Guayas/Santa Elena",'Tablas Guayaquil'!G110,'Tablas Resto de Ecuador'!G110)</f>
        <v>708.21333333333337</v>
      </c>
      <c r="H110" s="16"/>
    </row>
    <row r="111" spans="1:8" ht="14" hidden="1" x14ac:dyDescent="0.15">
      <c r="A111" s="4">
        <v>49</v>
      </c>
      <c r="B111" s="6"/>
      <c r="C111" s="303">
        <f>IF('INGRESO DE DATOS'!$D$19="Guayas/Santa Elena",'Tablas Guayaquil'!C111,'Tablas Resto de Ecuador'!C111)</f>
        <v>1585.7333333333333</v>
      </c>
      <c r="D111" s="303">
        <f>IF('INGRESO DE DATOS'!$D$19="Guayas/Santa Elena",'Tablas Guayaquil'!D111,'Tablas Resto de Ecuador'!D111)</f>
        <v>1390.2</v>
      </c>
      <c r="E111" s="303">
        <f>IF('INGRESO DE DATOS'!$D$19="Guayas/Santa Elena",'Tablas Guayaquil'!E111,'Tablas Resto de Ecuador'!E111)</f>
        <v>1095.4533333333334</v>
      </c>
      <c r="F111" s="303">
        <f>IF('INGRESO DE DATOS'!$D$19="Guayas/Santa Elena",'Tablas Guayaquil'!F111,'Tablas Resto de Ecuador'!F111)</f>
        <v>949.85333333333335</v>
      </c>
      <c r="G111" s="303">
        <f>IF('INGRESO DE DATOS'!$D$19="Guayas/Santa Elena",'Tablas Guayaquil'!G111,'Tablas Resto de Ecuador'!G111)</f>
        <v>708.21333333333337</v>
      </c>
      <c r="H111" s="16"/>
    </row>
    <row r="112" spans="1:8" ht="14" hidden="1" x14ac:dyDescent="0.15">
      <c r="A112" s="4">
        <v>50</v>
      </c>
      <c r="B112" s="6"/>
      <c r="C112" s="303">
        <f>IF('INGRESO DE DATOS'!$D$19="Guayas/Santa Elena",'Tablas Guayaquil'!C112,'Tablas Resto de Ecuador'!C112)</f>
        <v>1775.9466666666667</v>
      </c>
      <c r="D112" s="303">
        <f>IF('INGRESO DE DATOS'!$D$19="Guayas/Santa Elena",'Tablas Guayaquil'!D112,'Tablas Resto de Ecuador'!D112)</f>
        <v>1556.8933333333334</v>
      </c>
      <c r="E112" s="303">
        <f>IF('INGRESO DE DATOS'!$D$19="Guayas/Santa Elena",'Tablas Guayaquil'!E112,'Tablas Resto de Ecuador'!E112)</f>
        <v>1224.0666666666668</v>
      </c>
      <c r="F112" s="303">
        <f>IF('INGRESO DE DATOS'!$D$19="Guayas/Santa Elena",'Tablas Guayaquil'!F112,'Tablas Resto de Ecuador'!F112)</f>
        <v>1061.48</v>
      </c>
      <c r="G112" s="303">
        <f>IF('INGRESO DE DATOS'!$D$19="Guayas/Santa Elena",'Tablas Guayaquil'!G112,'Tablas Resto de Ecuador'!G112)</f>
        <v>791.28000000000009</v>
      </c>
      <c r="H112" s="16"/>
    </row>
    <row r="113" spans="1:8" ht="14" hidden="1" x14ac:dyDescent="0.15">
      <c r="A113" s="4">
        <v>51</v>
      </c>
      <c r="B113" s="6"/>
      <c r="C113" s="303">
        <f>IF('INGRESO DE DATOS'!$D$19="Guayas/Santa Elena",'Tablas Guayaquil'!C113,'Tablas Resto de Ecuador'!C113)</f>
        <v>1775.9466666666667</v>
      </c>
      <c r="D113" s="303">
        <f>IF('INGRESO DE DATOS'!$D$19="Guayas/Santa Elena",'Tablas Guayaquil'!D113,'Tablas Resto de Ecuador'!D113)</f>
        <v>1556.8933333333334</v>
      </c>
      <c r="E113" s="303">
        <f>IF('INGRESO DE DATOS'!$D$19="Guayas/Santa Elena",'Tablas Guayaquil'!E113,'Tablas Resto de Ecuador'!E113)</f>
        <v>1224.0666666666668</v>
      </c>
      <c r="F113" s="303">
        <f>IF('INGRESO DE DATOS'!$D$19="Guayas/Santa Elena",'Tablas Guayaquil'!F113,'Tablas Resto de Ecuador'!F113)</f>
        <v>1061.48</v>
      </c>
      <c r="G113" s="303">
        <f>IF('INGRESO DE DATOS'!$D$19="Guayas/Santa Elena",'Tablas Guayaquil'!G113,'Tablas Resto de Ecuador'!G113)</f>
        <v>791.28000000000009</v>
      </c>
      <c r="H113" s="16"/>
    </row>
    <row r="114" spans="1:8" ht="14" hidden="1" x14ac:dyDescent="0.15">
      <c r="A114" s="4">
        <v>52</v>
      </c>
      <c r="B114" s="6"/>
      <c r="C114" s="303">
        <f>IF('INGRESO DE DATOS'!$D$19="Guayas/Santa Elena",'Tablas Guayaquil'!C114,'Tablas Resto de Ecuador'!C114)</f>
        <v>1775.9466666666667</v>
      </c>
      <c r="D114" s="303">
        <f>IF('INGRESO DE DATOS'!$D$19="Guayas/Santa Elena",'Tablas Guayaquil'!D114,'Tablas Resto de Ecuador'!D114)</f>
        <v>1556.8933333333334</v>
      </c>
      <c r="E114" s="303">
        <f>IF('INGRESO DE DATOS'!$D$19="Guayas/Santa Elena",'Tablas Guayaquil'!E114,'Tablas Resto de Ecuador'!E114)</f>
        <v>1224.0666666666668</v>
      </c>
      <c r="F114" s="303">
        <f>IF('INGRESO DE DATOS'!$D$19="Guayas/Santa Elena",'Tablas Guayaquil'!F114,'Tablas Resto de Ecuador'!F114)</f>
        <v>1061.48</v>
      </c>
      <c r="G114" s="303">
        <f>IF('INGRESO DE DATOS'!$D$19="Guayas/Santa Elena",'Tablas Guayaquil'!G114,'Tablas Resto de Ecuador'!G114)</f>
        <v>791.28000000000009</v>
      </c>
      <c r="H114" s="16"/>
    </row>
    <row r="115" spans="1:8" ht="14" hidden="1" x14ac:dyDescent="0.15">
      <c r="A115" s="4">
        <v>53</v>
      </c>
      <c r="B115" s="6"/>
      <c r="C115" s="303">
        <f>IF('INGRESO DE DATOS'!$D$19="Guayas/Santa Elena",'Tablas Guayaquil'!C115,'Tablas Resto de Ecuador'!C115)</f>
        <v>1775.9466666666667</v>
      </c>
      <c r="D115" s="303">
        <f>IF('INGRESO DE DATOS'!$D$19="Guayas/Santa Elena",'Tablas Guayaquil'!D115,'Tablas Resto de Ecuador'!D115)</f>
        <v>1556.8933333333334</v>
      </c>
      <c r="E115" s="303">
        <f>IF('INGRESO DE DATOS'!$D$19="Guayas/Santa Elena",'Tablas Guayaquil'!E115,'Tablas Resto de Ecuador'!E115)</f>
        <v>1224.0666666666668</v>
      </c>
      <c r="F115" s="303">
        <f>IF('INGRESO DE DATOS'!$D$19="Guayas/Santa Elena",'Tablas Guayaquil'!F115,'Tablas Resto de Ecuador'!F115)</f>
        <v>1061.48</v>
      </c>
      <c r="G115" s="303">
        <f>IF('INGRESO DE DATOS'!$D$19="Guayas/Santa Elena",'Tablas Guayaquil'!G115,'Tablas Resto de Ecuador'!G115)</f>
        <v>791.28000000000009</v>
      </c>
      <c r="H115" s="16"/>
    </row>
    <row r="116" spans="1:8" ht="14" hidden="1" x14ac:dyDescent="0.15">
      <c r="A116" s="4">
        <v>54</v>
      </c>
      <c r="B116" s="6"/>
      <c r="C116" s="303">
        <f>IF('INGRESO DE DATOS'!$D$19="Guayas/Santa Elena",'Tablas Guayaquil'!C116,'Tablas Resto de Ecuador'!C116)</f>
        <v>1775.9466666666667</v>
      </c>
      <c r="D116" s="303">
        <f>IF('INGRESO DE DATOS'!$D$19="Guayas/Santa Elena",'Tablas Guayaquil'!D116,'Tablas Resto de Ecuador'!D116)</f>
        <v>1556.8933333333334</v>
      </c>
      <c r="E116" s="303">
        <f>IF('INGRESO DE DATOS'!$D$19="Guayas/Santa Elena",'Tablas Guayaquil'!E116,'Tablas Resto de Ecuador'!E116)</f>
        <v>1224.0666666666668</v>
      </c>
      <c r="F116" s="303">
        <f>IF('INGRESO DE DATOS'!$D$19="Guayas/Santa Elena",'Tablas Guayaquil'!F116,'Tablas Resto de Ecuador'!F116)</f>
        <v>1061.48</v>
      </c>
      <c r="G116" s="303">
        <f>IF('INGRESO DE DATOS'!$D$19="Guayas/Santa Elena",'Tablas Guayaquil'!G116,'Tablas Resto de Ecuador'!G116)</f>
        <v>791.28000000000009</v>
      </c>
      <c r="H116" s="16"/>
    </row>
    <row r="117" spans="1:8" ht="14" hidden="1" x14ac:dyDescent="0.15">
      <c r="A117" s="4">
        <v>55</v>
      </c>
      <c r="B117" s="6"/>
      <c r="C117" s="303">
        <f>IF('INGRESO DE DATOS'!$D$19="Guayas/Santa Elena",'Tablas Guayaquil'!C117,'Tablas Resto de Ecuador'!C117)</f>
        <v>1985.3866666666668</v>
      </c>
      <c r="D117" s="303">
        <f>IF('INGRESO DE DATOS'!$D$19="Guayas/Santa Elena",'Tablas Guayaquil'!D117,'Tablas Resto de Ecuador'!D117)</f>
        <v>1740.3866666666668</v>
      </c>
      <c r="E117" s="303">
        <f>IF('INGRESO DE DATOS'!$D$19="Guayas/Santa Elena",'Tablas Guayaquil'!E117,'Tablas Resto de Ecuador'!E117)</f>
        <v>1366.2133333333334</v>
      </c>
      <c r="F117" s="303">
        <f>IF('INGRESO DE DATOS'!$D$19="Guayas/Santa Elena",'Tablas Guayaquil'!F117,'Tablas Resto de Ecuador'!F117)</f>
        <v>1184.8666666666668</v>
      </c>
      <c r="G117" s="303">
        <f>IF('INGRESO DE DATOS'!$D$19="Guayas/Santa Elena",'Tablas Guayaquil'!G117,'Tablas Resto de Ecuador'!G117)</f>
        <v>883.40000000000009</v>
      </c>
      <c r="H117" s="16"/>
    </row>
    <row r="118" spans="1:8" ht="14" hidden="1" x14ac:dyDescent="0.15">
      <c r="A118" s="4">
        <v>56</v>
      </c>
      <c r="B118" s="6"/>
      <c r="C118" s="303">
        <f>IF('INGRESO DE DATOS'!$D$19="Guayas/Santa Elena",'Tablas Guayaquil'!C118,'Tablas Resto de Ecuador'!C118)</f>
        <v>1985.3866666666668</v>
      </c>
      <c r="D118" s="303">
        <f>IF('INGRESO DE DATOS'!$D$19="Guayas/Santa Elena",'Tablas Guayaquil'!D118,'Tablas Resto de Ecuador'!D118)</f>
        <v>1740.3866666666668</v>
      </c>
      <c r="E118" s="303">
        <f>IF('INGRESO DE DATOS'!$D$19="Guayas/Santa Elena",'Tablas Guayaquil'!E118,'Tablas Resto de Ecuador'!E118)</f>
        <v>1366.2133333333334</v>
      </c>
      <c r="F118" s="303">
        <f>IF('INGRESO DE DATOS'!$D$19="Guayas/Santa Elena",'Tablas Guayaquil'!F118,'Tablas Resto de Ecuador'!F118)</f>
        <v>1184.8666666666668</v>
      </c>
      <c r="G118" s="303">
        <f>IF('INGRESO DE DATOS'!$D$19="Guayas/Santa Elena",'Tablas Guayaquil'!G118,'Tablas Resto de Ecuador'!G118)</f>
        <v>883.40000000000009</v>
      </c>
      <c r="H118" s="16"/>
    </row>
    <row r="119" spans="1:8" ht="14" hidden="1" x14ac:dyDescent="0.15">
      <c r="A119" s="4">
        <v>57</v>
      </c>
      <c r="B119" s="6"/>
      <c r="C119" s="303">
        <f>IF('INGRESO DE DATOS'!$D$19="Guayas/Santa Elena",'Tablas Guayaquil'!C119,'Tablas Resto de Ecuador'!C119)</f>
        <v>1985.3866666666668</v>
      </c>
      <c r="D119" s="303">
        <f>IF('INGRESO DE DATOS'!$D$19="Guayas/Santa Elena",'Tablas Guayaquil'!D119,'Tablas Resto de Ecuador'!D119)</f>
        <v>1740.3866666666668</v>
      </c>
      <c r="E119" s="303">
        <f>IF('INGRESO DE DATOS'!$D$19="Guayas/Santa Elena",'Tablas Guayaquil'!E119,'Tablas Resto de Ecuador'!E119)</f>
        <v>1366.2133333333334</v>
      </c>
      <c r="F119" s="303">
        <f>IF('INGRESO DE DATOS'!$D$19="Guayas/Santa Elena",'Tablas Guayaquil'!F119,'Tablas Resto de Ecuador'!F119)</f>
        <v>1184.8666666666668</v>
      </c>
      <c r="G119" s="303">
        <f>IF('INGRESO DE DATOS'!$D$19="Guayas/Santa Elena",'Tablas Guayaquil'!G119,'Tablas Resto de Ecuador'!G119)</f>
        <v>883.40000000000009</v>
      </c>
      <c r="H119" s="16"/>
    </row>
    <row r="120" spans="1:8" ht="14" hidden="1" x14ac:dyDescent="0.15">
      <c r="A120" s="4">
        <v>58</v>
      </c>
      <c r="B120" s="6"/>
      <c r="C120" s="303">
        <f>IF('INGRESO DE DATOS'!$D$19="Guayas/Santa Elena",'Tablas Guayaquil'!C120,'Tablas Resto de Ecuador'!C120)</f>
        <v>1985.3866666666668</v>
      </c>
      <c r="D120" s="303">
        <f>IF('INGRESO DE DATOS'!$D$19="Guayas/Santa Elena",'Tablas Guayaquil'!D120,'Tablas Resto de Ecuador'!D120)</f>
        <v>1740.3866666666668</v>
      </c>
      <c r="E120" s="303">
        <f>IF('INGRESO DE DATOS'!$D$19="Guayas/Santa Elena",'Tablas Guayaquil'!E120,'Tablas Resto de Ecuador'!E120)</f>
        <v>1366.2133333333334</v>
      </c>
      <c r="F120" s="303">
        <f>IF('INGRESO DE DATOS'!$D$19="Guayas/Santa Elena",'Tablas Guayaquil'!F120,'Tablas Resto de Ecuador'!F120)</f>
        <v>1184.8666666666668</v>
      </c>
      <c r="G120" s="303">
        <f>IF('INGRESO DE DATOS'!$D$19="Guayas/Santa Elena",'Tablas Guayaquil'!G120,'Tablas Resto de Ecuador'!G120)</f>
        <v>883.40000000000009</v>
      </c>
      <c r="H120" s="16"/>
    </row>
    <row r="121" spans="1:8" ht="14" hidden="1" x14ac:dyDescent="0.15">
      <c r="A121" s="4">
        <v>59</v>
      </c>
      <c r="B121" s="6"/>
      <c r="C121" s="303">
        <f>IF('INGRESO DE DATOS'!$D$19="Guayas/Santa Elena",'Tablas Guayaquil'!C121,'Tablas Resto de Ecuador'!C121)</f>
        <v>1985.3866666666668</v>
      </c>
      <c r="D121" s="303">
        <f>IF('INGRESO DE DATOS'!$D$19="Guayas/Santa Elena",'Tablas Guayaquil'!D121,'Tablas Resto de Ecuador'!D121)</f>
        <v>1740.3866666666668</v>
      </c>
      <c r="E121" s="303">
        <f>IF('INGRESO DE DATOS'!$D$19="Guayas/Santa Elena",'Tablas Guayaquil'!E121,'Tablas Resto de Ecuador'!E121)</f>
        <v>1366.2133333333334</v>
      </c>
      <c r="F121" s="303">
        <f>IF('INGRESO DE DATOS'!$D$19="Guayas/Santa Elena",'Tablas Guayaquil'!F121,'Tablas Resto de Ecuador'!F121)</f>
        <v>1184.8666666666668</v>
      </c>
      <c r="G121" s="303">
        <f>IF('INGRESO DE DATOS'!$D$19="Guayas/Santa Elena",'Tablas Guayaquil'!G121,'Tablas Resto de Ecuador'!G121)</f>
        <v>883.40000000000009</v>
      </c>
      <c r="H121" s="16"/>
    </row>
    <row r="122" spans="1:8" ht="14" hidden="1" x14ac:dyDescent="0.15">
      <c r="A122" s="4">
        <v>60</v>
      </c>
      <c r="B122" s="6"/>
      <c r="C122" s="303">
        <f>IF('INGRESO DE DATOS'!$D$19="Guayas/Santa Elena",'Tablas Guayaquil'!C122,'Tablas Resto de Ecuador'!C122)</f>
        <v>2124.92</v>
      </c>
      <c r="D122" s="303">
        <f>IF('INGRESO DE DATOS'!$D$19="Guayas/Santa Elena",'Tablas Guayaquil'!D122,'Tablas Resto de Ecuador'!D122)</f>
        <v>1862.5600000000002</v>
      </c>
      <c r="E122" s="303">
        <f>IF('INGRESO DE DATOS'!$D$19="Guayas/Santa Elena",'Tablas Guayaquil'!E122,'Tablas Resto de Ecuador'!E122)</f>
        <v>1461.5066666666667</v>
      </c>
      <c r="F122" s="303">
        <f>IF('INGRESO DE DATOS'!$D$19="Guayas/Santa Elena",'Tablas Guayaquil'!F122,'Tablas Resto de Ecuador'!F122)</f>
        <v>1267.0933333333335</v>
      </c>
      <c r="G122" s="303">
        <f>IF('INGRESO DE DATOS'!$D$19="Guayas/Santa Elena",'Tablas Guayaquil'!G122,'Tablas Resto de Ecuador'!G122)</f>
        <v>944.90666666666675</v>
      </c>
      <c r="H122" s="16"/>
    </row>
    <row r="123" spans="1:8" ht="14" hidden="1" x14ac:dyDescent="0.15">
      <c r="A123" s="4">
        <v>61</v>
      </c>
      <c r="B123" s="6"/>
      <c r="C123" s="303">
        <f>IF('INGRESO DE DATOS'!$D$19="Guayas/Santa Elena",'Tablas Guayaquil'!C123,'Tablas Resto de Ecuador'!C123)</f>
        <v>2368.146666666667</v>
      </c>
      <c r="D123" s="303">
        <f>IF('INGRESO DE DATOS'!$D$19="Guayas/Santa Elena",'Tablas Guayaquil'!D123,'Tablas Resto de Ecuador'!D123)</f>
        <v>2075.5466666666666</v>
      </c>
      <c r="E123" s="303">
        <f>IF('INGRESO DE DATOS'!$D$19="Guayas/Santa Elena",'Tablas Guayaquil'!E123,'Tablas Resto de Ecuador'!E123)</f>
        <v>1627.3600000000001</v>
      </c>
      <c r="F123" s="303">
        <f>IF('INGRESO DE DATOS'!$D$19="Guayas/Santa Elena",'Tablas Guayaquil'!F123,'Tablas Resto de Ecuador'!F123)</f>
        <v>1411.2933333333333</v>
      </c>
      <c r="G123" s="303">
        <f>IF('INGRESO DE DATOS'!$D$19="Guayas/Santa Elena",'Tablas Guayaquil'!G123,'Tablas Resto de Ecuador'!G123)</f>
        <v>1052.1466666666668</v>
      </c>
      <c r="H123" s="16"/>
    </row>
    <row r="124" spans="1:8" ht="14" hidden="1" x14ac:dyDescent="0.15">
      <c r="A124" s="4">
        <v>62</v>
      </c>
      <c r="B124" s="6"/>
      <c r="C124" s="303">
        <f>IF('INGRESO DE DATOS'!$D$19="Guayas/Santa Elena",'Tablas Guayaquil'!C124,'Tablas Resto de Ecuador'!C124)</f>
        <v>2630.7866666666669</v>
      </c>
      <c r="D124" s="303">
        <f>IF('INGRESO DE DATOS'!$D$19="Guayas/Santa Elena",'Tablas Guayaquil'!D124,'Tablas Resto de Ecuador'!D124)</f>
        <v>2305.8933333333334</v>
      </c>
      <c r="E124" s="303">
        <f>IF('INGRESO DE DATOS'!$D$19="Guayas/Santa Elena",'Tablas Guayaquil'!E124,'Tablas Resto de Ecuador'!E124)</f>
        <v>1807.4933333333333</v>
      </c>
      <c r="F124" s="303">
        <f>IF('INGRESO DE DATOS'!$D$19="Guayas/Santa Elena",'Tablas Guayaquil'!F124,'Tablas Resto de Ecuador'!F124)</f>
        <v>1567.44</v>
      </c>
      <c r="G124" s="303">
        <f>IF('INGRESO DE DATOS'!$D$19="Guayas/Santa Elena",'Tablas Guayaquil'!G124,'Tablas Resto de Ecuador'!G124)</f>
        <v>1168.5333333333333</v>
      </c>
      <c r="H124" s="16"/>
    </row>
    <row r="125" spans="1:8" ht="14" hidden="1" x14ac:dyDescent="0.15">
      <c r="A125" s="4">
        <v>63</v>
      </c>
      <c r="B125" s="6"/>
      <c r="C125" s="303">
        <f>IF('INGRESO DE DATOS'!$D$19="Guayas/Santa Elena",'Tablas Guayaquil'!C125,'Tablas Resto de Ecuador'!C125)</f>
        <v>2913.4933333333333</v>
      </c>
      <c r="D125" s="303">
        <f>IF('INGRESO DE DATOS'!$D$19="Guayas/Santa Elena",'Tablas Guayaquil'!D125,'Tablas Resto de Ecuador'!D125)</f>
        <v>2553.6933333333336</v>
      </c>
      <c r="E125" s="303">
        <f>IF('INGRESO DE DATOS'!$D$19="Guayas/Santa Elena",'Tablas Guayaquil'!E125,'Tablas Resto de Ecuador'!E125)</f>
        <v>2001.8133333333335</v>
      </c>
      <c r="F125" s="303">
        <f>IF('INGRESO DE DATOS'!$D$19="Guayas/Santa Elena",'Tablas Guayaquil'!F125,'Tablas Resto de Ecuador'!F125)</f>
        <v>1736</v>
      </c>
      <c r="G125" s="303">
        <f>IF('INGRESO DE DATOS'!$D$19="Guayas/Santa Elena",'Tablas Guayaquil'!G125,'Tablas Resto de Ecuador'!G125)</f>
        <v>1294.2533333333333</v>
      </c>
      <c r="H125" s="16"/>
    </row>
    <row r="126" spans="1:8" ht="14" hidden="1" x14ac:dyDescent="0.15">
      <c r="A126" s="4">
        <v>64</v>
      </c>
      <c r="B126" s="6"/>
      <c r="C126" s="303">
        <f>IF('INGRESO DE DATOS'!$D$19="Guayas/Santa Elena",'Tablas Guayaquil'!C126,'Tablas Resto de Ecuador'!C126)</f>
        <v>3216.1733333333336</v>
      </c>
      <c r="D126" s="303">
        <f>IF('INGRESO DE DATOS'!$D$19="Guayas/Santa Elena",'Tablas Guayaquil'!D126,'Tablas Resto de Ecuador'!D126)</f>
        <v>2818.76</v>
      </c>
      <c r="E126" s="303">
        <f>IF('INGRESO DE DATOS'!$D$19="Guayas/Santa Elena",'Tablas Guayaquil'!E126,'Tablas Resto de Ecuador'!E126)</f>
        <v>2210.2266666666669</v>
      </c>
      <c r="F126" s="303">
        <f>IF('INGRESO DE DATOS'!$D$19="Guayas/Santa Elena",'Tablas Guayaquil'!F126,'Tablas Resto de Ecuador'!F126)</f>
        <v>1916.6000000000001</v>
      </c>
      <c r="G126" s="303">
        <f>IF('INGRESO DE DATOS'!$D$19="Guayas/Santa Elena",'Tablas Guayaquil'!G126,'Tablas Resto de Ecuador'!G126)</f>
        <v>1428.9333333333334</v>
      </c>
      <c r="H126" s="16"/>
    </row>
    <row r="127" spans="1:8" ht="14" hidden="1" x14ac:dyDescent="0.15">
      <c r="A127" s="4">
        <v>65</v>
      </c>
      <c r="B127" s="6"/>
      <c r="C127" s="303">
        <f>IF('INGRESO DE DATOS'!$D$19="Guayas/Santa Elena",'Tablas Guayaquil'!C127,'Tablas Resto de Ecuador'!C127)</f>
        <v>3538.5466666666666</v>
      </c>
      <c r="D127" s="303">
        <f>IF('INGRESO DE DATOS'!$D$19="Guayas/Santa Elena",'Tablas Guayaquil'!D127,'Tablas Resto de Ecuador'!D127)</f>
        <v>3101.56</v>
      </c>
      <c r="E127" s="303">
        <f>IF('INGRESO DE DATOS'!$D$19="Guayas/Santa Elena",'Tablas Guayaquil'!E127,'Tablas Resto de Ecuador'!E127)</f>
        <v>2432.6400000000003</v>
      </c>
      <c r="F127" s="303">
        <f>IF('INGRESO DE DATOS'!$D$19="Guayas/Santa Elena",'Tablas Guayaquil'!F127,'Tablas Resto de Ecuador'!F127)</f>
        <v>2109.6133333333332</v>
      </c>
      <c r="G127" s="303">
        <f>IF('INGRESO DE DATOS'!$D$19="Guayas/Santa Elena",'Tablas Guayaquil'!G127,'Tablas Resto de Ecuador'!G127)</f>
        <v>1572.6666666666667</v>
      </c>
      <c r="H127" s="16"/>
    </row>
    <row r="128" spans="1:8" ht="14" hidden="1" x14ac:dyDescent="0.15">
      <c r="A128" s="4">
        <v>66</v>
      </c>
      <c r="B128" s="6"/>
      <c r="C128" s="303">
        <f>IF('INGRESO DE DATOS'!$D$19="Guayas/Santa Elena",'Tablas Guayaquil'!C128,'Tablas Resto de Ecuador'!C128)</f>
        <v>3880.52</v>
      </c>
      <c r="D128" s="303">
        <f>IF('INGRESO DE DATOS'!$D$19="Guayas/Santa Elena",'Tablas Guayaquil'!D128,'Tablas Resto de Ecuador'!D128)</f>
        <v>3401.44</v>
      </c>
      <c r="E128" s="303">
        <f>IF('INGRESO DE DATOS'!$D$19="Guayas/Santa Elena",'Tablas Guayaquil'!E128,'Tablas Resto de Ecuador'!E128)</f>
        <v>2669.0533333333333</v>
      </c>
      <c r="F128" s="303">
        <f>IF('INGRESO DE DATOS'!$D$19="Guayas/Santa Elena",'Tablas Guayaquil'!F128,'Tablas Resto de Ecuador'!F128)</f>
        <v>2314.5733333333333</v>
      </c>
      <c r="G128" s="303">
        <f>IF('INGRESO DE DATOS'!$D$19="Guayas/Santa Elena",'Tablas Guayaquil'!G128,'Tablas Resto de Ecuador'!G128)</f>
        <v>1725.2666666666667</v>
      </c>
      <c r="H128" s="16"/>
    </row>
    <row r="129" spans="1:8" ht="14" hidden="1" x14ac:dyDescent="0.15">
      <c r="A129" s="4">
        <v>67</v>
      </c>
      <c r="B129" s="6"/>
      <c r="C129" s="303">
        <f>IF('INGRESO DE DATOS'!$D$19="Guayas/Santa Elena",'Tablas Guayaquil'!C129,'Tablas Resto de Ecuador'!C129)</f>
        <v>4242.6533333333336</v>
      </c>
      <c r="D129" s="303">
        <f>IF('INGRESO DE DATOS'!$D$19="Guayas/Santa Elena",'Tablas Guayaquil'!D129,'Tablas Resto de Ecuador'!D129)</f>
        <v>3718.7733333333335</v>
      </c>
      <c r="E129" s="303">
        <f>IF('INGRESO DE DATOS'!$D$19="Guayas/Santa Elena",'Tablas Guayaquil'!E129,'Tablas Resto de Ecuador'!E129)</f>
        <v>2919.6533333333336</v>
      </c>
      <c r="F129" s="303">
        <f>IF('INGRESO DE DATOS'!$D$19="Guayas/Santa Elena",'Tablas Guayaquil'!F129,'Tablas Resto de Ecuador'!F129)</f>
        <v>2531.5733333333333</v>
      </c>
      <c r="G129" s="303">
        <f>IF('INGRESO DE DATOS'!$D$19="Guayas/Santa Elena",'Tablas Guayaquil'!G129,'Tablas Resto de Ecuador'!G129)</f>
        <v>1887.2933333333335</v>
      </c>
      <c r="H129" s="16"/>
    </row>
    <row r="130" spans="1:8" ht="14" hidden="1" x14ac:dyDescent="0.15">
      <c r="A130" s="4">
        <v>68</v>
      </c>
      <c r="B130" s="6"/>
      <c r="C130" s="303">
        <f>IF('INGRESO DE DATOS'!$D$19="Guayas/Santa Elena",'Tablas Guayaquil'!C130,'Tablas Resto de Ecuador'!C130)</f>
        <v>4624.293333333334</v>
      </c>
      <c r="D130" s="303">
        <f>IF('INGRESO DE DATOS'!$D$19="Guayas/Santa Elena",'Tablas Guayaquil'!D130,'Tablas Resto de Ecuador'!D130)</f>
        <v>4053.7466666666669</v>
      </c>
      <c r="E130" s="303">
        <f>IF('INGRESO DE DATOS'!$D$19="Guayas/Santa Elena",'Tablas Guayaquil'!E130,'Tablas Resto de Ecuador'!E130)</f>
        <v>3184.2533333333336</v>
      </c>
      <c r="F130" s="303">
        <f>IF('INGRESO DE DATOS'!$D$19="Guayas/Santa Elena",'Tablas Guayaquil'!F130,'Tablas Resto de Ecuador'!F130)</f>
        <v>2761.2666666666669</v>
      </c>
      <c r="G130" s="303">
        <f>IF('INGRESO DE DATOS'!$D$19="Guayas/Santa Elena",'Tablas Guayaquil'!G130,'Tablas Resto de Ecuador'!G130)</f>
        <v>2058.56</v>
      </c>
      <c r="H130" s="16"/>
    </row>
    <row r="131" spans="1:8" ht="14" hidden="1" x14ac:dyDescent="0.15">
      <c r="A131" s="4">
        <v>69</v>
      </c>
      <c r="B131" s="6"/>
      <c r="C131" s="303">
        <f>IF('INGRESO DE DATOS'!$D$19="Guayas/Santa Elena",'Tablas Guayaquil'!C131,'Tablas Resto de Ecuador'!C131)</f>
        <v>5026.3733333333339</v>
      </c>
      <c r="D131" s="303">
        <f>IF('INGRESO DE DATOS'!$D$19="Guayas/Santa Elena",'Tablas Guayaquil'!D131,'Tablas Resto de Ecuador'!D131)</f>
        <v>4405.6133333333337</v>
      </c>
      <c r="E131" s="303">
        <f>IF('INGRESO DE DATOS'!$D$19="Guayas/Santa Elena",'Tablas Guayaquil'!E131,'Tablas Resto de Ecuador'!E131)</f>
        <v>3463.1333333333337</v>
      </c>
      <c r="F131" s="303">
        <f>IF('INGRESO DE DATOS'!$D$19="Guayas/Santa Elena",'Tablas Guayaquil'!F131,'Tablas Resto de Ecuador'!F131)</f>
        <v>3003.0933333333332</v>
      </c>
      <c r="G131" s="303">
        <f>IF('INGRESO DE DATOS'!$D$19="Guayas/Santa Elena",'Tablas Guayaquil'!G131,'Tablas Resto de Ecuador'!G131)</f>
        <v>2238.7866666666669</v>
      </c>
      <c r="H131" s="16"/>
    </row>
    <row r="132" spans="1:8" ht="14" hidden="1" x14ac:dyDescent="0.15">
      <c r="A132" s="4">
        <v>70</v>
      </c>
      <c r="B132" s="6"/>
      <c r="C132" s="303">
        <f>IF('INGRESO DE DATOS'!$D$19="Guayas/Santa Elena",'Tablas Guayaquil'!C132,'Tablas Resto de Ecuador'!C132)</f>
        <v>5447.8666666666668</v>
      </c>
      <c r="D132" s="303">
        <f>IF('INGRESO DE DATOS'!$D$19="Guayas/Santa Elena",'Tablas Guayaquil'!D132,'Tablas Resto de Ecuador'!D132)</f>
        <v>4775.12</v>
      </c>
      <c r="E132" s="303">
        <f>IF('INGRESO DE DATOS'!$D$19="Guayas/Santa Elena",'Tablas Guayaquil'!E132,'Tablas Resto de Ecuador'!E132)</f>
        <v>3755.8266666666668</v>
      </c>
      <c r="F132" s="303">
        <f>IF('INGRESO DE DATOS'!$D$19="Guayas/Santa Elena",'Tablas Guayaquil'!F132,'Tablas Resto de Ecuador'!F132)</f>
        <v>3256.8666666666668</v>
      </c>
      <c r="G132" s="303">
        <f>IF('INGRESO DE DATOS'!$D$19="Guayas/Santa Elena",'Tablas Guayaquil'!G132,'Tablas Resto de Ecuador'!G132)</f>
        <v>2427.88</v>
      </c>
      <c r="H132" s="16"/>
    </row>
    <row r="133" spans="1:8" ht="14" hidden="1" x14ac:dyDescent="0.15">
      <c r="A133" s="4">
        <v>71</v>
      </c>
      <c r="B133" s="6"/>
      <c r="C133" s="303">
        <f>IF('INGRESO DE DATOS'!$D$19="Guayas/Santa Elena",'Tablas Guayaquil'!C133,'Tablas Resto de Ecuador'!C133)</f>
        <v>5889.1466666666665</v>
      </c>
      <c r="D133" s="303">
        <f>IF('INGRESO DE DATOS'!$D$19="Guayas/Santa Elena",'Tablas Guayaquil'!D133,'Tablas Resto de Ecuador'!D133)</f>
        <v>5162.08</v>
      </c>
      <c r="E133" s="303">
        <f>IF('INGRESO DE DATOS'!$D$19="Guayas/Santa Elena",'Tablas Guayaquil'!E133,'Tablas Resto de Ecuador'!E133)</f>
        <v>4062.9866666666667</v>
      </c>
      <c r="F133" s="303">
        <f>IF('INGRESO DE DATOS'!$D$19="Guayas/Santa Elena",'Tablas Guayaquil'!F133,'Tablas Resto de Ecuador'!F133)</f>
        <v>3522.96</v>
      </c>
      <c r="G133" s="303">
        <f>IF('INGRESO DE DATOS'!$D$19="Guayas/Santa Elena",'Tablas Guayaquil'!G133,'Tablas Resto de Ecuador'!G133)</f>
        <v>2626.4</v>
      </c>
      <c r="H133" s="16"/>
    </row>
    <row r="134" spans="1:8" ht="14" hidden="1" x14ac:dyDescent="0.15">
      <c r="A134" s="4">
        <v>72</v>
      </c>
      <c r="B134" s="6"/>
      <c r="C134" s="303">
        <f>IF('INGRESO DE DATOS'!$D$19="Guayas/Santa Elena",'Tablas Guayaquil'!C134,'Tablas Resto de Ecuador'!C134)</f>
        <v>6350.4000000000005</v>
      </c>
      <c r="D134" s="303">
        <f>IF('INGRESO DE DATOS'!$D$19="Guayas/Santa Elena",'Tablas Guayaquil'!D134,'Tablas Resto de Ecuador'!D134)</f>
        <v>5566.12</v>
      </c>
      <c r="E134" s="303">
        <f>IF('INGRESO DE DATOS'!$D$19="Guayas/Santa Elena",'Tablas Guayaquil'!E134,'Tablas Resto de Ecuador'!E134)</f>
        <v>4383.68</v>
      </c>
      <c r="F134" s="303">
        <f>IF('INGRESO DE DATOS'!$D$19="Guayas/Santa Elena",'Tablas Guayaquil'!F134,'Tablas Resto de Ecuador'!F134)</f>
        <v>3801.28</v>
      </c>
      <c r="G134" s="303">
        <f>IF('INGRESO DE DATOS'!$D$19="Guayas/Santa Elena",'Tablas Guayaquil'!G134,'Tablas Resto de Ecuador'!G134)</f>
        <v>2833.6933333333336</v>
      </c>
      <c r="H134" s="16"/>
    </row>
    <row r="135" spans="1:8" ht="14" hidden="1" x14ac:dyDescent="0.15">
      <c r="A135" s="4">
        <v>73</v>
      </c>
      <c r="B135" s="6"/>
      <c r="C135" s="303">
        <f>IF('INGRESO DE DATOS'!$D$19="Guayas/Santa Elena",'Tablas Guayaquil'!C135,'Tablas Resto de Ecuador'!C135)</f>
        <v>6831.3466666666673</v>
      </c>
      <c r="D135" s="303">
        <f>IF('INGRESO DE DATOS'!$D$19="Guayas/Santa Elena",'Tablas Guayaquil'!D135,'Tablas Resto de Ecuador'!D135)</f>
        <v>5987.8933333333334</v>
      </c>
      <c r="E135" s="303">
        <f>IF('INGRESO DE DATOS'!$D$19="Guayas/Santa Elena",'Tablas Guayaquil'!E135,'Tablas Resto de Ecuador'!E135)</f>
        <v>4718.84</v>
      </c>
      <c r="F135" s="303">
        <f>IF('INGRESO DE DATOS'!$D$19="Guayas/Santa Elena",'Tablas Guayaquil'!F135,'Tablas Resto de Ecuador'!F135)</f>
        <v>4091.8266666666668</v>
      </c>
      <c r="G135" s="303">
        <f>IF('INGRESO DE DATOS'!$D$19="Guayas/Santa Elena",'Tablas Guayaquil'!G135,'Tablas Resto de Ecuador'!G135)</f>
        <v>3050.5066666666667</v>
      </c>
      <c r="H135" s="16"/>
    </row>
    <row r="136" spans="1:8" ht="14" hidden="1" x14ac:dyDescent="0.15">
      <c r="A136" s="4">
        <v>74</v>
      </c>
      <c r="B136" s="6"/>
      <c r="C136" s="303">
        <f>IF('INGRESO DE DATOS'!$D$19="Guayas/Santa Elena",'Tablas Guayaquil'!C136,'Tablas Resto de Ecuador'!C136)</f>
        <v>7332.3600000000006</v>
      </c>
      <c r="D136" s="303">
        <f>IF('INGRESO DE DATOS'!$D$19="Guayas/Santa Elena",'Tablas Guayaquil'!D136,'Tablas Resto de Ecuador'!D136)</f>
        <v>6426.84</v>
      </c>
      <c r="E136" s="303">
        <f>IF('INGRESO DE DATOS'!$D$19="Guayas/Santa Elena",'Tablas Guayaquil'!E136,'Tablas Resto de Ecuador'!E136)</f>
        <v>5068</v>
      </c>
      <c r="F136" s="303">
        <f>IF('INGRESO DE DATOS'!$D$19="Guayas/Santa Elena",'Tablas Guayaquil'!F136,'Tablas Resto de Ecuador'!F136)</f>
        <v>4394.6000000000004</v>
      </c>
      <c r="G136" s="303">
        <f>IF('INGRESO DE DATOS'!$D$19="Guayas/Santa Elena",'Tablas Guayaquil'!G136,'Tablas Resto de Ecuador'!G136)</f>
        <v>3276.186666666667</v>
      </c>
      <c r="H136" s="16"/>
    </row>
    <row r="137" spans="1:8" ht="14" hidden="1" x14ac:dyDescent="0.15">
      <c r="A137" s="4">
        <v>75</v>
      </c>
      <c r="B137" s="6"/>
      <c r="C137" s="303">
        <f>IF('INGRESO DE DATOS'!$D$19="Guayas/Santa Elena",'Tablas Guayaquil'!C137,'Tablas Resto de Ecuador'!C137)</f>
        <v>7852.9733333333334</v>
      </c>
      <c r="D137" s="303">
        <f>IF('INGRESO DE DATOS'!$D$19="Guayas/Santa Elena",'Tablas Guayaquil'!D137,'Tablas Resto de Ecuador'!D137)</f>
        <v>6883.6133333333337</v>
      </c>
      <c r="E137" s="303">
        <f>IF('INGRESO DE DATOS'!$D$19="Guayas/Santa Elena",'Tablas Guayaquil'!E137,'Tablas Resto de Ecuador'!E137)</f>
        <v>5431.16</v>
      </c>
      <c r="F137" s="303">
        <f>IF('INGRESO DE DATOS'!$D$19="Guayas/Santa Elena",'Tablas Guayaquil'!F137,'Tablas Resto de Ecuador'!F137)</f>
        <v>4709.5066666666671</v>
      </c>
      <c r="G137" s="303">
        <f>IF('INGRESO DE DATOS'!$D$19="Guayas/Santa Elena",'Tablas Guayaquil'!G137,'Tablas Resto de Ecuador'!G137)</f>
        <v>3510.7333333333336</v>
      </c>
      <c r="H137" s="16"/>
    </row>
    <row r="138" spans="1:8" ht="14" hidden="1" x14ac:dyDescent="0.15">
      <c r="A138" s="4">
        <v>76</v>
      </c>
      <c r="B138" s="6"/>
      <c r="C138" s="303">
        <f>IF('INGRESO DE DATOS'!$D$19="Guayas/Santa Elena",'Tablas Guayaquil'!C138,'Tablas Resto de Ecuador'!C138)</f>
        <v>7852.9733333333334</v>
      </c>
      <c r="D138" s="303">
        <f>IF('INGRESO DE DATOS'!$D$19="Guayas/Santa Elena",'Tablas Guayaquil'!D138,'Tablas Resto de Ecuador'!D138)</f>
        <v>6883.6133333333337</v>
      </c>
      <c r="E138" s="303">
        <f>IF('INGRESO DE DATOS'!$D$19="Guayas/Santa Elena",'Tablas Guayaquil'!E138,'Tablas Resto de Ecuador'!E138)</f>
        <v>5431.16</v>
      </c>
      <c r="F138" s="303">
        <f>IF('INGRESO DE DATOS'!$D$19="Guayas/Santa Elena",'Tablas Guayaquil'!F138,'Tablas Resto de Ecuador'!F138)</f>
        <v>4709.5066666666671</v>
      </c>
      <c r="G138" s="303">
        <f>IF('INGRESO DE DATOS'!$D$19="Guayas/Santa Elena",'Tablas Guayaquil'!G138,'Tablas Resto de Ecuador'!G138)</f>
        <v>3510.7333333333336</v>
      </c>
      <c r="H138" s="16"/>
    </row>
    <row r="139" spans="1:8" ht="14" hidden="1" x14ac:dyDescent="0.15">
      <c r="A139" s="4">
        <v>77</v>
      </c>
      <c r="B139" s="6"/>
      <c r="C139" s="303">
        <f>IF('INGRESO DE DATOS'!$D$19="Guayas/Santa Elena",'Tablas Guayaquil'!C139,'Tablas Resto de Ecuador'!C139)</f>
        <v>7852.9733333333334</v>
      </c>
      <c r="D139" s="303">
        <f>IF('INGRESO DE DATOS'!$D$19="Guayas/Santa Elena",'Tablas Guayaquil'!D139,'Tablas Resto de Ecuador'!D139)</f>
        <v>6883.6133333333337</v>
      </c>
      <c r="E139" s="303">
        <f>IF('INGRESO DE DATOS'!$D$19="Guayas/Santa Elena",'Tablas Guayaquil'!E139,'Tablas Resto de Ecuador'!E139)</f>
        <v>5431.16</v>
      </c>
      <c r="F139" s="303">
        <f>IF('INGRESO DE DATOS'!$D$19="Guayas/Santa Elena",'Tablas Guayaquil'!F139,'Tablas Resto de Ecuador'!F139)</f>
        <v>4709.5066666666671</v>
      </c>
      <c r="G139" s="303">
        <f>IF('INGRESO DE DATOS'!$D$19="Guayas/Santa Elena",'Tablas Guayaquil'!G139,'Tablas Resto de Ecuador'!G139)</f>
        <v>3510.7333333333336</v>
      </c>
      <c r="H139" s="16"/>
    </row>
    <row r="140" spans="1:8" ht="14" hidden="1" x14ac:dyDescent="0.15">
      <c r="A140" s="4">
        <v>78</v>
      </c>
      <c r="B140" s="6"/>
      <c r="C140" s="303">
        <f>IF('INGRESO DE DATOS'!$D$19="Guayas/Santa Elena",'Tablas Guayaquil'!C140,'Tablas Resto de Ecuador'!C140)</f>
        <v>7852.9733333333334</v>
      </c>
      <c r="D140" s="303">
        <f>IF('INGRESO DE DATOS'!$D$19="Guayas/Santa Elena",'Tablas Guayaquil'!D140,'Tablas Resto de Ecuador'!D140)</f>
        <v>6883.6133333333337</v>
      </c>
      <c r="E140" s="303">
        <f>IF('INGRESO DE DATOS'!$D$19="Guayas/Santa Elena",'Tablas Guayaquil'!E140,'Tablas Resto de Ecuador'!E140)</f>
        <v>5431.16</v>
      </c>
      <c r="F140" s="303">
        <f>IF('INGRESO DE DATOS'!$D$19="Guayas/Santa Elena",'Tablas Guayaquil'!F140,'Tablas Resto de Ecuador'!F140)</f>
        <v>4709.5066666666671</v>
      </c>
      <c r="G140" s="303">
        <f>IF('INGRESO DE DATOS'!$D$19="Guayas/Santa Elena",'Tablas Guayaquil'!G140,'Tablas Resto de Ecuador'!G140)</f>
        <v>3510.7333333333336</v>
      </c>
      <c r="H140" s="16"/>
    </row>
    <row r="141" spans="1:8" ht="14" hidden="1" x14ac:dyDescent="0.15">
      <c r="A141" s="4">
        <v>79</v>
      </c>
      <c r="B141" s="6"/>
      <c r="C141" s="303">
        <f>IF('INGRESO DE DATOS'!$D$19="Guayas/Santa Elena",'Tablas Guayaquil'!C141,'Tablas Resto de Ecuador'!C141)</f>
        <v>7852.9733333333334</v>
      </c>
      <c r="D141" s="303">
        <f>IF('INGRESO DE DATOS'!$D$19="Guayas/Santa Elena",'Tablas Guayaquil'!D141,'Tablas Resto de Ecuador'!D141)</f>
        <v>6883.6133333333337</v>
      </c>
      <c r="E141" s="303">
        <f>IF('INGRESO DE DATOS'!$D$19="Guayas/Santa Elena",'Tablas Guayaquil'!E141,'Tablas Resto de Ecuador'!E141)</f>
        <v>5431.16</v>
      </c>
      <c r="F141" s="303">
        <f>IF('INGRESO DE DATOS'!$D$19="Guayas/Santa Elena",'Tablas Guayaquil'!F141,'Tablas Resto de Ecuador'!F141)</f>
        <v>4709.5066666666671</v>
      </c>
      <c r="G141" s="303">
        <f>IF('INGRESO DE DATOS'!$D$19="Guayas/Santa Elena",'Tablas Guayaquil'!G141,'Tablas Resto de Ecuador'!G141)</f>
        <v>3510.7333333333336</v>
      </c>
      <c r="H141" s="16"/>
    </row>
    <row r="142" spans="1:8" ht="14" hidden="1" x14ac:dyDescent="0.15">
      <c r="A142" s="4">
        <v>80</v>
      </c>
      <c r="B142" s="6"/>
      <c r="C142" s="303">
        <f>IF('INGRESO DE DATOS'!$D$19="Guayas/Santa Elena",'Tablas Guayaquil'!C142,'Tablas Resto de Ecuador'!C142)</f>
        <v>7852.9733333333334</v>
      </c>
      <c r="D142" s="303">
        <f>IF('INGRESO DE DATOS'!$D$19="Guayas/Santa Elena",'Tablas Guayaquil'!D142,'Tablas Resto de Ecuador'!D142)</f>
        <v>6883.6133333333337</v>
      </c>
      <c r="E142" s="303">
        <f>IF('INGRESO DE DATOS'!$D$19="Guayas/Santa Elena",'Tablas Guayaquil'!E142,'Tablas Resto de Ecuador'!E142)</f>
        <v>5431.16</v>
      </c>
      <c r="F142" s="303">
        <f>IF('INGRESO DE DATOS'!$D$19="Guayas/Santa Elena",'Tablas Guayaquil'!F142,'Tablas Resto de Ecuador'!F142)</f>
        <v>4709.5066666666671</v>
      </c>
      <c r="G142" s="303">
        <f>IF('INGRESO DE DATOS'!$D$19="Guayas/Santa Elena",'Tablas Guayaquil'!G142,'Tablas Resto de Ecuador'!G142)</f>
        <v>3510.7333333333336</v>
      </c>
      <c r="H142" s="16"/>
    </row>
    <row r="143" spans="1:8" ht="14" hidden="1" x14ac:dyDescent="0.15">
      <c r="A143" s="4">
        <v>81</v>
      </c>
      <c r="B143" s="6"/>
      <c r="C143" s="303">
        <f>IF('INGRESO DE DATOS'!$D$19="Guayas/Santa Elena",'Tablas Guayaquil'!C143,'Tablas Resto de Ecuador'!C143)</f>
        <v>7852.9733333333334</v>
      </c>
      <c r="D143" s="303">
        <f>IF('INGRESO DE DATOS'!$D$19="Guayas/Santa Elena",'Tablas Guayaquil'!D143,'Tablas Resto de Ecuador'!D143)</f>
        <v>6883.6133333333337</v>
      </c>
      <c r="E143" s="303">
        <f>IF('INGRESO DE DATOS'!$D$19="Guayas/Santa Elena",'Tablas Guayaquil'!E143,'Tablas Resto de Ecuador'!E143)</f>
        <v>5431.16</v>
      </c>
      <c r="F143" s="303">
        <f>IF('INGRESO DE DATOS'!$D$19="Guayas/Santa Elena",'Tablas Guayaquil'!F143,'Tablas Resto de Ecuador'!F143)</f>
        <v>4709.5066666666671</v>
      </c>
      <c r="G143" s="303">
        <f>IF('INGRESO DE DATOS'!$D$19="Guayas/Santa Elena",'Tablas Guayaquil'!G143,'Tablas Resto de Ecuador'!G143)</f>
        <v>3510.7333333333336</v>
      </c>
      <c r="H143" s="16"/>
    </row>
    <row r="144" spans="1:8" ht="14" hidden="1" x14ac:dyDescent="0.15">
      <c r="A144" s="4">
        <v>82</v>
      </c>
      <c r="B144" s="6"/>
      <c r="C144" s="303">
        <f>IF('INGRESO DE DATOS'!$D$19="Guayas/Santa Elena",'Tablas Guayaquil'!C144,'Tablas Resto de Ecuador'!C144)</f>
        <v>7852.9733333333334</v>
      </c>
      <c r="D144" s="303">
        <f>IF('INGRESO DE DATOS'!$D$19="Guayas/Santa Elena",'Tablas Guayaquil'!D144,'Tablas Resto de Ecuador'!D144)</f>
        <v>6883.6133333333337</v>
      </c>
      <c r="E144" s="303">
        <f>IF('INGRESO DE DATOS'!$D$19="Guayas/Santa Elena",'Tablas Guayaquil'!E144,'Tablas Resto de Ecuador'!E144)</f>
        <v>5431.16</v>
      </c>
      <c r="F144" s="303">
        <f>IF('INGRESO DE DATOS'!$D$19="Guayas/Santa Elena",'Tablas Guayaquil'!F144,'Tablas Resto de Ecuador'!F144)</f>
        <v>4709.5066666666671</v>
      </c>
      <c r="G144" s="303">
        <f>IF('INGRESO DE DATOS'!$D$19="Guayas/Santa Elena",'Tablas Guayaquil'!G144,'Tablas Resto de Ecuador'!G144)</f>
        <v>3510.7333333333336</v>
      </c>
      <c r="H144" s="16"/>
    </row>
    <row r="145" spans="1:14" ht="14" hidden="1" x14ac:dyDescent="0.15">
      <c r="A145" s="4">
        <v>83</v>
      </c>
      <c r="B145" s="6"/>
      <c r="C145" s="303">
        <f>IF('INGRESO DE DATOS'!$D$19="Guayas/Santa Elena",'Tablas Guayaquil'!C145,'Tablas Resto de Ecuador'!C145)</f>
        <v>7852.9733333333334</v>
      </c>
      <c r="D145" s="303">
        <f>IF('INGRESO DE DATOS'!$D$19="Guayas/Santa Elena",'Tablas Guayaquil'!D145,'Tablas Resto de Ecuador'!D145)</f>
        <v>6883.6133333333337</v>
      </c>
      <c r="E145" s="303">
        <f>IF('INGRESO DE DATOS'!$D$19="Guayas/Santa Elena",'Tablas Guayaquil'!E145,'Tablas Resto de Ecuador'!E145)</f>
        <v>5431.16</v>
      </c>
      <c r="F145" s="303">
        <f>IF('INGRESO DE DATOS'!$D$19="Guayas/Santa Elena",'Tablas Guayaquil'!F145,'Tablas Resto de Ecuador'!F145)</f>
        <v>4709.5066666666671</v>
      </c>
      <c r="G145" s="303">
        <f>IF('INGRESO DE DATOS'!$D$19="Guayas/Santa Elena",'Tablas Guayaquil'!G145,'Tablas Resto de Ecuador'!G145)</f>
        <v>3510.7333333333336</v>
      </c>
      <c r="H145" s="16"/>
    </row>
    <row r="146" spans="1:14" ht="14" hidden="1" x14ac:dyDescent="0.15">
      <c r="A146" s="4">
        <v>84</v>
      </c>
      <c r="B146" s="6" t="s">
        <v>3</v>
      </c>
      <c r="C146" s="303">
        <f>IF('INGRESO DE DATOS'!$D$19="Guayas/Santa Elena",'Tablas Guayaquil'!C146,'Tablas Resto de Ecuador'!C146)</f>
        <v>7852.9733333333334</v>
      </c>
      <c r="D146" s="303">
        <f>IF('INGRESO DE DATOS'!$D$19="Guayas/Santa Elena",'Tablas Guayaquil'!D146,'Tablas Resto de Ecuador'!D146)</f>
        <v>6883.6133333333337</v>
      </c>
      <c r="E146" s="303">
        <f>IF('INGRESO DE DATOS'!$D$19="Guayas/Santa Elena",'Tablas Guayaquil'!E146,'Tablas Resto de Ecuador'!E146)</f>
        <v>5431.16</v>
      </c>
      <c r="F146" s="303">
        <f>IF('INGRESO DE DATOS'!$D$19="Guayas/Santa Elena",'Tablas Guayaquil'!F146,'Tablas Resto de Ecuador'!F146)</f>
        <v>4709.5066666666671</v>
      </c>
      <c r="G146" s="303">
        <f>IF('INGRESO DE DATOS'!$D$19="Guayas/Santa Elena",'Tablas Guayaquil'!G146,'Tablas Resto de Ecuador'!G146)</f>
        <v>3510.7333333333336</v>
      </c>
      <c r="H146" s="16"/>
    </row>
    <row r="147" spans="1:14" ht="14" hidden="1" x14ac:dyDescent="0.15">
      <c r="A147" s="4">
        <v>1</v>
      </c>
      <c r="B147" s="6" t="s">
        <v>4</v>
      </c>
      <c r="C147" s="303">
        <f>IF('INGRESO DE DATOS'!$D$19="Guayas/Santa Elena",'Tablas Guayaquil'!C147,'Tablas Resto de Ecuador'!C147)</f>
        <v>402.73333333333335</v>
      </c>
      <c r="D147" s="303">
        <f>IF('INGRESO DE DATOS'!$D$19="Guayas/Santa Elena",'Tablas Guayaquil'!D147,'Tablas Resto de Ecuador'!D147)</f>
        <v>353.36</v>
      </c>
      <c r="E147" s="303">
        <f>IF('INGRESO DE DATOS'!$D$19="Guayas/Santa Elena",'Tablas Guayaquil'!E147,'Tablas Resto de Ecuador'!E147)</f>
        <v>288.0266666666667</v>
      </c>
      <c r="F147" s="303">
        <f>IF('INGRESO DE DATOS'!$D$19="Guayas/Santa Elena",'Tablas Guayaquil'!F147,'Tablas Resto de Ecuador'!F147)</f>
        <v>249.85333333333335</v>
      </c>
      <c r="G147" s="303">
        <f>IF('INGRESO DE DATOS'!$D$19="Guayas/Santa Elena",'Tablas Guayaquil'!G147,'Tablas Resto de Ecuador'!G147)</f>
        <v>186.38666666666668</v>
      </c>
      <c r="H147" s="16"/>
    </row>
    <row r="148" spans="1:14" ht="14" hidden="1" x14ac:dyDescent="0.15">
      <c r="A148" s="4">
        <v>2</v>
      </c>
      <c r="B148" s="6" t="s">
        <v>1</v>
      </c>
      <c r="C148" s="303">
        <f>IF('INGRESO DE DATOS'!$D$19="Guayas/Santa Elena",'Tablas Guayaquil'!C148,'Tablas Resto de Ecuador'!C148)</f>
        <v>684.88</v>
      </c>
      <c r="D148" s="303">
        <f>IF('INGRESO DE DATOS'!$D$19="Guayas/Santa Elena",'Tablas Guayaquil'!D148,'Tablas Resto de Ecuador'!D148)</f>
        <v>600.32000000000005</v>
      </c>
      <c r="E148" s="303">
        <f>IF('INGRESO DE DATOS'!$D$19="Guayas/Santa Elena",'Tablas Guayaquil'!E148,'Tablas Resto de Ecuador'!E148)</f>
        <v>489.25333333333333</v>
      </c>
      <c r="F148" s="303">
        <f>IF('INGRESO DE DATOS'!$D$19="Guayas/Santa Elena",'Tablas Guayaquil'!F148,'Tablas Resto de Ecuador'!F148)</f>
        <v>424.29333333333335</v>
      </c>
      <c r="G148" s="303">
        <f>IF('INGRESO DE DATOS'!$D$19="Guayas/Santa Elena",'Tablas Guayaquil'!G148,'Tablas Resto de Ecuador'!G148)</f>
        <v>316.49333333333334</v>
      </c>
      <c r="H148" s="16"/>
    </row>
    <row r="149" spans="1:14" ht="14" hidden="1" x14ac:dyDescent="0.15">
      <c r="A149" s="4">
        <v>3</v>
      </c>
      <c r="B149" s="6" t="s">
        <v>5</v>
      </c>
      <c r="C149" s="303">
        <f>IF('INGRESO DE DATOS'!$D$19="Guayas/Santa Elena",'Tablas Guayaquil'!C149,'Tablas Resto de Ecuador'!C149)</f>
        <v>966.65333333333342</v>
      </c>
      <c r="D149" s="303">
        <f>IF('INGRESO DE DATOS'!$D$19="Guayas/Santa Elena",'Tablas Guayaquil'!D149,'Tablas Resto de Ecuador'!D149)</f>
        <v>847.65333333333342</v>
      </c>
      <c r="E149" s="303">
        <f>IF('INGRESO DE DATOS'!$D$19="Guayas/Santa Elena",'Tablas Guayaquil'!E149,'Tablas Resto de Ecuador'!E149)</f>
        <v>690.94666666666672</v>
      </c>
      <c r="F149" s="303">
        <f>IF('INGRESO DE DATOS'!$D$19="Guayas/Santa Elena",'Tablas Guayaquil'!F149,'Tablas Resto de Ecuador'!F149)</f>
        <v>599.01333333333332</v>
      </c>
      <c r="G149" s="303">
        <f>IF('INGRESO DE DATOS'!$D$19="Guayas/Santa Elena",'Tablas Guayaquil'!G149,'Tablas Resto de Ecuador'!G149)</f>
        <v>446.69333333333333</v>
      </c>
      <c r="H149" s="16"/>
    </row>
    <row r="150" spans="1:14" ht="15" hidden="1" thickBot="1" x14ac:dyDescent="0.2">
      <c r="C150" s="303">
        <f>IF('INGRESO DE DATOS'!$D$19="Guayas/Santa Elena",'Tablas Guayaquil'!C150,'Tablas Resto de Ecuador'!C150)</f>
        <v>0</v>
      </c>
      <c r="D150" s="303">
        <f>IF('INGRESO DE DATOS'!$D$19="Guayas/Santa Elena",'Tablas Guayaquil'!D150,'Tablas Resto de Ecuador'!D150)</f>
        <v>0</v>
      </c>
      <c r="E150" s="303">
        <f>IF('INGRESO DE DATOS'!$D$19="Guayas/Santa Elena",'Tablas Guayaquil'!E150,'Tablas Resto de Ecuador'!E150)</f>
        <v>0</v>
      </c>
      <c r="F150" s="303">
        <f>IF('INGRESO DE DATOS'!$D$19="Guayas/Santa Elena",'Tablas Guayaquil'!F150,'Tablas Resto de Ecuador'!F150)</f>
        <v>0</v>
      </c>
      <c r="G150" s="303">
        <f>IF('INGRESO DE DATOS'!$D$19="Guayas/Santa Elena",'Tablas Guayaquil'!G150,'Tablas Resto de Ecuador'!G150)</f>
        <v>0</v>
      </c>
      <c r="H150" s="16"/>
    </row>
    <row r="151" spans="1:14" ht="18" hidden="1" x14ac:dyDescent="0.2">
      <c r="A151" s="424" t="s">
        <v>17</v>
      </c>
      <c r="B151" s="425"/>
      <c r="C151" s="303">
        <f>IF('INGRESO DE DATOS'!$D$19="Guayas/Santa Elena",'Tablas Guayaquil'!C151,'Tablas Resto de Ecuador'!C151)</f>
        <v>0</v>
      </c>
      <c r="D151" s="303">
        <f>IF('INGRESO DE DATOS'!$D$19="Guayas/Santa Elena",'Tablas Guayaquil'!D151,'Tablas Resto de Ecuador'!D151)</f>
        <v>0</v>
      </c>
      <c r="E151" s="303">
        <f>IF('INGRESO DE DATOS'!$D$19="Guayas/Santa Elena",'Tablas Guayaquil'!E151,'Tablas Resto de Ecuador'!E151)</f>
        <v>0</v>
      </c>
      <c r="F151" s="303">
        <f>IF('INGRESO DE DATOS'!$D$19="Guayas/Santa Elena",'Tablas Guayaquil'!F151,'Tablas Resto de Ecuador'!F151)</f>
        <v>0</v>
      </c>
      <c r="G151" s="303">
        <f>IF('INGRESO DE DATOS'!$D$19="Guayas/Santa Elena",'Tablas Guayaquil'!G151,'Tablas Resto de Ecuador'!G151)</f>
        <v>0</v>
      </c>
    </row>
    <row r="152" spans="1:14" ht="18" hidden="1" x14ac:dyDescent="0.2">
      <c r="A152" s="422" t="s">
        <v>6</v>
      </c>
      <c r="B152" s="423"/>
      <c r="C152" s="303">
        <f>IF('INGRESO DE DATOS'!$D$19="Guayas/Santa Elena",'Tablas Guayaquil'!C152,'Tablas Resto de Ecuador'!C152)</f>
        <v>0</v>
      </c>
      <c r="D152" s="303">
        <f>IF('INGRESO DE DATOS'!$D$19="Guayas/Santa Elena",'Tablas Guayaquil'!D152,'Tablas Resto de Ecuador'!D152)</f>
        <v>0</v>
      </c>
      <c r="E152" s="303">
        <f>IF('INGRESO DE DATOS'!$D$19="Guayas/Santa Elena",'Tablas Guayaquil'!E152,'Tablas Resto de Ecuador'!E152)</f>
        <v>0</v>
      </c>
      <c r="F152" s="303">
        <f>IF('INGRESO DE DATOS'!$D$19="Guayas/Santa Elena",'Tablas Guayaquil'!F152,'Tablas Resto de Ecuador'!F152)</f>
        <v>0</v>
      </c>
      <c r="G152" s="303">
        <f>IF('INGRESO DE DATOS'!$D$19="Guayas/Santa Elena",'Tablas Guayaquil'!G152,'Tablas Resto de Ecuador'!G152)</f>
        <v>0</v>
      </c>
    </row>
    <row r="153" spans="1:14" ht="14" hidden="1" x14ac:dyDescent="0.15">
      <c r="A153" s="551" t="s">
        <v>0</v>
      </c>
      <c r="B153" s="552"/>
      <c r="C153" s="303">
        <f>IF('INGRESO DE DATOS'!$D$19="Guayas/Santa Elena",'Tablas Guayaquil'!C153,'Tablas Resto de Ecuador'!C153)</f>
        <v>0</v>
      </c>
      <c r="D153" s="303">
        <f>IF('INGRESO DE DATOS'!$D$19="Guayas/Santa Elena",'Tablas Guayaquil'!D153,'Tablas Resto de Ecuador'!D153)</f>
        <v>0</v>
      </c>
      <c r="E153" s="303">
        <f>IF('INGRESO DE DATOS'!$D$19="Guayas/Santa Elena",'Tablas Guayaquil'!E153,'Tablas Resto de Ecuador'!E153)</f>
        <v>0</v>
      </c>
      <c r="F153" s="303">
        <f>IF('INGRESO DE DATOS'!$D$19="Guayas/Santa Elena",'Tablas Guayaquil'!F153,'Tablas Resto de Ecuador'!F153)</f>
        <v>0</v>
      </c>
      <c r="G153" s="303">
        <f>IF('INGRESO DE DATOS'!$D$19="Guayas/Santa Elena",'Tablas Guayaquil'!G153,'Tablas Resto de Ecuador'!G153)</f>
        <v>0</v>
      </c>
    </row>
    <row r="154" spans="1:14" ht="14" hidden="1" x14ac:dyDescent="0.15">
      <c r="A154" s="4" t="s">
        <v>2</v>
      </c>
      <c r="B154" s="5" t="s">
        <v>2</v>
      </c>
      <c r="C154" s="303">
        <f>IF('INGRESO DE DATOS'!$D$19="Guayas/Santa Elena",'Tablas Guayaquil'!C154,'Tablas Resto de Ecuador'!C154)</f>
        <v>250</v>
      </c>
      <c r="D154" s="303">
        <f>IF('INGRESO DE DATOS'!$D$19="Guayas/Santa Elena",'Tablas Guayaquil'!D154,'Tablas Resto de Ecuador'!D154)</f>
        <v>2000</v>
      </c>
      <c r="E154" s="303">
        <f>IF('INGRESO DE DATOS'!$D$19="Guayas/Santa Elena",'Tablas Guayaquil'!E154,'Tablas Resto de Ecuador'!E154)</f>
        <v>5000</v>
      </c>
      <c r="F154" s="303">
        <f>IF('INGRESO DE DATOS'!$D$19="Guayas/Santa Elena",'Tablas Guayaquil'!F154,'Tablas Resto de Ecuador'!F154)</f>
        <v>10000</v>
      </c>
      <c r="G154" s="303">
        <f>IF('INGRESO DE DATOS'!$D$19="Guayas/Santa Elena",'Tablas Guayaquil'!G154,'Tablas Resto de Ecuador'!G154)</f>
        <v>20000</v>
      </c>
    </row>
    <row r="155" spans="1:14" ht="14" hidden="1" x14ac:dyDescent="0.15">
      <c r="A155" s="4">
        <v>18</v>
      </c>
      <c r="B155" s="6"/>
      <c r="C155" s="303">
        <f>IF('INGRESO DE DATOS'!$D$19="Guayas/Santa Elena",'Tablas Guayaquil'!C155,'Tablas Resto de Ecuador'!C155)</f>
        <v>6656</v>
      </c>
      <c r="D155" s="303">
        <f>IF('INGRESO DE DATOS'!$D$19="Guayas/Santa Elena",'Tablas Guayaquil'!D155,'Tablas Resto de Ecuador'!D155)</f>
        <v>6040</v>
      </c>
      <c r="E155" s="303">
        <f>IF('INGRESO DE DATOS'!$D$19="Guayas/Santa Elena",'Tablas Guayaquil'!E155,'Tablas Resto de Ecuador'!E155)</f>
        <v>4410</v>
      </c>
      <c r="F155" s="303">
        <f>IF('INGRESO DE DATOS'!$D$19="Guayas/Santa Elena",'Tablas Guayaquil'!F155,'Tablas Resto de Ecuador'!F155)</f>
        <v>3156</v>
      </c>
      <c r="G155" s="303">
        <f>IF('INGRESO DE DATOS'!$D$19="Guayas/Santa Elena",'Tablas Guayaquil'!G155,'Tablas Resto de Ecuador'!G155)</f>
        <v>2476</v>
      </c>
      <c r="I155" s="3"/>
      <c r="J155" s="3"/>
      <c r="K155" s="3"/>
      <c r="L155" s="3"/>
      <c r="M155" s="3"/>
      <c r="N155" s="3"/>
    </row>
    <row r="156" spans="1:14" ht="14" hidden="1" x14ac:dyDescent="0.15">
      <c r="A156" s="4">
        <v>19</v>
      </c>
      <c r="B156" s="6"/>
      <c r="C156" s="303">
        <f>IF('INGRESO DE DATOS'!$D$19="Guayas/Santa Elena",'Tablas Guayaquil'!C156,'Tablas Resto de Ecuador'!C156)</f>
        <v>6656</v>
      </c>
      <c r="D156" s="303">
        <f>IF('INGRESO DE DATOS'!$D$19="Guayas/Santa Elena",'Tablas Guayaquil'!D156,'Tablas Resto de Ecuador'!D156)</f>
        <v>6040</v>
      </c>
      <c r="E156" s="303">
        <f>IF('INGRESO DE DATOS'!$D$19="Guayas/Santa Elena",'Tablas Guayaquil'!E156,'Tablas Resto de Ecuador'!E156)</f>
        <v>4410</v>
      </c>
      <c r="F156" s="303">
        <f>IF('INGRESO DE DATOS'!$D$19="Guayas/Santa Elena",'Tablas Guayaquil'!F156,'Tablas Resto de Ecuador'!F156)</f>
        <v>3156</v>
      </c>
      <c r="G156" s="303">
        <f>IF('INGRESO DE DATOS'!$D$19="Guayas/Santa Elena",'Tablas Guayaquil'!G156,'Tablas Resto de Ecuador'!G156)</f>
        <v>2476</v>
      </c>
      <c r="I156" s="3"/>
      <c r="J156" s="3"/>
      <c r="K156" s="3"/>
      <c r="L156" s="3"/>
      <c r="M156" s="3"/>
      <c r="N156" s="3"/>
    </row>
    <row r="157" spans="1:14" ht="14" hidden="1" x14ac:dyDescent="0.15">
      <c r="A157" s="4">
        <v>20</v>
      </c>
      <c r="B157" s="6"/>
      <c r="C157" s="303">
        <f>IF('INGRESO DE DATOS'!$D$19="Guayas/Santa Elena",'Tablas Guayaquil'!C157,'Tablas Resto de Ecuador'!C157)</f>
        <v>6656</v>
      </c>
      <c r="D157" s="303">
        <f>IF('INGRESO DE DATOS'!$D$19="Guayas/Santa Elena",'Tablas Guayaquil'!D157,'Tablas Resto de Ecuador'!D157)</f>
        <v>6040</v>
      </c>
      <c r="E157" s="303">
        <f>IF('INGRESO DE DATOS'!$D$19="Guayas/Santa Elena",'Tablas Guayaquil'!E157,'Tablas Resto de Ecuador'!E157)</f>
        <v>4410</v>
      </c>
      <c r="F157" s="303">
        <f>IF('INGRESO DE DATOS'!$D$19="Guayas/Santa Elena",'Tablas Guayaquil'!F157,'Tablas Resto de Ecuador'!F157)</f>
        <v>3156</v>
      </c>
      <c r="G157" s="303">
        <f>IF('INGRESO DE DATOS'!$D$19="Guayas/Santa Elena",'Tablas Guayaquil'!G157,'Tablas Resto de Ecuador'!G157)</f>
        <v>2476</v>
      </c>
      <c r="I157" s="3"/>
      <c r="J157" s="3"/>
      <c r="K157" s="3"/>
      <c r="L157" s="3"/>
      <c r="M157" s="3"/>
      <c r="N157" s="3"/>
    </row>
    <row r="158" spans="1:14" ht="14" hidden="1" x14ac:dyDescent="0.15">
      <c r="A158" s="4">
        <v>21</v>
      </c>
      <c r="B158" s="6"/>
      <c r="C158" s="303">
        <f>IF('INGRESO DE DATOS'!$D$19="Guayas/Santa Elena",'Tablas Guayaquil'!C158,'Tablas Resto de Ecuador'!C158)</f>
        <v>6656</v>
      </c>
      <c r="D158" s="303">
        <f>IF('INGRESO DE DATOS'!$D$19="Guayas/Santa Elena",'Tablas Guayaquil'!D158,'Tablas Resto de Ecuador'!D158)</f>
        <v>6040</v>
      </c>
      <c r="E158" s="303">
        <f>IF('INGRESO DE DATOS'!$D$19="Guayas/Santa Elena",'Tablas Guayaquil'!E158,'Tablas Resto de Ecuador'!E158)</f>
        <v>4410</v>
      </c>
      <c r="F158" s="303">
        <f>IF('INGRESO DE DATOS'!$D$19="Guayas/Santa Elena",'Tablas Guayaquil'!F158,'Tablas Resto de Ecuador'!F158)</f>
        <v>3156</v>
      </c>
      <c r="G158" s="303">
        <f>IF('INGRESO DE DATOS'!$D$19="Guayas/Santa Elena",'Tablas Guayaquil'!G158,'Tablas Resto de Ecuador'!G158)</f>
        <v>2476</v>
      </c>
      <c r="I158" s="3"/>
      <c r="J158" s="3"/>
      <c r="K158" s="3"/>
      <c r="L158" s="3"/>
      <c r="M158" s="3"/>
      <c r="N158" s="3"/>
    </row>
    <row r="159" spans="1:14" ht="14" hidden="1" x14ac:dyDescent="0.15">
      <c r="A159" s="4">
        <v>22</v>
      </c>
      <c r="B159" s="6"/>
      <c r="C159" s="303">
        <f>IF('INGRESO DE DATOS'!$D$19="Guayas/Santa Elena",'Tablas Guayaquil'!C159,'Tablas Resto de Ecuador'!C159)</f>
        <v>6656</v>
      </c>
      <c r="D159" s="303">
        <f>IF('INGRESO DE DATOS'!$D$19="Guayas/Santa Elena",'Tablas Guayaquil'!D159,'Tablas Resto de Ecuador'!D159)</f>
        <v>6040</v>
      </c>
      <c r="E159" s="303">
        <f>IF('INGRESO DE DATOS'!$D$19="Guayas/Santa Elena",'Tablas Guayaquil'!E159,'Tablas Resto de Ecuador'!E159)</f>
        <v>4410</v>
      </c>
      <c r="F159" s="303">
        <f>IF('INGRESO DE DATOS'!$D$19="Guayas/Santa Elena",'Tablas Guayaquil'!F159,'Tablas Resto de Ecuador'!F159)</f>
        <v>3156</v>
      </c>
      <c r="G159" s="303">
        <f>IF('INGRESO DE DATOS'!$D$19="Guayas/Santa Elena",'Tablas Guayaquil'!G159,'Tablas Resto de Ecuador'!G159)</f>
        <v>2476</v>
      </c>
      <c r="I159" s="3"/>
      <c r="J159" s="3"/>
      <c r="K159" s="3"/>
      <c r="L159" s="3"/>
      <c r="M159" s="3"/>
      <c r="N159" s="3"/>
    </row>
    <row r="160" spans="1:14" ht="14" hidden="1" x14ac:dyDescent="0.15">
      <c r="A160" s="4">
        <v>23</v>
      </c>
      <c r="B160" s="6"/>
      <c r="C160" s="303">
        <f>IF('INGRESO DE DATOS'!$D$19="Guayas/Santa Elena",'Tablas Guayaquil'!C160,'Tablas Resto de Ecuador'!C160)</f>
        <v>6656</v>
      </c>
      <c r="D160" s="303">
        <f>IF('INGRESO DE DATOS'!$D$19="Guayas/Santa Elena",'Tablas Guayaquil'!D160,'Tablas Resto de Ecuador'!D160)</f>
        <v>6040</v>
      </c>
      <c r="E160" s="303">
        <f>IF('INGRESO DE DATOS'!$D$19="Guayas/Santa Elena",'Tablas Guayaquil'!E160,'Tablas Resto de Ecuador'!E160)</f>
        <v>4410</v>
      </c>
      <c r="F160" s="303">
        <f>IF('INGRESO DE DATOS'!$D$19="Guayas/Santa Elena",'Tablas Guayaquil'!F160,'Tablas Resto de Ecuador'!F160)</f>
        <v>3156</v>
      </c>
      <c r="G160" s="303">
        <f>IF('INGRESO DE DATOS'!$D$19="Guayas/Santa Elena",'Tablas Guayaquil'!G160,'Tablas Resto de Ecuador'!G160)</f>
        <v>2476</v>
      </c>
      <c r="I160" s="3"/>
      <c r="J160" s="3"/>
      <c r="K160" s="3"/>
      <c r="L160" s="3"/>
      <c r="M160" s="3"/>
      <c r="N160" s="3"/>
    </row>
    <row r="161" spans="1:14" ht="14" hidden="1" x14ac:dyDescent="0.15">
      <c r="A161" s="4">
        <v>24</v>
      </c>
      <c r="B161" s="6"/>
      <c r="C161" s="303">
        <f>IF('INGRESO DE DATOS'!$D$19="Guayas/Santa Elena",'Tablas Guayaquil'!C161,'Tablas Resto de Ecuador'!C161)</f>
        <v>6656</v>
      </c>
      <c r="D161" s="303">
        <f>IF('INGRESO DE DATOS'!$D$19="Guayas/Santa Elena",'Tablas Guayaquil'!D161,'Tablas Resto de Ecuador'!D161)</f>
        <v>6040</v>
      </c>
      <c r="E161" s="303">
        <f>IF('INGRESO DE DATOS'!$D$19="Guayas/Santa Elena",'Tablas Guayaquil'!E161,'Tablas Resto de Ecuador'!E161)</f>
        <v>4410</v>
      </c>
      <c r="F161" s="303">
        <f>IF('INGRESO DE DATOS'!$D$19="Guayas/Santa Elena",'Tablas Guayaquil'!F161,'Tablas Resto de Ecuador'!F161)</f>
        <v>3156</v>
      </c>
      <c r="G161" s="303">
        <f>IF('INGRESO DE DATOS'!$D$19="Guayas/Santa Elena",'Tablas Guayaquil'!G161,'Tablas Resto de Ecuador'!G161)</f>
        <v>2476</v>
      </c>
      <c r="I161" s="3"/>
      <c r="J161" s="3"/>
      <c r="K161" s="3"/>
      <c r="L161" s="3"/>
      <c r="M161" s="3"/>
      <c r="N161" s="3"/>
    </row>
    <row r="162" spans="1:14" ht="14" hidden="1" x14ac:dyDescent="0.15">
      <c r="A162" s="4">
        <v>25</v>
      </c>
      <c r="B162" s="6"/>
      <c r="C162" s="303">
        <f>IF('INGRESO DE DATOS'!$D$19="Guayas/Santa Elena",'Tablas Guayaquil'!C162,'Tablas Resto de Ecuador'!C162)</f>
        <v>7113</v>
      </c>
      <c r="D162" s="303">
        <f>IF('INGRESO DE DATOS'!$D$19="Guayas/Santa Elena",'Tablas Guayaquil'!D162,'Tablas Resto de Ecuador'!D162)</f>
        <v>6454</v>
      </c>
      <c r="E162" s="303">
        <f>IF('INGRESO DE DATOS'!$D$19="Guayas/Santa Elena",'Tablas Guayaquil'!E162,'Tablas Resto de Ecuador'!E162)</f>
        <v>4663</v>
      </c>
      <c r="F162" s="303">
        <f>IF('INGRESO DE DATOS'!$D$19="Guayas/Santa Elena",'Tablas Guayaquil'!F162,'Tablas Resto de Ecuador'!F162)</f>
        <v>3336</v>
      </c>
      <c r="G162" s="303">
        <f>IF('INGRESO DE DATOS'!$D$19="Guayas/Santa Elena",'Tablas Guayaquil'!G162,'Tablas Resto de Ecuador'!G162)</f>
        <v>2617</v>
      </c>
      <c r="I162" s="3"/>
      <c r="J162" s="3"/>
      <c r="K162" s="3"/>
      <c r="L162" s="3"/>
      <c r="M162" s="3"/>
      <c r="N162" s="3"/>
    </row>
    <row r="163" spans="1:14" ht="14" hidden="1" x14ac:dyDescent="0.15">
      <c r="A163" s="4">
        <v>26</v>
      </c>
      <c r="B163" s="6"/>
      <c r="C163" s="303">
        <f>IF('INGRESO DE DATOS'!$D$19="Guayas/Santa Elena",'Tablas Guayaquil'!C163,'Tablas Resto de Ecuador'!C163)</f>
        <v>7113</v>
      </c>
      <c r="D163" s="303">
        <f>IF('INGRESO DE DATOS'!$D$19="Guayas/Santa Elena",'Tablas Guayaquil'!D163,'Tablas Resto de Ecuador'!D163)</f>
        <v>6454</v>
      </c>
      <c r="E163" s="303">
        <f>IF('INGRESO DE DATOS'!$D$19="Guayas/Santa Elena",'Tablas Guayaquil'!E163,'Tablas Resto de Ecuador'!E163)</f>
        <v>4663</v>
      </c>
      <c r="F163" s="303">
        <f>IF('INGRESO DE DATOS'!$D$19="Guayas/Santa Elena",'Tablas Guayaquil'!F163,'Tablas Resto de Ecuador'!F163)</f>
        <v>3336</v>
      </c>
      <c r="G163" s="303">
        <f>IF('INGRESO DE DATOS'!$D$19="Guayas/Santa Elena",'Tablas Guayaquil'!G163,'Tablas Resto de Ecuador'!G163)</f>
        <v>2617</v>
      </c>
      <c r="I163" s="3"/>
      <c r="J163" s="3"/>
      <c r="K163" s="3"/>
      <c r="L163" s="3"/>
      <c r="M163" s="3"/>
      <c r="N163" s="3"/>
    </row>
    <row r="164" spans="1:14" ht="14" hidden="1" x14ac:dyDescent="0.15">
      <c r="A164" s="4">
        <v>27</v>
      </c>
      <c r="B164" s="6"/>
      <c r="C164" s="303">
        <f>IF('INGRESO DE DATOS'!$D$19="Guayas/Santa Elena",'Tablas Guayaquil'!C164,'Tablas Resto de Ecuador'!C164)</f>
        <v>7113</v>
      </c>
      <c r="D164" s="303">
        <f>IF('INGRESO DE DATOS'!$D$19="Guayas/Santa Elena",'Tablas Guayaquil'!D164,'Tablas Resto de Ecuador'!D164)</f>
        <v>6454</v>
      </c>
      <c r="E164" s="303">
        <f>IF('INGRESO DE DATOS'!$D$19="Guayas/Santa Elena",'Tablas Guayaquil'!E164,'Tablas Resto de Ecuador'!E164)</f>
        <v>4663</v>
      </c>
      <c r="F164" s="303">
        <f>IF('INGRESO DE DATOS'!$D$19="Guayas/Santa Elena",'Tablas Guayaquil'!F164,'Tablas Resto de Ecuador'!F164)</f>
        <v>3336</v>
      </c>
      <c r="G164" s="303">
        <f>IF('INGRESO DE DATOS'!$D$19="Guayas/Santa Elena",'Tablas Guayaquil'!G164,'Tablas Resto de Ecuador'!G164)</f>
        <v>2617</v>
      </c>
      <c r="I164" s="3"/>
      <c r="J164" s="3"/>
      <c r="K164" s="3"/>
      <c r="L164" s="3"/>
      <c r="M164" s="3"/>
      <c r="N164" s="3"/>
    </row>
    <row r="165" spans="1:14" ht="14" hidden="1" x14ac:dyDescent="0.15">
      <c r="A165" s="4">
        <v>28</v>
      </c>
      <c r="B165" s="6"/>
      <c r="C165" s="303">
        <f>IF('INGRESO DE DATOS'!$D$19="Guayas/Santa Elena",'Tablas Guayaquil'!C165,'Tablas Resto de Ecuador'!C165)</f>
        <v>7113</v>
      </c>
      <c r="D165" s="303">
        <f>IF('INGRESO DE DATOS'!$D$19="Guayas/Santa Elena",'Tablas Guayaquil'!D165,'Tablas Resto de Ecuador'!D165)</f>
        <v>6454</v>
      </c>
      <c r="E165" s="303">
        <f>IF('INGRESO DE DATOS'!$D$19="Guayas/Santa Elena",'Tablas Guayaquil'!E165,'Tablas Resto de Ecuador'!E165)</f>
        <v>4663</v>
      </c>
      <c r="F165" s="303">
        <f>IF('INGRESO DE DATOS'!$D$19="Guayas/Santa Elena",'Tablas Guayaquil'!F165,'Tablas Resto de Ecuador'!F165)</f>
        <v>3336</v>
      </c>
      <c r="G165" s="303">
        <f>IF('INGRESO DE DATOS'!$D$19="Guayas/Santa Elena",'Tablas Guayaquil'!G165,'Tablas Resto de Ecuador'!G165)</f>
        <v>2617</v>
      </c>
      <c r="I165" s="3"/>
      <c r="J165" s="3"/>
      <c r="K165" s="3"/>
      <c r="L165" s="3"/>
      <c r="M165" s="3"/>
      <c r="N165" s="3"/>
    </row>
    <row r="166" spans="1:14" ht="14" hidden="1" x14ac:dyDescent="0.15">
      <c r="A166" s="4">
        <v>29</v>
      </c>
      <c r="B166" s="6"/>
      <c r="C166" s="303">
        <f>IF('INGRESO DE DATOS'!$D$19="Guayas/Santa Elena",'Tablas Guayaquil'!C166,'Tablas Resto de Ecuador'!C166)</f>
        <v>7113</v>
      </c>
      <c r="D166" s="303">
        <f>IF('INGRESO DE DATOS'!$D$19="Guayas/Santa Elena",'Tablas Guayaquil'!D166,'Tablas Resto de Ecuador'!D166)</f>
        <v>6454</v>
      </c>
      <c r="E166" s="303">
        <f>IF('INGRESO DE DATOS'!$D$19="Guayas/Santa Elena",'Tablas Guayaquil'!E166,'Tablas Resto de Ecuador'!E166)</f>
        <v>4663</v>
      </c>
      <c r="F166" s="303">
        <f>IF('INGRESO DE DATOS'!$D$19="Guayas/Santa Elena",'Tablas Guayaquil'!F166,'Tablas Resto de Ecuador'!F166)</f>
        <v>3336</v>
      </c>
      <c r="G166" s="303">
        <f>IF('INGRESO DE DATOS'!$D$19="Guayas/Santa Elena",'Tablas Guayaquil'!G166,'Tablas Resto de Ecuador'!G166)</f>
        <v>2617</v>
      </c>
      <c r="I166" s="3"/>
      <c r="J166" s="3"/>
      <c r="K166" s="3"/>
      <c r="L166" s="3"/>
      <c r="M166" s="3"/>
      <c r="N166" s="3"/>
    </row>
    <row r="167" spans="1:14" ht="14" hidden="1" x14ac:dyDescent="0.15">
      <c r="A167" s="4">
        <v>30</v>
      </c>
      <c r="B167" s="6"/>
      <c r="C167" s="303">
        <f>IF('INGRESO DE DATOS'!$D$19="Guayas/Santa Elena",'Tablas Guayaquil'!C167,'Tablas Resto de Ecuador'!C167)</f>
        <v>7911</v>
      </c>
      <c r="D167" s="303">
        <f>IF('INGRESO DE DATOS'!$D$19="Guayas/Santa Elena",'Tablas Guayaquil'!D167,'Tablas Resto de Ecuador'!D167)</f>
        <v>7178</v>
      </c>
      <c r="E167" s="303">
        <f>IF('INGRESO DE DATOS'!$D$19="Guayas/Santa Elena",'Tablas Guayaquil'!E167,'Tablas Resto de Ecuador'!E167)</f>
        <v>5118</v>
      </c>
      <c r="F167" s="303">
        <f>IF('INGRESO DE DATOS'!$D$19="Guayas/Santa Elena",'Tablas Guayaquil'!F167,'Tablas Resto de Ecuador'!F167)</f>
        <v>3661</v>
      </c>
      <c r="G167" s="303">
        <f>IF('INGRESO DE DATOS'!$D$19="Guayas/Santa Elena",'Tablas Guayaquil'!G167,'Tablas Resto de Ecuador'!G167)</f>
        <v>2871</v>
      </c>
      <c r="I167" s="3"/>
      <c r="J167" s="3"/>
      <c r="K167" s="3"/>
      <c r="L167" s="3"/>
      <c r="M167" s="3"/>
      <c r="N167" s="3"/>
    </row>
    <row r="168" spans="1:14" ht="14" hidden="1" x14ac:dyDescent="0.15">
      <c r="A168" s="4">
        <v>31</v>
      </c>
      <c r="B168" s="6"/>
      <c r="C168" s="303">
        <f>IF('INGRESO DE DATOS'!$D$19="Guayas/Santa Elena",'Tablas Guayaquil'!C168,'Tablas Resto de Ecuador'!C168)</f>
        <v>7911</v>
      </c>
      <c r="D168" s="303">
        <f>IF('INGRESO DE DATOS'!$D$19="Guayas/Santa Elena",'Tablas Guayaquil'!D168,'Tablas Resto de Ecuador'!D168)</f>
        <v>7178</v>
      </c>
      <c r="E168" s="303">
        <f>IF('INGRESO DE DATOS'!$D$19="Guayas/Santa Elena",'Tablas Guayaquil'!E168,'Tablas Resto de Ecuador'!E168)</f>
        <v>5118</v>
      </c>
      <c r="F168" s="303">
        <f>IF('INGRESO DE DATOS'!$D$19="Guayas/Santa Elena",'Tablas Guayaquil'!F168,'Tablas Resto de Ecuador'!F168)</f>
        <v>3661</v>
      </c>
      <c r="G168" s="303">
        <f>IF('INGRESO DE DATOS'!$D$19="Guayas/Santa Elena",'Tablas Guayaquil'!G168,'Tablas Resto de Ecuador'!G168)</f>
        <v>2871</v>
      </c>
      <c r="I168" s="3"/>
      <c r="J168" s="3"/>
      <c r="K168" s="3"/>
      <c r="L168" s="3"/>
      <c r="M168" s="3"/>
      <c r="N168" s="3"/>
    </row>
    <row r="169" spans="1:14" ht="14" hidden="1" x14ac:dyDescent="0.15">
      <c r="A169" s="4">
        <v>32</v>
      </c>
      <c r="B169" s="6"/>
      <c r="C169" s="303">
        <f>IF('INGRESO DE DATOS'!$D$19="Guayas/Santa Elena",'Tablas Guayaquil'!C169,'Tablas Resto de Ecuador'!C169)</f>
        <v>7911</v>
      </c>
      <c r="D169" s="303">
        <f>IF('INGRESO DE DATOS'!$D$19="Guayas/Santa Elena",'Tablas Guayaquil'!D169,'Tablas Resto de Ecuador'!D169)</f>
        <v>7178</v>
      </c>
      <c r="E169" s="303">
        <f>IF('INGRESO DE DATOS'!$D$19="Guayas/Santa Elena",'Tablas Guayaquil'!E169,'Tablas Resto de Ecuador'!E169)</f>
        <v>5118</v>
      </c>
      <c r="F169" s="303">
        <f>IF('INGRESO DE DATOS'!$D$19="Guayas/Santa Elena",'Tablas Guayaquil'!F169,'Tablas Resto de Ecuador'!F169)</f>
        <v>3661</v>
      </c>
      <c r="G169" s="303">
        <f>IF('INGRESO DE DATOS'!$D$19="Guayas/Santa Elena",'Tablas Guayaquil'!G169,'Tablas Resto de Ecuador'!G169)</f>
        <v>2871</v>
      </c>
      <c r="I169" s="3"/>
      <c r="J169" s="3"/>
      <c r="K169" s="3"/>
      <c r="L169" s="3"/>
      <c r="M169" s="3"/>
      <c r="N169" s="3"/>
    </row>
    <row r="170" spans="1:14" ht="14" hidden="1" x14ac:dyDescent="0.15">
      <c r="A170" s="4">
        <v>33</v>
      </c>
      <c r="B170" s="6"/>
      <c r="C170" s="303">
        <f>IF('INGRESO DE DATOS'!$D$19="Guayas/Santa Elena",'Tablas Guayaquil'!C170,'Tablas Resto de Ecuador'!C170)</f>
        <v>7911</v>
      </c>
      <c r="D170" s="303">
        <f>IF('INGRESO DE DATOS'!$D$19="Guayas/Santa Elena",'Tablas Guayaquil'!D170,'Tablas Resto de Ecuador'!D170)</f>
        <v>7178</v>
      </c>
      <c r="E170" s="303">
        <f>IF('INGRESO DE DATOS'!$D$19="Guayas/Santa Elena",'Tablas Guayaquil'!E170,'Tablas Resto de Ecuador'!E170)</f>
        <v>5118</v>
      </c>
      <c r="F170" s="303">
        <f>IF('INGRESO DE DATOS'!$D$19="Guayas/Santa Elena",'Tablas Guayaquil'!F170,'Tablas Resto de Ecuador'!F170)</f>
        <v>3661</v>
      </c>
      <c r="G170" s="303">
        <f>IF('INGRESO DE DATOS'!$D$19="Guayas/Santa Elena",'Tablas Guayaquil'!G170,'Tablas Resto de Ecuador'!G170)</f>
        <v>2871</v>
      </c>
      <c r="I170" s="3"/>
      <c r="J170" s="3"/>
      <c r="K170" s="3"/>
      <c r="L170" s="3"/>
      <c r="M170" s="3"/>
      <c r="N170" s="3"/>
    </row>
    <row r="171" spans="1:14" ht="14" hidden="1" x14ac:dyDescent="0.15">
      <c r="A171" s="4">
        <v>34</v>
      </c>
      <c r="B171" s="6"/>
      <c r="C171" s="303">
        <f>IF('INGRESO DE DATOS'!$D$19="Guayas/Santa Elena",'Tablas Guayaquil'!C171,'Tablas Resto de Ecuador'!C171)</f>
        <v>7911</v>
      </c>
      <c r="D171" s="303">
        <f>IF('INGRESO DE DATOS'!$D$19="Guayas/Santa Elena",'Tablas Guayaquil'!D171,'Tablas Resto de Ecuador'!D171)</f>
        <v>7178</v>
      </c>
      <c r="E171" s="303">
        <f>IF('INGRESO DE DATOS'!$D$19="Guayas/Santa Elena",'Tablas Guayaquil'!E171,'Tablas Resto de Ecuador'!E171)</f>
        <v>5118</v>
      </c>
      <c r="F171" s="303">
        <f>IF('INGRESO DE DATOS'!$D$19="Guayas/Santa Elena",'Tablas Guayaquil'!F171,'Tablas Resto de Ecuador'!F171)</f>
        <v>3661</v>
      </c>
      <c r="G171" s="303">
        <f>IF('INGRESO DE DATOS'!$D$19="Guayas/Santa Elena",'Tablas Guayaquil'!G171,'Tablas Resto de Ecuador'!G171)</f>
        <v>2871</v>
      </c>
      <c r="I171" s="3"/>
      <c r="J171" s="3"/>
      <c r="K171" s="3"/>
      <c r="L171" s="3"/>
      <c r="M171" s="3"/>
      <c r="N171" s="3"/>
    </row>
    <row r="172" spans="1:14" ht="14" hidden="1" x14ac:dyDescent="0.15">
      <c r="A172" s="4">
        <v>35</v>
      </c>
      <c r="B172" s="6"/>
      <c r="C172" s="303">
        <f>IF('INGRESO DE DATOS'!$D$19="Guayas/Santa Elena",'Tablas Guayaquil'!C172,'Tablas Resto de Ecuador'!C172)</f>
        <v>8828</v>
      </c>
      <c r="D172" s="303">
        <f>IF('INGRESO DE DATOS'!$D$19="Guayas/Santa Elena",'Tablas Guayaquil'!D172,'Tablas Resto de Ecuador'!D172)</f>
        <v>8014</v>
      </c>
      <c r="E172" s="303">
        <f>IF('INGRESO DE DATOS'!$D$19="Guayas/Santa Elena",'Tablas Guayaquil'!E172,'Tablas Resto de Ecuador'!E172)</f>
        <v>5656</v>
      </c>
      <c r="F172" s="303">
        <f>IF('INGRESO DE DATOS'!$D$19="Guayas/Santa Elena",'Tablas Guayaquil'!F172,'Tablas Resto de Ecuador'!F172)</f>
        <v>4048</v>
      </c>
      <c r="G172" s="303">
        <f>IF('INGRESO DE DATOS'!$D$19="Guayas/Santa Elena",'Tablas Guayaquil'!G172,'Tablas Resto de Ecuador'!G172)</f>
        <v>3175</v>
      </c>
      <c r="I172" s="3"/>
      <c r="J172" s="3"/>
      <c r="K172" s="3"/>
      <c r="L172" s="3"/>
      <c r="M172" s="3"/>
      <c r="N172" s="3"/>
    </row>
    <row r="173" spans="1:14" ht="14" hidden="1" x14ac:dyDescent="0.15">
      <c r="A173" s="4">
        <v>36</v>
      </c>
      <c r="B173" s="6"/>
      <c r="C173" s="303">
        <f>IF('INGRESO DE DATOS'!$D$19="Guayas/Santa Elena",'Tablas Guayaquil'!C173,'Tablas Resto de Ecuador'!C173)</f>
        <v>8828</v>
      </c>
      <c r="D173" s="303">
        <f>IF('INGRESO DE DATOS'!$D$19="Guayas/Santa Elena",'Tablas Guayaquil'!D173,'Tablas Resto de Ecuador'!D173)</f>
        <v>8014</v>
      </c>
      <c r="E173" s="303">
        <f>IF('INGRESO DE DATOS'!$D$19="Guayas/Santa Elena",'Tablas Guayaquil'!E173,'Tablas Resto de Ecuador'!E173)</f>
        <v>5656</v>
      </c>
      <c r="F173" s="303">
        <f>IF('INGRESO DE DATOS'!$D$19="Guayas/Santa Elena",'Tablas Guayaquil'!F173,'Tablas Resto de Ecuador'!F173)</f>
        <v>4048</v>
      </c>
      <c r="G173" s="303">
        <f>IF('INGRESO DE DATOS'!$D$19="Guayas/Santa Elena",'Tablas Guayaquil'!G173,'Tablas Resto de Ecuador'!G173)</f>
        <v>3175</v>
      </c>
      <c r="I173" s="3"/>
      <c r="J173" s="3"/>
      <c r="K173" s="3"/>
      <c r="L173" s="3"/>
      <c r="M173" s="3"/>
      <c r="N173" s="3"/>
    </row>
    <row r="174" spans="1:14" ht="14" hidden="1" x14ac:dyDescent="0.15">
      <c r="A174" s="4">
        <v>37</v>
      </c>
      <c r="B174" s="6"/>
      <c r="C174" s="303">
        <f>IF('INGRESO DE DATOS'!$D$19="Guayas/Santa Elena",'Tablas Guayaquil'!C174,'Tablas Resto de Ecuador'!C174)</f>
        <v>8828</v>
      </c>
      <c r="D174" s="303">
        <f>IF('INGRESO DE DATOS'!$D$19="Guayas/Santa Elena",'Tablas Guayaquil'!D174,'Tablas Resto de Ecuador'!D174)</f>
        <v>8014</v>
      </c>
      <c r="E174" s="303">
        <f>IF('INGRESO DE DATOS'!$D$19="Guayas/Santa Elena",'Tablas Guayaquil'!E174,'Tablas Resto de Ecuador'!E174)</f>
        <v>5656</v>
      </c>
      <c r="F174" s="303">
        <f>IF('INGRESO DE DATOS'!$D$19="Guayas/Santa Elena",'Tablas Guayaquil'!F174,'Tablas Resto de Ecuador'!F174)</f>
        <v>4048</v>
      </c>
      <c r="G174" s="303">
        <f>IF('INGRESO DE DATOS'!$D$19="Guayas/Santa Elena",'Tablas Guayaquil'!G174,'Tablas Resto de Ecuador'!G174)</f>
        <v>3175</v>
      </c>
      <c r="I174" s="3"/>
      <c r="J174" s="3"/>
      <c r="K174" s="3"/>
      <c r="L174" s="3"/>
      <c r="M174" s="3"/>
      <c r="N174" s="3"/>
    </row>
    <row r="175" spans="1:14" ht="14" hidden="1" x14ac:dyDescent="0.15">
      <c r="A175" s="4">
        <v>38</v>
      </c>
      <c r="B175" s="6"/>
      <c r="C175" s="303">
        <f>IF('INGRESO DE DATOS'!$D$19="Guayas/Santa Elena",'Tablas Guayaquil'!C175,'Tablas Resto de Ecuador'!C175)</f>
        <v>8828</v>
      </c>
      <c r="D175" s="303">
        <f>IF('INGRESO DE DATOS'!$D$19="Guayas/Santa Elena",'Tablas Guayaquil'!D175,'Tablas Resto de Ecuador'!D175)</f>
        <v>8014</v>
      </c>
      <c r="E175" s="303">
        <f>IF('INGRESO DE DATOS'!$D$19="Guayas/Santa Elena",'Tablas Guayaquil'!E175,'Tablas Resto de Ecuador'!E175)</f>
        <v>5656</v>
      </c>
      <c r="F175" s="303">
        <f>IF('INGRESO DE DATOS'!$D$19="Guayas/Santa Elena",'Tablas Guayaquil'!F175,'Tablas Resto de Ecuador'!F175)</f>
        <v>4048</v>
      </c>
      <c r="G175" s="303">
        <f>IF('INGRESO DE DATOS'!$D$19="Guayas/Santa Elena",'Tablas Guayaquil'!G175,'Tablas Resto de Ecuador'!G175)</f>
        <v>3175</v>
      </c>
      <c r="I175" s="3"/>
      <c r="J175" s="3"/>
      <c r="K175" s="3"/>
      <c r="L175" s="3"/>
      <c r="M175" s="3"/>
      <c r="N175" s="3"/>
    </row>
    <row r="176" spans="1:14" ht="14" hidden="1" x14ac:dyDescent="0.15">
      <c r="A176" s="4">
        <v>39</v>
      </c>
      <c r="B176" s="6"/>
      <c r="C176" s="303">
        <f>IF('INGRESO DE DATOS'!$D$19="Guayas/Santa Elena",'Tablas Guayaquil'!C176,'Tablas Resto de Ecuador'!C176)</f>
        <v>8828</v>
      </c>
      <c r="D176" s="303">
        <f>IF('INGRESO DE DATOS'!$D$19="Guayas/Santa Elena",'Tablas Guayaquil'!D176,'Tablas Resto de Ecuador'!D176)</f>
        <v>8014</v>
      </c>
      <c r="E176" s="303">
        <f>IF('INGRESO DE DATOS'!$D$19="Guayas/Santa Elena",'Tablas Guayaquil'!E176,'Tablas Resto de Ecuador'!E176)</f>
        <v>5656</v>
      </c>
      <c r="F176" s="303">
        <f>IF('INGRESO DE DATOS'!$D$19="Guayas/Santa Elena",'Tablas Guayaquil'!F176,'Tablas Resto de Ecuador'!F176)</f>
        <v>4048</v>
      </c>
      <c r="G176" s="303">
        <f>IF('INGRESO DE DATOS'!$D$19="Guayas/Santa Elena",'Tablas Guayaquil'!G176,'Tablas Resto de Ecuador'!G176)</f>
        <v>3175</v>
      </c>
      <c r="I176" s="3"/>
      <c r="J176" s="3"/>
      <c r="K176" s="3"/>
      <c r="L176" s="3"/>
      <c r="M176" s="3"/>
      <c r="N176" s="3"/>
    </row>
    <row r="177" spans="1:14" ht="14" hidden="1" x14ac:dyDescent="0.15">
      <c r="A177" s="4">
        <v>40</v>
      </c>
      <c r="B177" s="6"/>
      <c r="C177" s="303">
        <f>IF('INGRESO DE DATOS'!$D$19="Guayas/Santa Elena",'Tablas Guayaquil'!C177,'Tablas Resto de Ecuador'!C177)</f>
        <v>9891</v>
      </c>
      <c r="D177" s="303">
        <f>IF('INGRESO DE DATOS'!$D$19="Guayas/Santa Elena",'Tablas Guayaquil'!D177,'Tablas Resto de Ecuador'!D177)</f>
        <v>8974</v>
      </c>
      <c r="E177" s="303">
        <f>IF('INGRESO DE DATOS'!$D$19="Guayas/Santa Elena",'Tablas Guayaquil'!E177,'Tablas Resto de Ecuador'!E177)</f>
        <v>6288</v>
      </c>
      <c r="F177" s="303">
        <f>IF('INGRESO DE DATOS'!$D$19="Guayas/Santa Elena",'Tablas Guayaquil'!F177,'Tablas Resto de Ecuador'!F177)</f>
        <v>4498</v>
      </c>
      <c r="G177" s="303">
        <f>IF('INGRESO DE DATOS'!$D$19="Guayas/Santa Elena",'Tablas Guayaquil'!G177,'Tablas Resto de Ecuador'!G177)</f>
        <v>3528</v>
      </c>
      <c r="I177" s="3"/>
      <c r="J177" s="3"/>
      <c r="K177" s="3"/>
      <c r="L177" s="3"/>
      <c r="M177" s="3"/>
      <c r="N177" s="3"/>
    </row>
    <row r="178" spans="1:14" ht="14" hidden="1" x14ac:dyDescent="0.15">
      <c r="A178" s="4">
        <v>41</v>
      </c>
      <c r="B178" s="6"/>
      <c r="C178" s="303">
        <f>IF('INGRESO DE DATOS'!$D$19="Guayas/Santa Elena",'Tablas Guayaquil'!C178,'Tablas Resto de Ecuador'!C178)</f>
        <v>9891</v>
      </c>
      <c r="D178" s="303">
        <f>IF('INGRESO DE DATOS'!$D$19="Guayas/Santa Elena",'Tablas Guayaquil'!D178,'Tablas Resto de Ecuador'!D178)</f>
        <v>8974</v>
      </c>
      <c r="E178" s="303">
        <f>IF('INGRESO DE DATOS'!$D$19="Guayas/Santa Elena",'Tablas Guayaquil'!E178,'Tablas Resto de Ecuador'!E178)</f>
        <v>6288</v>
      </c>
      <c r="F178" s="303">
        <f>IF('INGRESO DE DATOS'!$D$19="Guayas/Santa Elena",'Tablas Guayaquil'!F178,'Tablas Resto de Ecuador'!F178)</f>
        <v>4498</v>
      </c>
      <c r="G178" s="303">
        <f>IF('INGRESO DE DATOS'!$D$19="Guayas/Santa Elena",'Tablas Guayaquil'!G178,'Tablas Resto de Ecuador'!G178)</f>
        <v>3528</v>
      </c>
      <c r="I178" s="3"/>
      <c r="J178" s="3"/>
      <c r="K178" s="3"/>
      <c r="L178" s="3"/>
      <c r="M178" s="3"/>
      <c r="N178" s="3"/>
    </row>
    <row r="179" spans="1:14" ht="14" hidden="1" x14ac:dyDescent="0.15">
      <c r="A179" s="4">
        <v>42</v>
      </c>
      <c r="B179" s="6"/>
      <c r="C179" s="303">
        <f>IF('INGRESO DE DATOS'!$D$19="Guayas/Santa Elena",'Tablas Guayaquil'!C179,'Tablas Resto de Ecuador'!C179)</f>
        <v>9891</v>
      </c>
      <c r="D179" s="303">
        <f>IF('INGRESO DE DATOS'!$D$19="Guayas/Santa Elena",'Tablas Guayaquil'!D179,'Tablas Resto de Ecuador'!D179)</f>
        <v>8974</v>
      </c>
      <c r="E179" s="303">
        <f>IF('INGRESO DE DATOS'!$D$19="Guayas/Santa Elena",'Tablas Guayaquil'!E179,'Tablas Resto de Ecuador'!E179)</f>
        <v>6288</v>
      </c>
      <c r="F179" s="303">
        <f>IF('INGRESO DE DATOS'!$D$19="Guayas/Santa Elena",'Tablas Guayaquil'!F179,'Tablas Resto de Ecuador'!F179)</f>
        <v>4498</v>
      </c>
      <c r="G179" s="303">
        <f>IF('INGRESO DE DATOS'!$D$19="Guayas/Santa Elena",'Tablas Guayaquil'!G179,'Tablas Resto de Ecuador'!G179)</f>
        <v>3528</v>
      </c>
      <c r="I179" s="3"/>
      <c r="J179" s="3"/>
      <c r="K179" s="3"/>
      <c r="L179" s="3"/>
      <c r="M179" s="3"/>
      <c r="N179" s="3"/>
    </row>
    <row r="180" spans="1:14" ht="14" hidden="1" x14ac:dyDescent="0.15">
      <c r="A180" s="4">
        <v>43</v>
      </c>
      <c r="B180" s="6"/>
      <c r="C180" s="303">
        <f>IF('INGRESO DE DATOS'!$D$19="Guayas/Santa Elena",'Tablas Guayaquil'!C180,'Tablas Resto de Ecuador'!C180)</f>
        <v>9891</v>
      </c>
      <c r="D180" s="303">
        <f>IF('INGRESO DE DATOS'!$D$19="Guayas/Santa Elena",'Tablas Guayaquil'!D180,'Tablas Resto de Ecuador'!D180)</f>
        <v>8974</v>
      </c>
      <c r="E180" s="303">
        <f>IF('INGRESO DE DATOS'!$D$19="Guayas/Santa Elena",'Tablas Guayaquil'!E180,'Tablas Resto de Ecuador'!E180)</f>
        <v>6288</v>
      </c>
      <c r="F180" s="303">
        <f>IF('INGRESO DE DATOS'!$D$19="Guayas/Santa Elena",'Tablas Guayaquil'!F180,'Tablas Resto de Ecuador'!F180)</f>
        <v>4498</v>
      </c>
      <c r="G180" s="303">
        <f>IF('INGRESO DE DATOS'!$D$19="Guayas/Santa Elena",'Tablas Guayaquil'!G180,'Tablas Resto de Ecuador'!G180)</f>
        <v>3528</v>
      </c>
      <c r="I180" s="3"/>
      <c r="J180" s="3"/>
      <c r="K180" s="3"/>
      <c r="L180" s="3"/>
      <c r="M180" s="3"/>
      <c r="N180" s="3"/>
    </row>
    <row r="181" spans="1:14" ht="14" hidden="1" x14ac:dyDescent="0.15">
      <c r="A181" s="4">
        <v>44</v>
      </c>
      <c r="B181" s="6"/>
      <c r="C181" s="303">
        <f>IF('INGRESO DE DATOS'!$D$19="Guayas/Santa Elena",'Tablas Guayaquil'!C181,'Tablas Resto de Ecuador'!C181)</f>
        <v>9891</v>
      </c>
      <c r="D181" s="303">
        <f>IF('INGRESO DE DATOS'!$D$19="Guayas/Santa Elena",'Tablas Guayaquil'!D181,'Tablas Resto de Ecuador'!D181)</f>
        <v>8974</v>
      </c>
      <c r="E181" s="303">
        <f>IF('INGRESO DE DATOS'!$D$19="Guayas/Santa Elena",'Tablas Guayaquil'!E181,'Tablas Resto de Ecuador'!E181)</f>
        <v>6288</v>
      </c>
      <c r="F181" s="303">
        <f>IF('INGRESO DE DATOS'!$D$19="Guayas/Santa Elena",'Tablas Guayaquil'!F181,'Tablas Resto de Ecuador'!F181)</f>
        <v>4498</v>
      </c>
      <c r="G181" s="303">
        <f>IF('INGRESO DE DATOS'!$D$19="Guayas/Santa Elena",'Tablas Guayaquil'!G181,'Tablas Resto de Ecuador'!G181)</f>
        <v>3528</v>
      </c>
      <c r="I181" s="3"/>
      <c r="J181" s="3"/>
      <c r="K181" s="3"/>
      <c r="L181" s="3"/>
      <c r="M181" s="3"/>
      <c r="N181" s="3"/>
    </row>
    <row r="182" spans="1:14" ht="14" hidden="1" x14ac:dyDescent="0.15">
      <c r="A182" s="4">
        <v>45</v>
      </c>
      <c r="B182" s="6"/>
      <c r="C182" s="303">
        <f>IF('INGRESO DE DATOS'!$D$19="Guayas/Santa Elena",'Tablas Guayaquil'!C182,'Tablas Resto de Ecuador'!C182)</f>
        <v>11068</v>
      </c>
      <c r="D182" s="303">
        <f>IF('INGRESO DE DATOS'!$D$19="Guayas/Santa Elena",'Tablas Guayaquil'!D182,'Tablas Resto de Ecuador'!D182)</f>
        <v>10045</v>
      </c>
      <c r="E182" s="303">
        <f>IF('INGRESO DE DATOS'!$D$19="Guayas/Santa Elena",'Tablas Guayaquil'!E182,'Tablas Resto de Ecuador'!E182)</f>
        <v>6999</v>
      </c>
      <c r="F182" s="303">
        <f>IF('INGRESO DE DATOS'!$D$19="Guayas/Santa Elena",'Tablas Guayaquil'!F182,'Tablas Resto de Ecuador'!F182)</f>
        <v>5005</v>
      </c>
      <c r="G182" s="303">
        <f>IF('INGRESO DE DATOS'!$D$19="Guayas/Santa Elena",'Tablas Guayaquil'!G182,'Tablas Resto de Ecuador'!G182)</f>
        <v>3926</v>
      </c>
      <c r="I182" s="3"/>
      <c r="J182" s="3"/>
      <c r="K182" s="3"/>
      <c r="L182" s="3"/>
      <c r="M182" s="3"/>
      <c r="N182" s="3"/>
    </row>
    <row r="183" spans="1:14" ht="14" hidden="1" x14ac:dyDescent="0.15">
      <c r="A183" s="4">
        <v>46</v>
      </c>
      <c r="B183" s="6"/>
      <c r="C183" s="303">
        <f>IF('INGRESO DE DATOS'!$D$19="Guayas/Santa Elena",'Tablas Guayaquil'!C183,'Tablas Resto de Ecuador'!C183)</f>
        <v>11068</v>
      </c>
      <c r="D183" s="303">
        <f>IF('INGRESO DE DATOS'!$D$19="Guayas/Santa Elena",'Tablas Guayaquil'!D183,'Tablas Resto de Ecuador'!D183)</f>
        <v>10045</v>
      </c>
      <c r="E183" s="303">
        <f>IF('INGRESO DE DATOS'!$D$19="Guayas/Santa Elena",'Tablas Guayaquil'!E183,'Tablas Resto de Ecuador'!E183)</f>
        <v>6999</v>
      </c>
      <c r="F183" s="303">
        <f>IF('INGRESO DE DATOS'!$D$19="Guayas/Santa Elena",'Tablas Guayaquil'!F183,'Tablas Resto de Ecuador'!F183)</f>
        <v>5005</v>
      </c>
      <c r="G183" s="303">
        <f>IF('INGRESO DE DATOS'!$D$19="Guayas/Santa Elena",'Tablas Guayaquil'!G183,'Tablas Resto de Ecuador'!G183)</f>
        <v>3926</v>
      </c>
      <c r="I183" s="3"/>
      <c r="J183" s="3"/>
      <c r="K183" s="3"/>
      <c r="L183" s="3"/>
      <c r="M183" s="3"/>
      <c r="N183" s="3"/>
    </row>
    <row r="184" spans="1:14" ht="14" hidden="1" x14ac:dyDescent="0.15">
      <c r="A184" s="4">
        <v>47</v>
      </c>
      <c r="B184" s="6"/>
      <c r="C184" s="303">
        <f>IF('INGRESO DE DATOS'!$D$19="Guayas/Santa Elena",'Tablas Guayaquil'!C184,'Tablas Resto de Ecuador'!C184)</f>
        <v>11068</v>
      </c>
      <c r="D184" s="303">
        <f>IF('INGRESO DE DATOS'!$D$19="Guayas/Santa Elena",'Tablas Guayaquil'!D184,'Tablas Resto de Ecuador'!D184)</f>
        <v>10045</v>
      </c>
      <c r="E184" s="303">
        <f>IF('INGRESO DE DATOS'!$D$19="Guayas/Santa Elena",'Tablas Guayaquil'!E184,'Tablas Resto de Ecuador'!E184)</f>
        <v>6999</v>
      </c>
      <c r="F184" s="303">
        <f>IF('INGRESO DE DATOS'!$D$19="Guayas/Santa Elena",'Tablas Guayaquil'!F184,'Tablas Resto de Ecuador'!F184)</f>
        <v>5005</v>
      </c>
      <c r="G184" s="303">
        <f>IF('INGRESO DE DATOS'!$D$19="Guayas/Santa Elena",'Tablas Guayaquil'!G184,'Tablas Resto de Ecuador'!G184)</f>
        <v>3926</v>
      </c>
      <c r="I184" s="3"/>
      <c r="J184" s="3"/>
      <c r="K184" s="3"/>
      <c r="L184" s="3"/>
      <c r="M184" s="3"/>
      <c r="N184" s="3"/>
    </row>
    <row r="185" spans="1:14" ht="14" hidden="1" x14ac:dyDescent="0.15">
      <c r="A185" s="4">
        <v>48</v>
      </c>
      <c r="B185" s="6"/>
      <c r="C185" s="303">
        <f>IF('INGRESO DE DATOS'!$D$19="Guayas/Santa Elena",'Tablas Guayaquil'!C185,'Tablas Resto de Ecuador'!C185)</f>
        <v>11068</v>
      </c>
      <c r="D185" s="303">
        <f>IF('INGRESO DE DATOS'!$D$19="Guayas/Santa Elena",'Tablas Guayaquil'!D185,'Tablas Resto de Ecuador'!D185)</f>
        <v>10045</v>
      </c>
      <c r="E185" s="303">
        <f>IF('INGRESO DE DATOS'!$D$19="Guayas/Santa Elena",'Tablas Guayaquil'!E185,'Tablas Resto de Ecuador'!E185)</f>
        <v>6999</v>
      </c>
      <c r="F185" s="303">
        <f>IF('INGRESO DE DATOS'!$D$19="Guayas/Santa Elena",'Tablas Guayaquil'!F185,'Tablas Resto de Ecuador'!F185)</f>
        <v>5005</v>
      </c>
      <c r="G185" s="303">
        <f>IF('INGRESO DE DATOS'!$D$19="Guayas/Santa Elena",'Tablas Guayaquil'!G185,'Tablas Resto de Ecuador'!G185)</f>
        <v>3926</v>
      </c>
      <c r="I185" s="3"/>
      <c r="J185" s="3"/>
      <c r="K185" s="3"/>
      <c r="L185" s="3"/>
      <c r="M185" s="3"/>
      <c r="N185" s="3"/>
    </row>
    <row r="186" spans="1:14" ht="14" hidden="1" x14ac:dyDescent="0.15">
      <c r="A186" s="4">
        <v>49</v>
      </c>
      <c r="B186" s="6"/>
      <c r="C186" s="303">
        <f>IF('INGRESO DE DATOS'!$D$19="Guayas/Santa Elena",'Tablas Guayaquil'!C186,'Tablas Resto de Ecuador'!C186)</f>
        <v>11068</v>
      </c>
      <c r="D186" s="303">
        <f>IF('INGRESO DE DATOS'!$D$19="Guayas/Santa Elena",'Tablas Guayaquil'!D186,'Tablas Resto de Ecuador'!D186)</f>
        <v>10045</v>
      </c>
      <c r="E186" s="303">
        <f>IF('INGRESO DE DATOS'!$D$19="Guayas/Santa Elena",'Tablas Guayaquil'!E186,'Tablas Resto de Ecuador'!E186)</f>
        <v>6999</v>
      </c>
      <c r="F186" s="303">
        <f>IF('INGRESO DE DATOS'!$D$19="Guayas/Santa Elena",'Tablas Guayaquil'!F186,'Tablas Resto de Ecuador'!F186)</f>
        <v>5005</v>
      </c>
      <c r="G186" s="303">
        <f>IF('INGRESO DE DATOS'!$D$19="Guayas/Santa Elena",'Tablas Guayaquil'!G186,'Tablas Resto de Ecuador'!G186)</f>
        <v>3926</v>
      </c>
      <c r="I186" s="3"/>
      <c r="J186" s="3"/>
      <c r="K186" s="3"/>
      <c r="L186" s="3"/>
      <c r="M186" s="3"/>
      <c r="N186" s="3"/>
    </row>
    <row r="187" spans="1:14" ht="14" hidden="1" x14ac:dyDescent="0.15">
      <c r="A187" s="4">
        <v>50</v>
      </c>
      <c r="B187" s="6"/>
      <c r="C187" s="303">
        <f>IF('INGRESO DE DATOS'!$D$19="Guayas/Santa Elena",'Tablas Guayaquil'!C187,'Tablas Resto de Ecuador'!C187)</f>
        <v>12395</v>
      </c>
      <c r="D187" s="303">
        <f>IF('INGRESO DE DATOS'!$D$19="Guayas/Santa Elena",'Tablas Guayaquil'!D187,'Tablas Resto de Ecuador'!D187)</f>
        <v>11252</v>
      </c>
      <c r="E187" s="303">
        <f>IF('INGRESO DE DATOS'!$D$19="Guayas/Santa Elena",'Tablas Guayaquil'!E187,'Tablas Resto de Ecuador'!E187)</f>
        <v>7808</v>
      </c>
      <c r="F187" s="303">
        <f>IF('INGRESO DE DATOS'!$D$19="Guayas/Santa Elena",'Tablas Guayaquil'!F187,'Tablas Resto de Ecuador'!F187)</f>
        <v>5584</v>
      </c>
      <c r="G187" s="303">
        <f>IF('INGRESO DE DATOS'!$D$19="Guayas/Santa Elena",'Tablas Guayaquil'!G187,'Tablas Resto de Ecuador'!G187)</f>
        <v>4381</v>
      </c>
      <c r="I187" s="3"/>
      <c r="J187" s="3"/>
      <c r="K187" s="3"/>
      <c r="L187" s="3"/>
      <c r="M187" s="3"/>
      <c r="N187" s="3"/>
    </row>
    <row r="188" spans="1:14" ht="14" hidden="1" x14ac:dyDescent="0.15">
      <c r="A188" s="4">
        <v>51</v>
      </c>
      <c r="B188" s="6"/>
      <c r="C188" s="303">
        <f>IF('INGRESO DE DATOS'!$D$19="Guayas/Santa Elena",'Tablas Guayaquil'!C188,'Tablas Resto de Ecuador'!C188)</f>
        <v>12395</v>
      </c>
      <c r="D188" s="303">
        <f>IF('INGRESO DE DATOS'!$D$19="Guayas/Santa Elena",'Tablas Guayaquil'!D188,'Tablas Resto de Ecuador'!D188)</f>
        <v>11252</v>
      </c>
      <c r="E188" s="303">
        <f>IF('INGRESO DE DATOS'!$D$19="Guayas/Santa Elena",'Tablas Guayaquil'!E188,'Tablas Resto de Ecuador'!E188)</f>
        <v>7808</v>
      </c>
      <c r="F188" s="303">
        <f>IF('INGRESO DE DATOS'!$D$19="Guayas/Santa Elena",'Tablas Guayaquil'!F188,'Tablas Resto de Ecuador'!F188)</f>
        <v>5584</v>
      </c>
      <c r="G188" s="303">
        <f>IF('INGRESO DE DATOS'!$D$19="Guayas/Santa Elena",'Tablas Guayaquil'!G188,'Tablas Resto de Ecuador'!G188)</f>
        <v>4381</v>
      </c>
      <c r="I188" s="3"/>
      <c r="J188" s="3"/>
      <c r="K188" s="3"/>
      <c r="L188" s="3"/>
      <c r="M188" s="3"/>
      <c r="N188" s="3"/>
    </row>
    <row r="189" spans="1:14" ht="14" hidden="1" x14ac:dyDescent="0.15">
      <c r="A189" s="4">
        <v>52</v>
      </c>
      <c r="B189" s="6"/>
      <c r="C189" s="303">
        <f>IF('INGRESO DE DATOS'!$D$19="Guayas/Santa Elena",'Tablas Guayaquil'!C189,'Tablas Resto de Ecuador'!C189)</f>
        <v>12395</v>
      </c>
      <c r="D189" s="303">
        <f>IF('INGRESO DE DATOS'!$D$19="Guayas/Santa Elena",'Tablas Guayaquil'!D189,'Tablas Resto de Ecuador'!D189)</f>
        <v>11252</v>
      </c>
      <c r="E189" s="303">
        <f>IF('INGRESO DE DATOS'!$D$19="Guayas/Santa Elena",'Tablas Guayaquil'!E189,'Tablas Resto de Ecuador'!E189)</f>
        <v>7808</v>
      </c>
      <c r="F189" s="303">
        <f>IF('INGRESO DE DATOS'!$D$19="Guayas/Santa Elena",'Tablas Guayaquil'!F189,'Tablas Resto de Ecuador'!F189)</f>
        <v>5584</v>
      </c>
      <c r="G189" s="303">
        <f>IF('INGRESO DE DATOS'!$D$19="Guayas/Santa Elena",'Tablas Guayaquil'!G189,'Tablas Resto de Ecuador'!G189)</f>
        <v>4381</v>
      </c>
      <c r="I189" s="3"/>
      <c r="J189" s="3"/>
      <c r="K189" s="3"/>
      <c r="L189" s="3"/>
      <c r="M189" s="3"/>
      <c r="N189" s="3"/>
    </row>
    <row r="190" spans="1:14" ht="14" hidden="1" x14ac:dyDescent="0.15">
      <c r="A190" s="4">
        <v>53</v>
      </c>
      <c r="B190" s="6"/>
      <c r="C190" s="303">
        <f>IF('INGRESO DE DATOS'!$D$19="Guayas/Santa Elena",'Tablas Guayaquil'!C190,'Tablas Resto de Ecuador'!C190)</f>
        <v>12395</v>
      </c>
      <c r="D190" s="303">
        <f>IF('INGRESO DE DATOS'!$D$19="Guayas/Santa Elena",'Tablas Guayaquil'!D190,'Tablas Resto de Ecuador'!D190)</f>
        <v>11252</v>
      </c>
      <c r="E190" s="303">
        <f>IF('INGRESO DE DATOS'!$D$19="Guayas/Santa Elena",'Tablas Guayaquil'!E190,'Tablas Resto de Ecuador'!E190)</f>
        <v>7808</v>
      </c>
      <c r="F190" s="303">
        <f>IF('INGRESO DE DATOS'!$D$19="Guayas/Santa Elena",'Tablas Guayaquil'!F190,'Tablas Resto de Ecuador'!F190)</f>
        <v>5584</v>
      </c>
      <c r="G190" s="303">
        <f>IF('INGRESO DE DATOS'!$D$19="Guayas/Santa Elena",'Tablas Guayaquil'!G190,'Tablas Resto de Ecuador'!G190)</f>
        <v>4381</v>
      </c>
      <c r="I190" s="3"/>
      <c r="J190" s="3"/>
      <c r="K190" s="3"/>
      <c r="L190" s="3"/>
      <c r="M190" s="3"/>
      <c r="N190" s="3"/>
    </row>
    <row r="191" spans="1:14" ht="14" hidden="1" x14ac:dyDescent="0.15">
      <c r="A191" s="4">
        <v>54</v>
      </c>
      <c r="B191" s="6"/>
      <c r="C191" s="303">
        <f>IF('INGRESO DE DATOS'!$D$19="Guayas/Santa Elena",'Tablas Guayaquil'!C191,'Tablas Resto de Ecuador'!C191)</f>
        <v>12395</v>
      </c>
      <c r="D191" s="303">
        <f>IF('INGRESO DE DATOS'!$D$19="Guayas/Santa Elena",'Tablas Guayaquil'!D191,'Tablas Resto de Ecuador'!D191)</f>
        <v>11252</v>
      </c>
      <c r="E191" s="303">
        <f>IF('INGRESO DE DATOS'!$D$19="Guayas/Santa Elena",'Tablas Guayaquil'!E191,'Tablas Resto de Ecuador'!E191)</f>
        <v>7808</v>
      </c>
      <c r="F191" s="303">
        <f>IF('INGRESO DE DATOS'!$D$19="Guayas/Santa Elena",'Tablas Guayaquil'!F191,'Tablas Resto de Ecuador'!F191)</f>
        <v>5584</v>
      </c>
      <c r="G191" s="303">
        <f>IF('INGRESO DE DATOS'!$D$19="Guayas/Santa Elena",'Tablas Guayaquil'!G191,'Tablas Resto de Ecuador'!G191)</f>
        <v>4381</v>
      </c>
      <c r="I191" s="3"/>
      <c r="J191" s="3"/>
      <c r="K191" s="3"/>
      <c r="L191" s="3"/>
      <c r="M191" s="3"/>
      <c r="N191" s="3"/>
    </row>
    <row r="192" spans="1:14" ht="14" hidden="1" x14ac:dyDescent="0.15">
      <c r="A192" s="4">
        <v>55</v>
      </c>
      <c r="B192" s="6"/>
      <c r="C192" s="303">
        <f>IF('INGRESO DE DATOS'!$D$19="Guayas/Santa Elena",'Tablas Guayaquil'!C192,'Tablas Resto de Ecuador'!C192)</f>
        <v>13861</v>
      </c>
      <c r="D192" s="303">
        <f>IF('INGRESO DE DATOS'!$D$19="Guayas/Santa Elena",'Tablas Guayaquil'!D192,'Tablas Resto de Ecuador'!D192)</f>
        <v>12575</v>
      </c>
      <c r="E192" s="303">
        <f>IF('INGRESO DE DATOS'!$D$19="Guayas/Santa Elena",'Tablas Guayaquil'!E192,'Tablas Resto de Ecuador'!E192)</f>
        <v>8705</v>
      </c>
      <c r="F192" s="303">
        <f>IF('INGRESO DE DATOS'!$D$19="Guayas/Santa Elena",'Tablas Guayaquil'!F192,'Tablas Resto de Ecuador'!F192)</f>
        <v>6225</v>
      </c>
      <c r="G192" s="303">
        <f>IF('INGRESO DE DATOS'!$D$19="Guayas/Santa Elena",'Tablas Guayaquil'!G192,'Tablas Resto de Ecuador'!G192)</f>
        <v>4885</v>
      </c>
      <c r="I192" s="3"/>
      <c r="J192" s="3"/>
      <c r="K192" s="3"/>
      <c r="L192" s="3"/>
      <c r="M192" s="3"/>
      <c r="N192" s="3"/>
    </row>
    <row r="193" spans="1:14" ht="14" hidden="1" x14ac:dyDescent="0.15">
      <c r="A193" s="4">
        <v>56</v>
      </c>
      <c r="B193" s="6"/>
      <c r="C193" s="303">
        <f>IF('INGRESO DE DATOS'!$D$19="Guayas/Santa Elena",'Tablas Guayaquil'!C193,'Tablas Resto de Ecuador'!C193)</f>
        <v>13861</v>
      </c>
      <c r="D193" s="303">
        <f>IF('INGRESO DE DATOS'!$D$19="Guayas/Santa Elena",'Tablas Guayaquil'!D193,'Tablas Resto de Ecuador'!D193)</f>
        <v>12575</v>
      </c>
      <c r="E193" s="303">
        <f>IF('INGRESO DE DATOS'!$D$19="Guayas/Santa Elena",'Tablas Guayaquil'!E193,'Tablas Resto de Ecuador'!E193)</f>
        <v>8705</v>
      </c>
      <c r="F193" s="303">
        <f>IF('INGRESO DE DATOS'!$D$19="Guayas/Santa Elena",'Tablas Guayaquil'!F193,'Tablas Resto de Ecuador'!F193)</f>
        <v>6225</v>
      </c>
      <c r="G193" s="303">
        <f>IF('INGRESO DE DATOS'!$D$19="Guayas/Santa Elena",'Tablas Guayaquil'!G193,'Tablas Resto de Ecuador'!G193)</f>
        <v>4885</v>
      </c>
      <c r="I193" s="3"/>
      <c r="J193" s="3"/>
      <c r="K193" s="3"/>
      <c r="L193" s="3"/>
      <c r="M193" s="3"/>
      <c r="N193" s="3"/>
    </row>
    <row r="194" spans="1:14" ht="14" hidden="1" x14ac:dyDescent="0.15">
      <c r="A194" s="4">
        <v>57</v>
      </c>
      <c r="B194" s="6"/>
      <c r="C194" s="303">
        <f>IF('INGRESO DE DATOS'!$D$19="Guayas/Santa Elena",'Tablas Guayaquil'!C194,'Tablas Resto de Ecuador'!C194)</f>
        <v>13861</v>
      </c>
      <c r="D194" s="303">
        <f>IF('INGRESO DE DATOS'!$D$19="Guayas/Santa Elena",'Tablas Guayaquil'!D194,'Tablas Resto de Ecuador'!D194)</f>
        <v>12575</v>
      </c>
      <c r="E194" s="303">
        <f>IF('INGRESO DE DATOS'!$D$19="Guayas/Santa Elena",'Tablas Guayaquil'!E194,'Tablas Resto de Ecuador'!E194)</f>
        <v>8705</v>
      </c>
      <c r="F194" s="303">
        <f>IF('INGRESO DE DATOS'!$D$19="Guayas/Santa Elena",'Tablas Guayaquil'!F194,'Tablas Resto de Ecuador'!F194)</f>
        <v>6225</v>
      </c>
      <c r="G194" s="303">
        <f>IF('INGRESO DE DATOS'!$D$19="Guayas/Santa Elena",'Tablas Guayaquil'!G194,'Tablas Resto de Ecuador'!G194)</f>
        <v>4885</v>
      </c>
      <c r="I194" s="3"/>
      <c r="J194" s="3"/>
      <c r="K194" s="3"/>
      <c r="L194" s="3"/>
      <c r="M194" s="3"/>
      <c r="N194" s="3"/>
    </row>
    <row r="195" spans="1:14" ht="14" hidden="1" x14ac:dyDescent="0.15">
      <c r="A195" s="4">
        <v>58</v>
      </c>
      <c r="B195" s="6"/>
      <c r="C195" s="303">
        <f>IF('INGRESO DE DATOS'!$D$19="Guayas/Santa Elena",'Tablas Guayaquil'!C195,'Tablas Resto de Ecuador'!C195)</f>
        <v>13861</v>
      </c>
      <c r="D195" s="303">
        <f>IF('INGRESO DE DATOS'!$D$19="Guayas/Santa Elena",'Tablas Guayaquil'!D195,'Tablas Resto de Ecuador'!D195)</f>
        <v>12575</v>
      </c>
      <c r="E195" s="303">
        <f>IF('INGRESO DE DATOS'!$D$19="Guayas/Santa Elena",'Tablas Guayaquil'!E195,'Tablas Resto de Ecuador'!E195)</f>
        <v>8705</v>
      </c>
      <c r="F195" s="303">
        <f>IF('INGRESO DE DATOS'!$D$19="Guayas/Santa Elena",'Tablas Guayaquil'!F195,'Tablas Resto de Ecuador'!F195)</f>
        <v>6225</v>
      </c>
      <c r="G195" s="303">
        <f>IF('INGRESO DE DATOS'!$D$19="Guayas/Santa Elena",'Tablas Guayaquil'!G195,'Tablas Resto de Ecuador'!G195)</f>
        <v>4885</v>
      </c>
      <c r="I195" s="3"/>
      <c r="J195" s="3"/>
      <c r="K195" s="3"/>
      <c r="L195" s="3"/>
      <c r="M195" s="3"/>
      <c r="N195" s="3"/>
    </row>
    <row r="196" spans="1:14" ht="14" hidden="1" x14ac:dyDescent="0.15">
      <c r="A196" s="4">
        <v>59</v>
      </c>
      <c r="B196" s="6"/>
      <c r="C196" s="303">
        <f>IF('INGRESO DE DATOS'!$D$19="Guayas/Santa Elena",'Tablas Guayaquil'!C196,'Tablas Resto de Ecuador'!C196)</f>
        <v>13861</v>
      </c>
      <c r="D196" s="303">
        <f>IF('INGRESO DE DATOS'!$D$19="Guayas/Santa Elena",'Tablas Guayaquil'!D196,'Tablas Resto de Ecuador'!D196)</f>
        <v>12575</v>
      </c>
      <c r="E196" s="303">
        <f>IF('INGRESO DE DATOS'!$D$19="Guayas/Santa Elena",'Tablas Guayaquil'!E196,'Tablas Resto de Ecuador'!E196)</f>
        <v>8705</v>
      </c>
      <c r="F196" s="303">
        <f>IF('INGRESO DE DATOS'!$D$19="Guayas/Santa Elena",'Tablas Guayaquil'!F196,'Tablas Resto de Ecuador'!F196)</f>
        <v>6225</v>
      </c>
      <c r="G196" s="303">
        <f>IF('INGRESO DE DATOS'!$D$19="Guayas/Santa Elena",'Tablas Guayaquil'!G196,'Tablas Resto de Ecuador'!G196)</f>
        <v>4885</v>
      </c>
      <c r="I196" s="3"/>
      <c r="J196" s="3"/>
      <c r="K196" s="3"/>
      <c r="L196" s="3"/>
      <c r="M196" s="3"/>
      <c r="N196" s="3"/>
    </row>
    <row r="197" spans="1:14" ht="14" hidden="1" x14ac:dyDescent="0.15">
      <c r="A197" s="4">
        <v>60</v>
      </c>
      <c r="B197" s="6"/>
      <c r="C197" s="303">
        <f>IF('INGRESO DE DATOS'!$D$19="Guayas/Santa Elena",'Tablas Guayaquil'!C197,'Tablas Resto de Ecuador'!C197)</f>
        <v>14830</v>
      </c>
      <c r="D197" s="303">
        <f>IF('INGRESO DE DATOS'!$D$19="Guayas/Santa Elena",'Tablas Guayaquil'!D197,'Tablas Resto de Ecuador'!D197)</f>
        <v>13461</v>
      </c>
      <c r="E197" s="303">
        <f>IF('INGRESO DE DATOS'!$D$19="Guayas/Santa Elena",'Tablas Guayaquil'!E197,'Tablas Resto de Ecuador'!E197)</f>
        <v>9307</v>
      </c>
      <c r="F197" s="303">
        <f>IF('INGRESO DE DATOS'!$D$19="Guayas/Santa Elena",'Tablas Guayaquil'!F197,'Tablas Resto de Ecuador'!F197)</f>
        <v>6657</v>
      </c>
      <c r="G197" s="303">
        <f>IF('INGRESO DE DATOS'!$D$19="Guayas/Santa Elena",'Tablas Guayaquil'!G197,'Tablas Resto de Ecuador'!G197)</f>
        <v>5222</v>
      </c>
      <c r="I197" s="3"/>
      <c r="J197" s="3"/>
      <c r="K197" s="3"/>
      <c r="L197" s="3"/>
      <c r="M197" s="3"/>
      <c r="N197" s="3"/>
    </row>
    <row r="198" spans="1:14" ht="14" hidden="1" x14ac:dyDescent="0.15">
      <c r="A198" s="4">
        <v>61</v>
      </c>
      <c r="B198" s="6"/>
      <c r="C198" s="303">
        <f>IF('INGRESO DE DATOS'!$D$19="Guayas/Santa Elena",'Tablas Guayaquil'!C198,'Tablas Resto de Ecuador'!C198)</f>
        <v>16527</v>
      </c>
      <c r="D198" s="303">
        <f>IF('INGRESO DE DATOS'!$D$19="Guayas/Santa Elena",'Tablas Guayaquil'!D198,'Tablas Resto de Ecuador'!D198)</f>
        <v>15000</v>
      </c>
      <c r="E198" s="303">
        <f>IF('INGRESO DE DATOS'!$D$19="Guayas/Santa Elena",'Tablas Guayaquil'!E198,'Tablas Resto de Ecuador'!E198)</f>
        <v>10358</v>
      </c>
      <c r="F198" s="303">
        <f>IF('INGRESO DE DATOS'!$D$19="Guayas/Santa Elena",'Tablas Guayaquil'!F198,'Tablas Resto de Ecuador'!F198)</f>
        <v>7409</v>
      </c>
      <c r="G198" s="303">
        <f>IF('INGRESO DE DATOS'!$D$19="Guayas/Santa Elena",'Tablas Guayaquil'!G198,'Tablas Resto de Ecuador'!G198)</f>
        <v>5811</v>
      </c>
      <c r="I198" s="3"/>
      <c r="J198" s="3"/>
      <c r="K198" s="3"/>
      <c r="L198" s="3"/>
      <c r="M198" s="3"/>
      <c r="N198" s="3"/>
    </row>
    <row r="199" spans="1:14" ht="14" hidden="1" x14ac:dyDescent="0.15">
      <c r="A199" s="4">
        <v>62</v>
      </c>
      <c r="B199" s="6"/>
      <c r="C199" s="303">
        <f>IF('INGRESO DE DATOS'!$D$19="Guayas/Santa Elena",'Tablas Guayaquil'!C199,'Tablas Resto de Ecuador'!C199)</f>
        <v>18363</v>
      </c>
      <c r="D199" s="303">
        <f>IF('INGRESO DE DATOS'!$D$19="Guayas/Santa Elena",'Tablas Guayaquil'!D199,'Tablas Resto de Ecuador'!D199)</f>
        <v>16666</v>
      </c>
      <c r="E199" s="303">
        <f>IF('INGRESO DE DATOS'!$D$19="Guayas/Santa Elena",'Tablas Guayaquil'!E199,'Tablas Resto de Ecuador'!E199)</f>
        <v>11503</v>
      </c>
      <c r="F199" s="303">
        <f>IF('INGRESO DE DATOS'!$D$19="Guayas/Santa Elena",'Tablas Guayaquil'!F199,'Tablas Resto de Ecuador'!F199)</f>
        <v>8225</v>
      </c>
      <c r="G199" s="303">
        <f>IF('INGRESO DE DATOS'!$D$19="Guayas/Santa Elena",'Tablas Guayaquil'!G199,'Tablas Resto de Ecuador'!G199)</f>
        <v>6452</v>
      </c>
      <c r="I199" s="3"/>
      <c r="J199" s="3"/>
      <c r="K199" s="3"/>
      <c r="L199" s="3"/>
      <c r="M199" s="3"/>
      <c r="N199" s="3"/>
    </row>
    <row r="200" spans="1:14" ht="14" hidden="1" x14ac:dyDescent="0.15">
      <c r="A200" s="4">
        <v>63</v>
      </c>
      <c r="B200" s="6"/>
      <c r="C200" s="303">
        <f>IF('INGRESO DE DATOS'!$D$19="Guayas/Santa Elena",'Tablas Guayaquil'!C200,'Tablas Resto de Ecuador'!C200)</f>
        <v>20335</v>
      </c>
      <c r="D200" s="303">
        <f>IF('INGRESO DE DATOS'!$D$19="Guayas/Santa Elena",'Tablas Guayaquil'!D200,'Tablas Resto de Ecuador'!D200)</f>
        <v>18455</v>
      </c>
      <c r="E200" s="303">
        <f>IF('INGRESO DE DATOS'!$D$19="Guayas/Santa Elena",'Tablas Guayaquil'!E200,'Tablas Resto de Ecuador'!E200)</f>
        <v>12741</v>
      </c>
      <c r="F200" s="303">
        <f>IF('INGRESO DE DATOS'!$D$19="Guayas/Santa Elena",'Tablas Guayaquil'!F200,'Tablas Resto de Ecuador'!F200)</f>
        <v>9110</v>
      </c>
      <c r="G200" s="303">
        <f>IF('INGRESO DE DATOS'!$D$19="Guayas/Santa Elena",'Tablas Guayaquil'!G200,'Tablas Resto de Ecuador'!G200)</f>
        <v>7147</v>
      </c>
      <c r="I200" s="3"/>
      <c r="J200" s="3"/>
      <c r="K200" s="3"/>
      <c r="L200" s="3"/>
      <c r="M200" s="3"/>
      <c r="N200" s="3"/>
    </row>
    <row r="201" spans="1:14" ht="14" hidden="1" x14ac:dyDescent="0.15">
      <c r="A201" s="4">
        <v>64</v>
      </c>
      <c r="B201" s="6"/>
      <c r="C201" s="303">
        <f>IF('INGRESO DE DATOS'!$D$19="Guayas/Santa Elena",'Tablas Guayaquil'!C201,'Tablas Resto de Ecuador'!C201)</f>
        <v>22447</v>
      </c>
      <c r="D201" s="303">
        <f>IF('INGRESO DE DATOS'!$D$19="Guayas/Santa Elena",'Tablas Guayaquil'!D201,'Tablas Resto de Ecuador'!D201)</f>
        <v>20373</v>
      </c>
      <c r="E201" s="303">
        <f>IF('INGRESO DE DATOS'!$D$19="Guayas/Santa Elena",'Tablas Guayaquil'!E201,'Tablas Resto de Ecuador'!E201)</f>
        <v>14068</v>
      </c>
      <c r="F201" s="303">
        <f>IF('INGRESO DE DATOS'!$D$19="Guayas/Santa Elena",'Tablas Guayaquil'!F201,'Tablas Resto de Ecuador'!F201)</f>
        <v>10058</v>
      </c>
      <c r="G201" s="303">
        <f>IF('INGRESO DE DATOS'!$D$19="Guayas/Santa Elena",'Tablas Guayaquil'!G201,'Tablas Resto de Ecuador'!G201)</f>
        <v>7892</v>
      </c>
      <c r="I201" s="3"/>
      <c r="J201" s="3"/>
      <c r="K201" s="3"/>
      <c r="L201" s="3"/>
      <c r="M201" s="3"/>
      <c r="N201" s="3"/>
    </row>
    <row r="202" spans="1:14" ht="14" hidden="1" x14ac:dyDescent="0.15">
      <c r="A202" s="4">
        <v>65</v>
      </c>
      <c r="B202" s="6"/>
      <c r="C202" s="303">
        <f>IF('INGRESO DE DATOS'!$D$19="Guayas/Santa Elena",'Tablas Guayaquil'!C202,'Tablas Resto de Ecuador'!C202)</f>
        <v>24695</v>
      </c>
      <c r="D202" s="303">
        <f>IF('INGRESO DE DATOS'!$D$19="Guayas/Santa Elena",'Tablas Guayaquil'!D202,'Tablas Resto de Ecuador'!D202)</f>
        <v>22412</v>
      </c>
      <c r="E202" s="303">
        <f>IF('INGRESO DE DATOS'!$D$19="Guayas/Santa Elena",'Tablas Guayaquil'!E202,'Tablas Resto de Ecuador'!E202)</f>
        <v>15488</v>
      </c>
      <c r="F202" s="303">
        <f>IF('INGRESO DE DATOS'!$D$19="Guayas/Santa Elena",'Tablas Guayaquil'!F202,'Tablas Resto de Ecuador'!F202)</f>
        <v>11075</v>
      </c>
      <c r="G202" s="303">
        <f>IF('INGRESO DE DATOS'!$D$19="Guayas/Santa Elena",'Tablas Guayaquil'!G202,'Tablas Resto de Ecuador'!G202)</f>
        <v>8690</v>
      </c>
      <c r="I202" s="3"/>
      <c r="J202" s="3"/>
      <c r="K202" s="3"/>
      <c r="L202" s="3"/>
      <c r="M202" s="3"/>
      <c r="N202" s="3"/>
    </row>
    <row r="203" spans="1:14" ht="14" hidden="1" x14ac:dyDescent="0.15">
      <c r="A203" s="4">
        <v>66</v>
      </c>
      <c r="B203" s="6"/>
      <c r="C203" s="303">
        <f>IF('INGRESO DE DATOS'!$D$19="Guayas/Santa Elena",'Tablas Guayaquil'!C203,'Tablas Resto de Ecuador'!C203)</f>
        <v>27083</v>
      </c>
      <c r="D203" s="303">
        <f>IF('INGRESO DE DATOS'!$D$19="Guayas/Santa Elena",'Tablas Guayaquil'!D203,'Tablas Resto de Ecuador'!D203)</f>
        <v>24581</v>
      </c>
      <c r="E203" s="303">
        <f>IF('INGRESO DE DATOS'!$D$19="Guayas/Santa Elena",'Tablas Guayaquil'!E203,'Tablas Resto de Ecuador'!E203)</f>
        <v>16998</v>
      </c>
      <c r="F203" s="303">
        <f>IF('INGRESO DE DATOS'!$D$19="Guayas/Santa Elena",'Tablas Guayaquil'!F203,'Tablas Resto de Ecuador'!F203)</f>
        <v>12156</v>
      </c>
      <c r="G203" s="303">
        <f>IF('INGRESO DE DATOS'!$D$19="Guayas/Santa Elena",'Tablas Guayaquil'!G203,'Tablas Resto de Ecuador'!G203)</f>
        <v>9539</v>
      </c>
      <c r="I203" s="3"/>
      <c r="J203" s="3"/>
      <c r="K203" s="3"/>
      <c r="L203" s="3"/>
      <c r="M203" s="3"/>
      <c r="N203" s="3"/>
    </row>
    <row r="204" spans="1:14" ht="14" hidden="1" x14ac:dyDescent="0.15">
      <c r="A204" s="4">
        <v>67</v>
      </c>
      <c r="B204" s="6"/>
      <c r="C204" s="303">
        <f>IF('INGRESO DE DATOS'!$D$19="Guayas/Santa Elena",'Tablas Guayaquil'!C204,'Tablas Resto de Ecuador'!C204)</f>
        <v>29610</v>
      </c>
      <c r="D204" s="303">
        <f>IF('INGRESO DE DATOS'!$D$19="Guayas/Santa Elena",'Tablas Guayaquil'!D204,'Tablas Resto de Ecuador'!D204)</f>
        <v>26873</v>
      </c>
      <c r="E204" s="303">
        <f>IF('INGRESO DE DATOS'!$D$19="Guayas/Santa Elena",'Tablas Guayaquil'!E204,'Tablas Resto de Ecuador'!E204)</f>
        <v>18602</v>
      </c>
      <c r="F204" s="303">
        <f>IF('INGRESO DE DATOS'!$D$19="Guayas/Santa Elena",'Tablas Guayaquil'!F204,'Tablas Resto de Ecuador'!F204)</f>
        <v>13302</v>
      </c>
      <c r="G204" s="303">
        <f>IF('INGRESO DE DATOS'!$D$19="Guayas/Santa Elena",'Tablas Guayaquil'!G204,'Tablas Resto de Ecuador'!G204)</f>
        <v>10435</v>
      </c>
      <c r="I204" s="3"/>
      <c r="J204" s="3"/>
      <c r="K204" s="3"/>
      <c r="L204" s="3"/>
      <c r="M204" s="3"/>
      <c r="N204" s="3"/>
    </row>
    <row r="205" spans="1:14" ht="14" hidden="1" x14ac:dyDescent="0.15">
      <c r="A205" s="4">
        <v>68</v>
      </c>
      <c r="B205" s="6"/>
      <c r="C205" s="303">
        <f>IF('INGRESO DE DATOS'!$D$19="Guayas/Santa Elena",'Tablas Guayaquil'!C205,'Tablas Resto de Ecuador'!C205)</f>
        <v>32277</v>
      </c>
      <c r="D205" s="303">
        <f>IF('INGRESO DE DATOS'!$D$19="Guayas/Santa Elena",'Tablas Guayaquil'!D205,'Tablas Resto de Ecuador'!D205)</f>
        <v>29293</v>
      </c>
      <c r="E205" s="303">
        <f>IF('INGRESO DE DATOS'!$D$19="Guayas/Santa Elena",'Tablas Guayaquil'!E205,'Tablas Resto de Ecuador'!E205)</f>
        <v>20299</v>
      </c>
      <c r="F205" s="303">
        <f>IF('INGRESO DE DATOS'!$D$19="Guayas/Santa Elena",'Tablas Guayaquil'!F205,'Tablas Resto de Ecuador'!F205)</f>
        <v>14516</v>
      </c>
      <c r="G205" s="303">
        <f>IF('INGRESO DE DATOS'!$D$19="Guayas/Santa Elena",'Tablas Guayaquil'!G205,'Tablas Resto de Ecuador'!G205)</f>
        <v>11387</v>
      </c>
      <c r="I205" s="3"/>
      <c r="J205" s="3"/>
      <c r="K205" s="3"/>
      <c r="L205" s="3"/>
      <c r="M205" s="3"/>
      <c r="N205" s="3"/>
    </row>
    <row r="206" spans="1:14" ht="14" hidden="1" x14ac:dyDescent="0.15">
      <c r="A206" s="4">
        <v>69</v>
      </c>
      <c r="B206" s="6"/>
      <c r="C206" s="303">
        <f>IF('INGRESO DE DATOS'!$D$19="Guayas/Santa Elena",'Tablas Guayaquil'!C206,'Tablas Resto de Ecuador'!C206)</f>
        <v>35082</v>
      </c>
      <c r="D206" s="303">
        <f>IF('INGRESO DE DATOS'!$D$19="Guayas/Santa Elena",'Tablas Guayaquil'!D206,'Tablas Resto de Ecuador'!D206)</f>
        <v>31836</v>
      </c>
      <c r="E206" s="303">
        <f>IF('INGRESO DE DATOS'!$D$19="Guayas/Santa Elena",'Tablas Guayaquil'!E206,'Tablas Resto de Ecuador'!E206)</f>
        <v>22083</v>
      </c>
      <c r="F206" s="303">
        <f>IF('INGRESO DE DATOS'!$D$19="Guayas/Santa Elena",'Tablas Guayaquil'!F206,'Tablas Resto de Ecuador'!F206)</f>
        <v>15791</v>
      </c>
      <c r="G206" s="303">
        <f>IF('INGRESO DE DATOS'!$D$19="Guayas/Santa Elena",'Tablas Guayaquil'!G206,'Tablas Resto de Ecuador'!G206)</f>
        <v>12388</v>
      </c>
      <c r="I206" s="3"/>
      <c r="J206" s="3"/>
      <c r="K206" s="3"/>
      <c r="L206" s="3"/>
      <c r="M206" s="3"/>
      <c r="N206" s="3"/>
    </row>
    <row r="207" spans="1:14" ht="14" hidden="1" x14ac:dyDescent="0.15">
      <c r="A207" s="4">
        <v>70</v>
      </c>
      <c r="B207" s="6"/>
      <c r="C207" s="303">
        <f>IF('INGRESO DE DATOS'!$D$19="Guayas/Santa Elena",'Tablas Guayaquil'!C207,'Tablas Resto de Ecuador'!C207)</f>
        <v>38023</v>
      </c>
      <c r="D207" s="303">
        <f>IF('INGRESO DE DATOS'!$D$19="Guayas/Santa Elena",'Tablas Guayaquil'!D207,'Tablas Resto de Ecuador'!D207)</f>
        <v>34507</v>
      </c>
      <c r="E207" s="303">
        <f>IF('INGRESO DE DATOS'!$D$19="Guayas/Santa Elena",'Tablas Guayaquil'!E207,'Tablas Resto de Ecuador'!E207)</f>
        <v>23962</v>
      </c>
      <c r="F207" s="303">
        <f>IF('INGRESO DE DATOS'!$D$19="Guayas/Santa Elena",'Tablas Guayaquil'!F207,'Tablas Resto de Ecuador'!F207)</f>
        <v>17134</v>
      </c>
      <c r="G207" s="303">
        <f>IF('INGRESO DE DATOS'!$D$19="Guayas/Santa Elena",'Tablas Guayaquil'!G207,'Tablas Resto de Ecuador'!G207)</f>
        <v>13441</v>
      </c>
      <c r="I207" s="3"/>
      <c r="J207" s="3"/>
      <c r="K207" s="3"/>
      <c r="L207" s="3"/>
      <c r="M207" s="3"/>
      <c r="N207" s="3"/>
    </row>
    <row r="208" spans="1:14" ht="14" hidden="1" x14ac:dyDescent="0.15">
      <c r="A208" s="4">
        <v>71</v>
      </c>
      <c r="B208" s="6"/>
      <c r="C208" s="303">
        <f>IF('INGRESO DE DATOS'!$D$19="Guayas/Santa Elena",'Tablas Guayaquil'!C208,'Tablas Resto de Ecuador'!C208)</f>
        <v>41104</v>
      </c>
      <c r="D208" s="303">
        <f>IF('INGRESO DE DATOS'!$D$19="Guayas/Santa Elena",'Tablas Guayaquil'!D208,'Tablas Resto de Ecuador'!D208)</f>
        <v>37302</v>
      </c>
      <c r="E208" s="303">
        <f>IF('INGRESO DE DATOS'!$D$19="Guayas/Santa Elena",'Tablas Guayaquil'!E208,'Tablas Resto de Ecuador'!E208)</f>
        <v>25932</v>
      </c>
      <c r="F208" s="303">
        <f>IF('INGRESO DE DATOS'!$D$19="Guayas/Santa Elena",'Tablas Guayaquil'!F208,'Tablas Resto de Ecuador'!F208)</f>
        <v>18543</v>
      </c>
      <c r="G208" s="303">
        <f>IF('INGRESO DE DATOS'!$D$19="Guayas/Santa Elena",'Tablas Guayaquil'!G208,'Tablas Resto de Ecuador'!G208)</f>
        <v>14548</v>
      </c>
      <c r="I208" s="3"/>
      <c r="J208" s="3"/>
      <c r="K208" s="3"/>
      <c r="L208" s="3"/>
      <c r="M208" s="3"/>
      <c r="N208" s="3"/>
    </row>
    <row r="209" spans="1:14" ht="14" hidden="1" x14ac:dyDescent="0.15">
      <c r="A209" s="4">
        <v>72</v>
      </c>
      <c r="B209" s="6"/>
      <c r="C209" s="303">
        <f>IF('INGRESO DE DATOS'!$D$19="Guayas/Santa Elena",'Tablas Guayaquil'!C209,'Tablas Resto de Ecuador'!C209)</f>
        <v>44324</v>
      </c>
      <c r="D209" s="303">
        <f>IF('INGRESO DE DATOS'!$D$19="Guayas/Santa Elena",'Tablas Guayaquil'!D209,'Tablas Resto de Ecuador'!D209)</f>
        <v>40225</v>
      </c>
      <c r="E209" s="303">
        <f>IF('INGRESO DE DATOS'!$D$19="Guayas/Santa Elena",'Tablas Guayaquil'!E209,'Tablas Resto de Ecuador'!E209)</f>
        <v>27996</v>
      </c>
      <c r="F209" s="303">
        <f>IF('INGRESO DE DATOS'!$D$19="Guayas/Santa Elena",'Tablas Guayaquil'!F209,'Tablas Resto de Ecuador'!F209)</f>
        <v>20019</v>
      </c>
      <c r="G209" s="303">
        <f>IF('INGRESO DE DATOS'!$D$19="Guayas/Santa Elena",'Tablas Guayaquil'!G209,'Tablas Resto de Ecuador'!G209)</f>
        <v>15706</v>
      </c>
      <c r="I209" s="3"/>
      <c r="J209" s="3"/>
      <c r="K209" s="3"/>
      <c r="L209" s="3"/>
      <c r="M209" s="3"/>
      <c r="N209" s="3"/>
    </row>
    <row r="210" spans="1:14" ht="14" hidden="1" x14ac:dyDescent="0.15">
      <c r="A210" s="4">
        <v>73</v>
      </c>
      <c r="B210" s="6"/>
      <c r="C210" s="303">
        <f>IF('INGRESO DE DATOS'!$D$19="Guayas/Santa Elena",'Tablas Guayaquil'!C210,'Tablas Resto de Ecuador'!C210)</f>
        <v>47680</v>
      </c>
      <c r="D210" s="303">
        <f>IF('INGRESO DE DATOS'!$D$19="Guayas/Santa Elena",'Tablas Guayaquil'!D210,'Tablas Resto de Ecuador'!D210)</f>
        <v>43272</v>
      </c>
      <c r="E210" s="303">
        <f>IF('INGRESO DE DATOS'!$D$19="Guayas/Santa Elena",'Tablas Guayaquil'!E210,'Tablas Resto de Ecuador'!E210)</f>
        <v>30150</v>
      </c>
      <c r="F210" s="303">
        <f>IF('INGRESO DE DATOS'!$D$19="Guayas/Santa Elena",'Tablas Guayaquil'!F210,'Tablas Resto de Ecuador'!F210)</f>
        <v>21559</v>
      </c>
      <c r="G210" s="303">
        <f>IF('INGRESO DE DATOS'!$D$19="Guayas/Santa Elena",'Tablas Guayaquil'!G210,'Tablas Resto de Ecuador'!G210)</f>
        <v>16914</v>
      </c>
      <c r="I210" s="3"/>
      <c r="J210" s="3"/>
      <c r="K210" s="3"/>
      <c r="L210" s="3"/>
      <c r="M210" s="3"/>
      <c r="N210" s="3"/>
    </row>
    <row r="211" spans="1:14" ht="14" hidden="1" x14ac:dyDescent="0.15">
      <c r="A211" s="4">
        <v>74</v>
      </c>
      <c r="B211" s="6"/>
      <c r="C211" s="303">
        <f>IF('INGRESO DE DATOS'!$D$19="Guayas/Santa Elena",'Tablas Guayaquil'!C211,'Tablas Resto de Ecuador'!C211)</f>
        <v>51178</v>
      </c>
      <c r="D211" s="303">
        <f>IF('INGRESO DE DATOS'!$D$19="Guayas/Santa Elena",'Tablas Guayaquil'!D211,'Tablas Resto de Ecuador'!D211)</f>
        <v>46445</v>
      </c>
      <c r="E211" s="303">
        <f>IF('INGRESO DE DATOS'!$D$19="Guayas/Santa Elena",'Tablas Guayaquil'!E211,'Tablas Resto de Ecuador'!E211)</f>
        <v>32395</v>
      </c>
      <c r="F211" s="303">
        <f>IF('INGRESO DE DATOS'!$D$19="Guayas/Santa Elena",'Tablas Guayaquil'!F211,'Tablas Resto de Ecuador'!F211)</f>
        <v>23165</v>
      </c>
      <c r="G211" s="303">
        <f>IF('INGRESO DE DATOS'!$D$19="Guayas/Santa Elena",'Tablas Guayaquil'!G211,'Tablas Resto de Ecuador'!G211)</f>
        <v>18174</v>
      </c>
      <c r="I211" s="3"/>
      <c r="J211" s="3"/>
      <c r="K211" s="3"/>
      <c r="L211" s="3"/>
      <c r="M211" s="3"/>
      <c r="N211" s="3"/>
    </row>
    <row r="212" spans="1:14" ht="14" hidden="1" x14ac:dyDescent="0.15">
      <c r="A212" s="4">
        <v>75</v>
      </c>
      <c r="B212" s="6"/>
      <c r="C212" s="303">
        <f>IF('INGRESO DE DATOS'!$D$19="Guayas/Santa Elena",'Tablas Guayaquil'!C212,'Tablas Resto de Ecuador'!C212)</f>
        <v>54811</v>
      </c>
      <c r="D212" s="303">
        <f>IF('INGRESO DE DATOS'!$D$19="Guayas/Santa Elena",'Tablas Guayaquil'!D212,'Tablas Resto de Ecuador'!D212)</f>
        <v>49740</v>
      </c>
      <c r="E212" s="303">
        <f>IF('INGRESO DE DATOS'!$D$19="Guayas/Santa Elena",'Tablas Guayaquil'!E212,'Tablas Resto de Ecuador'!E212)</f>
        <v>34734</v>
      </c>
      <c r="F212" s="303">
        <f>IF('INGRESO DE DATOS'!$D$19="Guayas/Santa Elena",'Tablas Guayaquil'!F212,'Tablas Resto de Ecuador'!F212)</f>
        <v>24836</v>
      </c>
      <c r="G212" s="303">
        <f>IF('INGRESO DE DATOS'!$D$19="Guayas/Santa Elena",'Tablas Guayaquil'!G212,'Tablas Resto de Ecuador'!G212)</f>
        <v>19485</v>
      </c>
      <c r="I212" s="3"/>
      <c r="J212" s="3"/>
      <c r="K212" s="3"/>
      <c r="L212" s="3"/>
      <c r="M212" s="3"/>
      <c r="N212" s="3"/>
    </row>
    <row r="213" spans="1:14" ht="14" hidden="1" x14ac:dyDescent="0.15">
      <c r="A213" s="4">
        <v>76</v>
      </c>
      <c r="B213" s="6"/>
      <c r="C213" s="303">
        <f>IF('INGRESO DE DATOS'!$D$19="Guayas/Santa Elena",'Tablas Guayaquil'!C213,'Tablas Resto de Ecuador'!C213)</f>
        <v>54811</v>
      </c>
      <c r="D213" s="303">
        <f>IF('INGRESO DE DATOS'!$D$19="Guayas/Santa Elena",'Tablas Guayaquil'!D213,'Tablas Resto de Ecuador'!D213)</f>
        <v>49740</v>
      </c>
      <c r="E213" s="303">
        <f>IF('INGRESO DE DATOS'!$D$19="Guayas/Santa Elena",'Tablas Guayaquil'!E213,'Tablas Resto de Ecuador'!E213)</f>
        <v>34734</v>
      </c>
      <c r="F213" s="303">
        <f>IF('INGRESO DE DATOS'!$D$19="Guayas/Santa Elena",'Tablas Guayaquil'!F213,'Tablas Resto de Ecuador'!F213)</f>
        <v>24836</v>
      </c>
      <c r="G213" s="303">
        <f>IF('INGRESO DE DATOS'!$D$19="Guayas/Santa Elena",'Tablas Guayaquil'!G213,'Tablas Resto de Ecuador'!G213)</f>
        <v>19485</v>
      </c>
      <c r="I213" s="3"/>
      <c r="J213" s="3"/>
      <c r="K213" s="3"/>
      <c r="L213" s="3"/>
      <c r="M213" s="3"/>
      <c r="N213" s="3"/>
    </row>
    <row r="214" spans="1:14" ht="14" hidden="1" x14ac:dyDescent="0.15">
      <c r="A214" s="4">
        <v>77</v>
      </c>
      <c r="B214" s="6"/>
      <c r="C214" s="303">
        <f>IF('INGRESO DE DATOS'!$D$19="Guayas/Santa Elena",'Tablas Guayaquil'!C214,'Tablas Resto de Ecuador'!C214)</f>
        <v>54811</v>
      </c>
      <c r="D214" s="303">
        <f>IF('INGRESO DE DATOS'!$D$19="Guayas/Santa Elena",'Tablas Guayaquil'!D214,'Tablas Resto de Ecuador'!D214)</f>
        <v>49740</v>
      </c>
      <c r="E214" s="303">
        <f>IF('INGRESO DE DATOS'!$D$19="Guayas/Santa Elena",'Tablas Guayaquil'!E214,'Tablas Resto de Ecuador'!E214)</f>
        <v>34734</v>
      </c>
      <c r="F214" s="303">
        <f>IF('INGRESO DE DATOS'!$D$19="Guayas/Santa Elena",'Tablas Guayaquil'!F214,'Tablas Resto de Ecuador'!F214)</f>
        <v>24836</v>
      </c>
      <c r="G214" s="303">
        <f>IF('INGRESO DE DATOS'!$D$19="Guayas/Santa Elena",'Tablas Guayaquil'!G214,'Tablas Resto de Ecuador'!G214)</f>
        <v>19485</v>
      </c>
      <c r="I214" s="3"/>
      <c r="J214" s="3"/>
      <c r="K214" s="3"/>
      <c r="L214" s="3"/>
      <c r="M214" s="3"/>
      <c r="N214" s="3"/>
    </row>
    <row r="215" spans="1:14" ht="14" hidden="1" x14ac:dyDescent="0.15">
      <c r="A215" s="4">
        <v>78</v>
      </c>
      <c r="B215" s="6"/>
      <c r="C215" s="303">
        <f>IF('INGRESO DE DATOS'!$D$19="Guayas/Santa Elena",'Tablas Guayaquil'!C215,'Tablas Resto de Ecuador'!C215)</f>
        <v>54811</v>
      </c>
      <c r="D215" s="303">
        <f>IF('INGRESO DE DATOS'!$D$19="Guayas/Santa Elena",'Tablas Guayaquil'!D215,'Tablas Resto de Ecuador'!D215)</f>
        <v>49740</v>
      </c>
      <c r="E215" s="303">
        <f>IF('INGRESO DE DATOS'!$D$19="Guayas/Santa Elena",'Tablas Guayaquil'!E215,'Tablas Resto de Ecuador'!E215)</f>
        <v>34734</v>
      </c>
      <c r="F215" s="303">
        <f>IF('INGRESO DE DATOS'!$D$19="Guayas/Santa Elena",'Tablas Guayaquil'!F215,'Tablas Resto de Ecuador'!F215)</f>
        <v>24836</v>
      </c>
      <c r="G215" s="303">
        <f>IF('INGRESO DE DATOS'!$D$19="Guayas/Santa Elena",'Tablas Guayaquil'!G215,'Tablas Resto de Ecuador'!G215)</f>
        <v>19485</v>
      </c>
      <c r="I215" s="3"/>
      <c r="J215" s="3"/>
      <c r="K215" s="3"/>
      <c r="L215" s="3"/>
      <c r="M215" s="3"/>
      <c r="N215" s="3"/>
    </row>
    <row r="216" spans="1:14" ht="14" hidden="1" x14ac:dyDescent="0.15">
      <c r="A216" s="4">
        <v>79</v>
      </c>
      <c r="B216" s="6"/>
      <c r="C216" s="303">
        <f>IF('INGRESO DE DATOS'!$D$19="Guayas/Santa Elena",'Tablas Guayaquil'!C216,'Tablas Resto de Ecuador'!C216)</f>
        <v>54811</v>
      </c>
      <c r="D216" s="303">
        <f>IF('INGRESO DE DATOS'!$D$19="Guayas/Santa Elena",'Tablas Guayaquil'!D216,'Tablas Resto de Ecuador'!D216)</f>
        <v>49740</v>
      </c>
      <c r="E216" s="303">
        <f>IF('INGRESO DE DATOS'!$D$19="Guayas/Santa Elena",'Tablas Guayaquil'!E216,'Tablas Resto de Ecuador'!E216)</f>
        <v>34734</v>
      </c>
      <c r="F216" s="303">
        <f>IF('INGRESO DE DATOS'!$D$19="Guayas/Santa Elena",'Tablas Guayaquil'!F216,'Tablas Resto de Ecuador'!F216)</f>
        <v>24836</v>
      </c>
      <c r="G216" s="303">
        <f>IF('INGRESO DE DATOS'!$D$19="Guayas/Santa Elena",'Tablas Guayaquil'!G216,'Tablas Resto de Ecuador'!G216)</f>
        <v>19485</v>
      </c>
      <c r="I216" s="3"/>
      <c r="J216" s="3"/>
      <c r="K216" s="3"/>
      <c r="L216" s="3"/>
      <c r="M216" s="3"/>
      <c r="N216" s="3"/>
    </row>
    <row r="217" spans="1:14" ht="14" hidden="1" x14ac:dyDescent="0.15">
      <c r="A217" s="4">
        <v>80</v>
      </c>
      <c r="B217" s="6"/>
      <c r="C217" s="303">
        <f>IF('INGRESO DE DATOS'!$D$19="Guayas/Santa Elena",'Tablas Guayaquil'!C217,'Tablas Resto de Ecuador'!C217)</f>
        <v>54811</v>
      </c>
      <c r="D217" s="303">
        <f>IF('INGRESO DE DATOS'!$D$19="Guayas/Santa Elena",'Tablas Guayaquil'!D217,'Tablas Resto de Ecuador'!D217)</f>
        <v>49740</v>
      </c>
      <c r="E217" s="303">
        <f>IF('INGRESO DE DATOS'!$D$19="Guayas/Santa Elena",'Tablas Guayaquil'!E217,'Tablas Resto de Ecuador'!E217)</f>
        <v>34734</v>
      </c>
      <c r="F217" s="303">
        <f>IF('INGRESO DE DATOS'!$D$19="Guayas/Santa Elena",'Tablas Guayaquil'!F217,'Tablas Resto de Ecuador'!F217)</f>
        <v>24836</v>
      </c>
      <c r="G217" s="303">
        <f>IF('INGRESO DE DATOS'!$D$19="Guayas/Santa Elena",'Tablas Guayaquil'!G217,'Tablas Resto de Ecuador'!G217)</f>
        <v>19485</v>
      </c>
      <c r="I217" s="3"/>
      <c r="J217" s="3"/>
      <c r="K217" s="3"/>
      <c r="L217" s="3"/>
      <c r="M217" s="3"/>
      <c r="N217" s="3"/>
    </row>
    <row r="218" spans="1:14" ht="14" hidden="1" x14ac:dyDescent="0.15">
      <c r="A218" s="4">
        <v>81</v>
      </c>
      <c r="B218" s="6"/>
      <c r="C218" s="303">
        <f>IF('INGRESO DE DATOS'!$D$19="Guayas/Santa Elena",'Tablas Guayaquil'!C218,'Tablas Resto de Ecuador'!C218)</f>
        <v>54811</v>
      </c>
      <c r="D218" s="303">
        <f>IF('INGRESO DE DATOS'!$D$19="Guayas/Santa Elena",'Tablas Guayaquil'!D218,'Tablas Resto de Ecuador'!D218)</f>
        <v>49740</v>
      </c>
      <c r="E218" s="303">
        <f>IF('INGRESO DE DATOS'!$D$19="Guayas/Santa Elena",'Tablas Guayaquil'!E218,'Tablas Resto de Ecuador'!E218)</f>
        <v>34734</v>
      </c>
      <c r="F218" s="303">
        <f>IF('INGRESO DE DATOS'!$D$19="Guayas/Santa Elena",'Tablas Guayaquil'!F218,'Tablas Resto de Ecuador'!F218)</f>
        <v>24836</v>
      </c>
      <c r="G218" s="303">
        <f>IF('INGRESO DE DATOS'!$D$19="Guayas/Santa Elena",'Tablas Guayaquil'!G218,'Tablas Resto de Ecuador'!G218)</f>
        <v>19485</v>
      </c>
      <c r="I218" s="3"/>
      <c r="J218" s="3"/>
      <c r="K218" s="3"/>
      <c r="L218" s="3"/>
      <c r="M218" s="3"/>
      <c r="N218" s="3"/>
    </row>
    <row r="219" spans="1:14" ht="14" hidden="1" x14ac:dyDescent="0.15">
      <c r="A219" s="4">
        <v>82</v>
      </c>
      <c r="B219" s="6"/>
      <c r="C219" s="303">
        <f>IF('INGRESO DE DATOS'!$D$19="Guayas/Santa Elena",'Tablas Guayaquil'!C219,'Tablas Resto de Ecuador'!C219)</f>
        <v>54811</v>
      </c>
      <c r="D219" s="303">
        <f>IF('INGRESO DE DATOS'!$D$19="Guayas/Santa Elena",'Tablas Guayaquil'!D219,'Tablas Resto de Ecuador'!D219)</f>
        <v>49740</v>
      </c>
      <c r="E219" s="303">
        <f>IF('INGRESO DE DATOS'!$D$19="Guayas/Santa Elena",'Tablas Guayaquil'!E219,'Tablas Resto de Ecuador'!E219)</f>
        <v>34734</v>
      </c>
      <c r="F219" s="303">
        <f>IF('INGRESO DE DATOS'!$D$19="Guayas/Santa Elena",'Tablas Guayaquil'!F219,'Tablas Resto de Ecuador'!F219)</f>
        <v>24836</v>
      </c>
      <c r="G219" s="303">
        <f>IF('INGRESO DE DATOS'!$D$19="Guayas/Santa Elena",'Tablas Guayaquil'!G219,'Tablas Resto de Ecuador'!G219)</f>
        <v>19485</v>
      </c>
      <c r="I219" s="3"/>
      <c r="J219" s="3"/>
      <c r="K219" s="3"/>
      <c r="L219" s="3"/>
      <c r="M219" s="3"/>
      <c r="N219" s="3"/>
    </row>
    <row r="220" spans="1:14" ht="14" hidden="1" x14ac:dyDescent="0.15">
      <c r="A220" s="4">
        <v>83</v>
      </c>
      <c r="B220" s="6"/>
      <c r="C220" s="303">
        <f>IF('INGRESO DE DATOS'!$D$19="Guayas/Santa Elena",'Tablas Guayaquil'!C220,'Tablas Resto de Ecuador'!C220)</f>
        <v>54811</v>
      </c>
      <c r="D220" s="303">
        <f>IF('INGRESO DE DATOS'!$D$19="Guayas/Santa Elena",'Tablas Guayaquil'!D220,'Tablas Resto de Ecuador'!D220)</f>
        <v>49740</v>
      </c>
      <c r="E220" s="303">
        <f>IF('INGRESO DE DATOS'!$D$19="Guayas/Santa Elena",'Tablas Guayaquil'!E220,'Tablas Resto de Ecuador'!E220)</f>
        <v>34734</v>
      </c>
      <c r="F220" s="303">
        <f>IF('INGRESO DE DATOS'!$D$19="Guayas/Santa Elena",'Tablas Guayaquil'!F220,'Tablas Resto de Ecuador'!F220)</f>
        <v>24836</v>
      </c>
      <c r="G220" s="303">
        <f>IF('INGRESO DE DATOS'!$D$19="Guayas/Santa Elena",'Tablas Guayaquil'!G220,'Tablas Resto de Ecuador'!G220)</f>
        <v>19485</v>
      </c>
      <c r="I220" s="3"/>
      <c r="J220" s="3"/>
      <c r="K220" s="3"/>
      <c r="L220" s="3"/>
      <c r="M220" s="3"/>
      <c r="N220" s="3"/>
    </row>
    <row r="221" spans="1:14" ht="14" hidden="1" x14ac:dyDescent="0.15">
      <c r="A221" s="4">
        <v>84</v>
      </c>
      <c r="B221" s="6" t="s">
        <v>3</v>
      </c>
      <c r="C221" s="303">
        <f>IF('INGRESO DE DATOS'!$D$19="Guayas/Santa Elena",'Tablas Guayaquil'!C221,'Tablas Resto de Ecuador'!C221)</f>
        <v>54811</v>
      </c>
      <c r="D221" s="303">
        <f>IF('INGRESO DE DATOS'!$D$19="Guayas/Santa Elena",'Tablas Guayaquil'!D221,'Tablas Resto de Ecuador'!D221)</f>
        <v>49740</v>
      </c>
      <c r="E221" s="303">
        <f>IF('INGRESO DE DATOS'!$D$19="Guayas/Santa Elena",'Tablas Guayaquil'!E221,'Tablas Resto de Ecuador'!E221)</f>
        <v>34734</v>
      </c>
      <c r="F221" s="303">
        <f>IF('INGRESO DE DATOS'!$D$19="Guayas/Santa Elena",'Tablas Guayaquil'!F221,'Tablas Resto de Ecuador'!F221)</f>
        <v>24836</v>
      </c>
      <c r="G221" s="303">
        <f>IF('INGRESO DE DATOS'!$D$19="Guayas/Santa Elena",'Tablas Guayaquil'!G221,'Tablas Resto de Ecuador'!G221)</f>
        <v>19485</v>
      </c>
      <c r="I221" s="3"/>
      <c r="J221" s="3"/>
      <c r="K221" s="3"/>
      <c r="L221" s="3"/>
      <c r="M221" s="3"/>
      <c r="N221" s="3"/>
    </row>
    <row r="222" spans="1:14" ht="14" hidden="1" x14ac:dyDescent="0.15">
      <c r="A222" s="4">
        <v>1</v>
      </c>
      <c r="B222" s="6" t="s">
        <v>4</v>
      </c>
      <c r="C222" s="303">
        <f>IF('INGRESO DE DATOS'!$D$19="Guayas/Santa Elena",'Tablas Guayaquil'!C222,'Tablas Resto de Ecuador'!C222)</f>
        <v>2813</v>
      </c>
      <c r="D222" s="303">
        <f>IF('INGRESO DE DATOS'!$D$19="Guayas/Santa Elena",'Tablas Guayaquil'!D222,'Tablas Resto de Ecuador'!D222)</f>
        <v>2555</v>
      </c>
      <c r="E222" s="303">
        <f>IF('INGRESO DE DATOS'!$D$19="Guayas/Santa Elena",'Tablas Guayaquil'!E222,'Tablas Resto de Ecuador'!E222)</f>
        <v>1886</v>
      </c>
      <c r="F222" s="303">
        <f>IF('INGRESO DE DATOS'!$D$19="Guayas/Santa Elena",'Tablas Guayaquil'!F222,'Tablas Resto de Ecuador'!F222)</f>
        <v>1351</v>
      </c>
      <c r="G222" s="303">
        <f>IF('INGRESO DE DATOS'!$D$19="Guayas/Santa Elena",'Tablas Guayaquil'!G222,'Tablas Resto de Ecuador'!G222)</f>
        <v>1061</v>
      </c>
      <c r="I222" s="3"/>
      <c r="J222" s="3"/>
      <c r="K222" s="3"/>
      <c r="L222" s="3"/>
      <c r="M222" s="3"/>
      <c r="N222" s="3"/>
    </row>
    <row r="223" spans="1:14" ht="14" hidden="1" x14ac:dyDescent="0.15">
      <c r="A223" s="4">
        <v>2</v>
      </c>
      <c r="B223" s="6" t="s">
        <v>1</v>
      </c>
      <c r="C223" s="303">
        <f>IF('INGRESO DE DATOS'!$D$19="Guayas/Santa Elena",'Tablas Guayaquil'!C223,'Tablas Resto de Ecuador'!C223)</f>
        <v>4780</v>
      </c>
      <c r="D223" s="303">
        <f>IF('INGRESO DE DATOS'!$D$19="Guayas/Santa Elena",'Tablas Guayaquil'!D223,'Tablas Resto de Ecuador'!D223)</f>
        <v>4339</v>
      </c>
      <c r="E223" s="303">
        <f>IF('INGRESO DE DATOS'!$D$19="Guayas/Santa Elena",'Tablas Guayaquil'!E223,'Tablas Resto de Ecuador'!E223)</f>
        <v>3207</v>
      </c>
      <c r="F223" s="303">
        <f>IF('INGRESO DE DATOS'!$D$19="Guayas/Santa Elena",'Tablas Guayaquil'!F223,'Tablas Resto de Ecuador'!F223)</f>
        <v>2296</v>
      </c>
      <c r="G223" s="303">
        <f>IF('INGRESO DE DATOS'!$D$19="Guayas/Santa Elena",'Tablas Guayaquil'!G223,'Tablas Resto de Ecuador'!G223)</f>
        <v>1800</v>
      </c>
      <c r="I223" s="3"/>
      <c r="J223" s="3"/>
      <c r="K223" s="3"/>
      <c r="L223" s="3"/>
      <c r="M223" s="3"/>
      <c r="N223" s="3"/>
    </row>
    <row r="224" spans="1:14" ht="14" hidden="1" x14ac:dyDescent="0.15">
      <c r="A224" s="4">
        <v>3</v>
      </c>
      <c r="B224" s="6" t="s">
        <v>5</v>
      </c>
      <c r="C224" s="303">
        <f>IF('INGRESO DE DATOS'!$D$19="Guayas/Santa Elena",'Tablas Guayaquil'!C224,'Tablas Resto de Ecuador'!C224)</f>
        <v>6747</v>
      </c>
      <c r="D224" s="303">
        <f>IF('INGRESO DE DATOS'!$D$19="Guayas/Santa Elena",'Tablas Guayaquil'!D224,'Tablas Resto de Ecuador'!D224)</f>
        <v>6126</v>
      </c>
      <c r="E224" s="303">
        <f>IF('INGRESO DE DATOS'!$D$19="Guayas/Santa Elena",'Tablas Guayaquil'!E224,'Tablas Resto de Ecuador'!E224)</f>
        <v>4525</v>
      </c>
      <c r="F224" s="303">
        <f>IF('INGRESO DE DATOS'!$D$19="Guayas/Santa Elena",'Tablas Guayaquil'!F224,'Tablas Resto de Ecuador'!F224)</f>
        <v>3237</v>
      </c>
      <c r="G224" s="303">
        <f>IF('INGRESO DE DATOS'!$D$19="Guayas/Santa Elena",'Tablas Guayaquil'!G224,'Tablas Resto de Ecuador'!G224)</f>
        <v>2540</v>
      </c>
      <c r="I224" s="3"/>
      <c r="J224" s="3"/>
      <c r="K224" s="3"/>
      <c r="L224" s="3"/>
      <c r="M224" s="3"/>
      <c r="N224" s="3"/>
    </row>
    <row r="225" spans="1:7" ht="14" hidden="1" x14ac:dyDescent="0.15">
      <c r="A225" s="4"/>
      <c r="B225" s="7"/>
      <c r="C225" s="303">
        <f>IF('INGRESO DE DATOS'!$D$19="Guayas/Santa Elena",'Tablas Guayaquil'!C225,'Tablas Resto de Ecuador'!C225)</f>
        <v>0</v>
      </c>
      <c r="D225" s="303">
        <f>IF('INGRESO DE DATOS'!$D$19="Guayas/Santa Elena",'Tablas Guayaquil'!D225,'Tablas Resto de Ecuador'!D225)</f>
        <v>0</v>
      </c>
      <c r="E225" s="303">
        <f>IF('INGRESO DE DATOS'!$D$19="Guayas/Santa Elena",'Tablas Guayaquil'!E225,'Tablas Resto de Ecuador'!E225)</f>
        <v>0</v>
      </c>
      <c r="F225" s="303">
        <f>IF('INGRESO DE DATOS'!$D$19="Guayas/Santa Elena",'Tablas Guayaquil'!F225,'Tablas Resto de Ecuador'!F225)</f>
        <v>0</v>
      </c>
      <c r="G225" s="303">
        <f>IF('INGRESO DE DATOS'!$D$19="Guayas/Santa Elena",'Tablas Guayaquil'!G225,'Tablas Resto de Ecuador'!G225)</f>
        <v>0</v>
      </c>
    </row>
    <row r="226" spans="1:7" ht="18" hidden="1" x14ac:dyDescent="0.2">
      <c r="A226" s="422" t="s">
        <v>18</v>
      </c>
      <c r="B226" s="423"/>
      <c r="C226" s="303">
        <f>IF('INGRESO DE DATOS'!$D$19="Guayas/Santa Elena",'Tablas Guayaquil'!C226,'Tablas Resto de Ecuador'!C226)</f>
        <v>0</v>
      </c>
      <c r="D226" s="303">
        <f>IF('INGRESO DE DATOS'!$D$19="Guayas/Santa Elena",'Tablas Guayaquil'!D226,'Tablas Resto de Ecuador'!D226)</f>
        <v>0</v>
      </c>
      <c r="E226" s="303">
        <f>IF('INGRESO DE DATOS'!$D$19="Guayas/Santa Elena",'Tablas Guayaquil'!E226,'Tablas Resto de Ecuador'!E226)</f>
        <v>0</v>
      </c>
      <c r="F226" s="303">
        <f>IF('INGRESO DE DATOS'!$D$19="Guayas/Santa Elena",'Tablas Guayaquil'!F226,'Tablas Resto de Ecuador'!F226)</f>
        <v>0</v>
      </c>
      <c r="G226" s="303">
        <f>IF('INGRESO DE DATOS'!$D$19="Guayas/Santa Elena",'Tablas Guayaquil'!G226,'Tablas Resto de Ecuador'!G226)</f>
        <v>0</v>
      </c>
    </row>
    <row r="227" spans="1:7" ht="14" hidden="1" x14ac:dyDescent="0.15">
      <c r="A227" s="551" t="s">
        <v>0</v>
      </c>
      <c r="B227" s="552"/>
      <c r="C227" s="303">
        <f>IF('INGRESO DE DATOS'!$D$19="Guayas/Santa Elena",'Tablas Guayaquil'!C227,'Tablas Resto de Ecuador'!C227)</f>
        <v>0</v>
      </c>
      <c r="D227" s="303">
        <f>IF('INGRESO DE DATOS'!$D$19="Guayas/Santa Elena",'Tablas Guayaquil'!D227,'Tablas Resto de Ecuador'!D227)</f>
        <v>0</v>
      </c>
      <c r="E227" s="303">
        <f>IF('INGRESO DE DATOS'!$D$19="Guayas/Santa Elena",'Tablas Guayaquil'!E227,'Tablas Resto de Ecuador'!E227)</f>
        <v>0</v>
      </c>
      <c r="F227" s="303">
        <f>IF('INGRESO DE DATOS'!$D$19="Guayas/Santa Elena",'Tablas Guayaquil'!F227,'Tablas Resto de Ecuador'!F227)</f>
        <v>0</v>
      </c>
      <c r="G227" s="303">
        <f>IF('INGRESO DE DATOS'!$D$19="Guayas/Santa Elena",'Tablas Guayaquil'!G227,'Tablas Resto de Ecuador'!G227)</f>
        <v>0</v>
      </c>
    </row>
    <row r="228" spans="1:7" ht="14" hidden="1" x14ac:dyDescent="0.15">
      <c r="A228" s="4" t="s">
        <v>2</v>
      </c>
      <c r="B228" s="5" t="s">
        <v>2</v>
      </c>
      <c r="C228" s="303">
        <f>IF('INGRESO DE DATOS'!$D$19="Guayas/Santa Elena",'Tablas Guayaquil'!C228,'Tablas Resto de Ecuador'!C228)</f>
        <v>2000</v>
      </c>
      <c r="D228" s="303">
        <f>IF('INGRESO DE DATOS'!$D$19="Guayas/Santa Elena",'Tablas Guayaquil'!D228,'Tablas Resto de Ecuador'!D228)</f>
        <v>3500</v>
      </c>
      <c r="E228" s="303">
        <f>IF('INGRESO DE DATOS'!$D$19="Guayas/Santa Elena",'Tablas Guayaquil'!E228,'Tablas Resto de Ecuador'!E228)</f>
        <v>5000</v>
      </c>
      <c r="F228" s="303">
        <f>IF('INGRESO DE DATOS'!$D$19="Guayas/Santa Elena",'Tablas Guayaquil'!F228,'Tablas Resto de Ecuador'!F228)</f>
        <v>10000</v>
      </c>
      <c r="G228" s="303">
        <f>IF('INGRESO DE DATOS'!$D$19="Guayas/Santa Elena",'Tablas Guayaquil'!G228,'Tablas Resto de Ecuador'!G228)</f>
        <v>20000</v>
      </c>
    </row>
    <row r="229" spans="1:7" ht="14" hidden="1" x14ac:dyDescent="0.15">
      <c r="A229" s="4">
        <v>18</v>
      </c>
      <c r="B229" s="6"/>
      <c r="C229" s="303">
        <f>IF('INGRESO DE DATOS'!$D$19="Guayas/Santa Elena",'Tablas Guayaquil'!C229,'Tablas Resto de Ecuador'!C229)</f>
        <v>621.22666666666669</v>
      </c>
      <c r="D229" s="303">
        <f>IF('INGRESO DE DATOS'!$D$19="Guayas/Santa Elena",'Tablas Guayaquil'!D229,'Tablas Resto de Ecuador'!D229)</f>
        <v>563.73333333333335</v>
      </c>
      <c r="E229" s="303">
        <f>IF('INGRESO DE DATOS'!$D$19="Guayas/Santa Elena",'Tablas Guayaquil'!E229,'Tablas Resto de Ecuador'!E229)</f>
        <v>411.6</v>
      </c>
      <c r="F229" s="303">
        <f>IF('INGRESO DE DATOS'!$D$19="Guayas/Santa Elena",'Tablas Guayaquil'!F229,'Tablas Resto de Ecuador'!F229)</f>
        <v>294.56</v>
      </c>
      <c r="G229" s="303">
        <f>IF('INGRESO DE DATOS'!$D$19="Guayas/Santa Elena",'Tablas Guayaquil'!G229,'Tablas Resto de Ecuador'!G229)</f>
        <v>231.09333333333333</v>
      </c>
    </row>
    <row r="230" spans="1:7" ht="14" hidden="1" x14ac:dyDescent="0.15">
      <c r="A230" s="4">
        <v>19</v>
      </c>
      <c r="B230" s="6"/>
      <c r="C230" s="303">
        <f>IF('INGRESO DE DATOS'!$D$19="Guayas/Santa Elena",'Tablas Guayaquil'!C230,'Tablas Resto de Ecuador'!C230)</f>
        <v>621.22666666666669</v>
      </c>
      <c r="D230" s="303">
        <f>IF('INGRESO DE DATOS'!$D$19="Guayas/Santa Elena",'Tablas Guayaquil'!D230,'Tablas Resto de Ecuador'!D230)</f>
        <v>563.73333333333335</v>
      </c>
      <c r="E230" s="303">
        <f>IF('INGRESO DE DATOS'!$D$19="Guayas/Santa Elena",'Tablas Guayaquil'!E230,'Tablas Resto de Ecuador'!E230)</f>
        <v>411.6</v>
      </c>
      <c r="F230" s="303">
        <f>IF('INGRESO DE DATOS'!$D$19="Guayas/Santa Elena",'Tablas Guayaquil'!F230,'Tablas Resto de Ecuador'!F230)</f>
        <v>294.56</v>
      </c>
      <c r="G230" s="303">
        <f>IF('INGRESO DE DATOS'!$D$19="Guayas/Santa Elena",'Tablas Guayaquil'!G230,'Tablas Resto de Ecuador'!G230)</f>
        <v>231.09333333333333</v>
      </c>
    </row>
    <row r="231" spans="1:7" ht="14" hidden="1" x14ac:dyDescent="0.15">
      <c r="A231" s="4">
        <v>20</v>
      </c>
      <c r="B231" s="6"/>
      <c r="C231" s="303">
        <f>IF('INGRESO DE DATOS'!$D$19="Guayas/Santa Elena",'Tablas Guayaquil'!C231,'Tablas Resto de Ecuador'!C231)</f>
        <v>621.22666666666669</v>
      </c>
      <c r="D231" s="303">
        <f>IF('INGRESO DE DATOS'!$D$19="Guayas/Santa Elena",'Tablas Guayaquil'!D231,'Tablas Resto de Ecuador'!D231)</f>
        <v>563.73333333333335</v>
      </c>
      <c r="E231" s="303">
        <f>IF('INGRESO DE DATOS'!$D$19="Guayas/Santa Elena",'Tablas Guayaquil'!E231,'Tablas Resto de Ecuador'!E231)</f>
        <v>411.6</v>
      </c>
      <c r="F231" s="303">
        <f>IF('INGRESO DE DATOS'!$D$19="Guayas/Santa Elena",'Tablas Guayaquil'!F231,'Tablas Resto de Ecuador'!F231)</f>
        <v>294.56</v>
      </c>
      <c r="G231" s="303">
        <f>IF('INGRESO DE DATOS'!$D$19="Guayas/Santa Elena",'Tablas Guayaquil'!G231,'Tablas Resto de Ecuador'!G231)</f>
        <v>231.09333333333333</v>
      </c>
    </row>
    <row r="232" spans="1:7" ht="14" hidden="1" x14ac:dyDescent="0.15">
      <c r="A232" s="4">
        <v>21</v>
      </c>
      <c r="B232" s="6"/>
      <c r="C232" s="303">
        <f>IF('INGRESO DE DATOS'!$D$19="Guayas/Santa Elena",'Tablas Guayaquil'!C232,'Tablas Resto de Ecuador'!C232)</f>
        <v>621.22666666666669</v>
      </c>
      <c r="D232" s="303">
        <f>IF('INGRESO DE DATOS'!$D$19="Guayas/Santa Elena",'Tablas Guayaquil'!D232,'Tablas Resto de Ecuador'!D232)</f>
        <v>563.73333333333335</v>
      </c>
      <c r="E232" s="303">
        <f>IF('INGRESO DE DATOS'!$D$19="Guayas/Santa Elena",'Tablas Guayaquil'!E232,'Tablas Resto de Ecuador'!E232)</f>
        <v>411.6</v>
      </c>
      <c r="F232" s="303">
        <f>IF('INGRESO DE DATOS'!$D$19="Guayas/Santa Elena",'Tablas Guayaquil'!F232,'Tablas Resto de Ecuador'!F232)</f>
        <v>294.56</v>
      </c>
      <c r="G232" s="303">
        <f>IF('INGRESO DE DATOS'!$D$19="Guayas/Santa Elena",'Tablas Guayaquil'!G232,'Tablas Resto de Ecuador'!G232)</f>
        <v>231.09333333333333</v>
      </c>
    </row>
    <row r="233" spans="1:7" ht="14" hidden="1" x14ac:dyDescent="0.15">
      <c r="A233" s="4">
        <v>22</v>
      </c>
      <c r="B233" s="6"/>
      <c r="C233" s="303">
        <f>IF('INGRESO DE DATOS'!$D$19="Guayas/Santa Elena",'Tablas Guayaquil'!C233,'Tablas Resto de Ecuador'!C233)</f>
        <v>621.22666666666669</v>
      </c>
      <c r="D233" s="303">
        <f>IF('INGRESO DE DATOS'!$D$19="Guayas/Santa Elena",'Tablas Guayaquil'!D233,'Tablas Resto de Ecuador'!D233)</f>
        <v>563.73333333333335</v>
      </c>
      <c r="E233" s="303">
        <f>IF('INGRESO DE DATOS'!$D$19="Guayas/Santa Elena",'Tablas Guayaquil'!E233,'Tablas Resto de Ecuador'!E233)</f>
        <v>411.6</v>
      </c>
      <c r="F233" s="303">
        <f>IF('INGRESO DE DATOS'!$D$19="Guayas/Santa Elena",'Tablas Guayaquil'!F233,'Tablas Resto de Ecuador'!F233)</f>
        <v>294.56</v>
      </c>
      <c r="G233" s="303">
        <f>IF('INGRESO DE DATOS'!$D$19="Guayas/Santa Elena",'Tablas Guayaquil'!G233,'Tablas Resto de Ecuador'!G233)</f>
        <v>231.09333333333333</v>
      </c>
    </row>
    <row r="234" spans="1:7" ht="14" hidden="1" x14ac:dyDescent="0.15">
      <c r="A234" s="4">
        <v>23</v>
      </c>
      <c r="B234" s="6"/>
      <c r="C234" s="303">
        <f>IF('INGRESO DE DATOS'!$D$19="Guayas/Santa Elena",'Tablas Guayaquil'!C234,'Tablas Resto de Ecuador'!C234)</f>
        <v>621.22666666666669</v>
      </c>
      <c r="D234" s="303">
        <f>IF('INGRESO DE DATOS'!$D$19="Guayas/Santa Elena",'Tablas Guayaquil'!D234,'Tablas Resto de Ecuador'!D234)</f>
        <v>563.73333333333335</v>
      </c>
      <c r="E234" s="303">
        <f>IF('INGRESO DE DATOS'!$D$19="Guayas/Santa Elena",'Tablas Guayaquil'!E234,'Tablas Resto de Ecuador'!E234)</f>
        <v>411.6</v>
      </c>
      <c r="F234" s="303">
        <f>IF('INGRESO DE DATOS'!$D$19="Guayas/Santa Elena",'Tablas Guayaquil'!F234,'Tablas Resto de Ecuador'!F234)</f>
        <v>294.56</v>
      </c>
      <c r="G234" s="303">
        <f>IF('INGRESO DE DATOS'!$D$19="Guayas/Santa Elena",'Tablas Guayaquil'!G234,'Tablas Resto de Ecuador'!G234)</f>
        <v>231.09333333333333</v>
      </c>
    </row>
    <row r="235" spans="1:7" ht="14" hidden="1" x14ac:dyDescent="0.15">
      <c r="A235" s="4">
        <v>24</v>
      </c>
      <c r="B235" s="6"/>
      <c r="C235" s="303">
        <f>IF('INGRESO DE DATOS'!$D$19="Guayas/Santa Elena",'Tablas Guayaquil'!C235,'Tablas Resto de Ecuador'!C235)</f>
        <v>621.22666666666669</v>
      </c>
      <c r="D235" s="303">
        <f>IF('INGRESO DE DATOS'!$D$19="Guayas/Santa Elena",'Tablas Guayaquil'!D235,'Tablas Resto de Ecuador'!D235)</f>
        <v>563.73333333333335</v>
      </c>
      <c r="E235" s="303">
        <f>IF('INGRESO DE DATOS'!$D$19="Guayas/Santa Elena",'Tablas Guayaquil'!E235,'Tablas Resto de Ecuador'!E235)</f>
        <v>411.6</v>
      </c>
      <c r="F235" s="303">
        <f>IF('INGRESO DE DATOS'!$D$19="Guayas/Santa Elena",'Tablas Guayaquil'!F235,'Tablas Resto de Ecuador'!F235)</f>
        <v>294.56</v>
      </c>
      <c r="G235" s="303">
        <f>IF('INGRESO DE DATOS'!$D$19="Guayas/Santa Elena",'Tablas Guayaquil'!G235,'Tablas Resto de Ecuador'!G235)</f>
        <v>231.09333333333333</v>
      </c>
    </row>
    <row r="236" spans="1:7" ht="14" hidden="1" x14ac:dyDescent="0.15">
      <c r="A236" s="4">
        <v>25</v>
      </c>
      <c r="B236" s="6"/>
      <c r="C236" s="303">
        <f>IF('INGRESO DE DATOS'!$D$19="Guayas/Santa Elena",'Tablas Guayaquil'!C236,'Tablas Resto de Ecuador'!C236)</f>
        <v>663.88</v>
      </c>
      <c r="D236" s="303">
        <f>IF('INGRESO DE DATOS'!$D$19="Guayas/Santa Elena",'Tablas Guayaquil'!D236,'Tablas Resto de Ecuador'!D236)</f>
        <v>602.37333333333333</v>
      </c>
      <c r="E236" s="303">
        <f>IF('INGRESO DE DATOS'!$D$19="Guayas/Santa Elena",'Tablas Guayaquil'!E236,'Tablas Resto de Ecuador'!E236)</f>
        <v>435.21333333333337</v>
      </c>
      <c r="F236" s="303">
        <f>IF('INGRESO DE DATOS'!$D$19="Guayas/Santa Elena",'Tablas Guayaquil'!F236,'Tablas Resto de Ecuador'!F236)</f>
        <v>311.36</v>
      </c>
      <c r="G236" s="303">
        <f>IF('INGRESO DE DATOS'!$D$19="Guayas/Santa Elena",'Tablas Guayaquil'!G236,'Tablas Resto de Ecuador'!G236)</f>
        <v>244.25333333333333</v>
      </c>
    </row>
    <row r="237" spans="1:7" ht="14" hidden="1" x14ac:dyDescent="0.15">
      <c r="A237" s="4">
        <v>26</v>
      </c>
      <c r="B237" s="6"/>
      <c r="C237" s="303">
        <f>IF('INGRESO DE DATOS'!$D$19="Guayas/Santa Elena",'Tablas Guayaquil'!C237,'Tablas Resto de Ecuador'!C237)</f>
        <v>663.88</v>
      </c>
      <c r="D237" s="303">
        <f>IF('INGRESO DE DATOS'!$D$19="Guayas/Santa Elena",'Tablas Guayaquil'!D237,'Tablas Resto de Ecuador'!D237)</f>
        <v>602.37333333333333</v>
      </c>
      <c r="E237" s="303">
        <f>IF('INGRESO DE DATOS'!$D$19="Guayas/Santa Elena",'Tablas Guayaquil'!E237,'Tablas Resto de Ecuador'!E237)</f>
        <v>435.21333333333337</v>
      </c>
      <c r="F237" s="303">
        <f>IF('INGRESO DE DATOS'!$D$19="Guayas/Santa Elena",'Tablas Guayaquil'!F237,'Tablas Resto de Ecuador'!F237)</f>
        <v>311.36</v>
      </c>
      <c r="G237" s="303">
        <f>IF('INGRESO DE DATOS'!$D$19="Guayas/Santa Elena",'Tablas Guayaquil'!G237,'Tablas Resto de Ecuador'!G237)</f>
        <v>244.25333333333333</v>
      </c>
    </row>
    <row r="238" spans="1:7" ht="14" hidden="1" x14ac:dyDescent="0.15">
      <c r="A238" s="4">
        <v>27</v>
      </c>
      <c r="B238" s="6"/>
      <c r="C238" s="303">
        <f>IF('INGRESO DE DATOS'!$D$19="Guayas/Santa Elena",'Tablas Guayaquil'!C238,'Tablas Resto de Ecuador'!C238)</f>
        <v>663.88</v>
      </c>
      <c r="D238" s="303">
        <f>IF('INGRESO DE DATOS'!$D$19="Guayas/Santa Elena",'Tablas Guayaquil'!D238,'Tablas Resto de Ecuador'!D238)</f>
        <v>602.37333333333333</v>
      </c>
      <c r="E238" s="303">
        <f>IF('INGRESO DE DATOS'!$D$19="Guayas/Santa Elena",'Tablas Guayaquil'!E238,'Tablas Resto de Ecuador'!E238)</f>
        <v>435.21333333333337</v>
      </c>
      <c r="F238" s="303">
        <f>IF('INGRESO DE DATOS'!$D$19="Guayas/Santa Elena",'Tablas Guayaquil'!F238,'Tablas Resto de Ecuador'!F238)</f>
        <v>311.36</v>
      </c>
      <c r="G238" s="303">
        <f>IF('INGRESO DE DATOS'!$D$19="Guayas/Santa Elena",'Tablas Guayaquil'!G238,'Tablas Resto de Ecuador'!G238)</f>
        <v>244.25333333333333</v>
      </c>
    </row>
    <row r="239" spans="1:7" ht="14" hidden="1" x14ac:dyDescent="0.15">
      <c r="A239" s="4">
        <v>28</v>
      </c>
      <c r="B239" s="6"/>
      <c r="C239" s="303">
        <f>IF('INGRESO DE DATOS'!$D$19="Guayas/Santa Elena",'Tablas Guayaquil'!C239,'Tablas Resto de Ecuador'!C239)</f>
        <v>663.88</v>
      </c>
      <c r="D239" s="303">
        <f>IF('INGRESO DE DATOS'!$D$19="Guayas/Santa Elena",'Tablas Guayaquil'!D239,'Tablas Resto de Ecuador'!D239)</f>
        <v>602.37333333333333</v>
      </c>
      <c r="E239" s="303">
        <f>IF('INGRESO DE DATOS'!$D$19="Guayas/Santa Elena",'Tablas Guayaquil'!E239,'Tablas Resto de Ecuador'!E239)</f>
        <v>435.21333333333337</v>
      </c>
      <c r="F239" s="303">
        <f>IF('INGRESO DE DATOS'!$D$19="Guayas/Santa Elena",'Tablas Guayaquil'!F239,'Tablas Resto de Ecuador'!F239)</f>
        <v>311.36</v>
      </c>
      <c r="G239" s="303">
        <f>IF('INGRESO DE DATOS'!$D$19="Guayas/Santa Elena",'Tablas Guayaquil'!G239,'Tablas Resto de Ecuador'!G239)</f>
        <v>244.25333333333333</v>
      </c>
    </row>
    <row r="240" spans="1:7" ht="14" hidden="1" x14ac:dyDescent="0.15">
      <c r="A240" s="4">
        <v>29</v>
      </c>
      <c r="B240" s="6"/>
      <c r="C240" s="303">
        <f>IF('INGRESO DE DATOS'!$D$19="Guayas/Santa Elena",'Tablas Guayaquil'!C240,'Tablas Resto de Ecuador'!C240)</f>
        <v>663.88</v>
      </c>
      <c r="D240" s="303">
        <f>IF('INGRESO DE DATOS'!$D$19="Guayas/Santa Elena",'Tablas Guayaquil'!D240,'Tablas Resto de Ecuador'!D240)</f>
        <v>602.37333333333333</v>
      </c>
      <c r="E240" s="303">
        <f>IF('INGRESO DE DATOS'!$D$19="Guayas/Santa Elena",'Tablas Guayaquil'!E240,'Tablas Resto de Ecuador'!E240)</f>
        <v>435.21333333333337</v>
      </c>
      <c r="F240" s="303">
        <f>IF('INGRESO DE DATOS'!$D$19="Guayas/Santa Elena",'Tablas Guayaquil'!F240,'Tablas Resto de Ecuador'!F240)</f>
        <v>311.36</v>
      </c>
      <c r="G240" s="303">
        <f>IF('INGRESO DE DATOS'!$D$19="Guayas/Santa Elena",'Tablas Guayaquil'!G240,'Tablas Resto de Ecuador'!G240)</f>
        <v>244.25333333333333</v>
      </c>
    </row>
    <row r="241" spans="1:7" ht="14" hidden="1" x14ac:dyDescent="0.15">
      <c r="A241" s="4">
        <v>30</v>
      </c>
      <c r="B241" s="6"/>
      <c r="C241" s="303">
        <f>IF('INGRESO DE DATOS'!$D$19="Guayas/Santa Elena",'Tablas Guayaquil'!C241,'Tablas Resto de Ecuador'!C241)</f>
        <v>738.36</v>
      </c>
      <c r="D241" s="303">
        <f>IF('INGRESO DE DATOS'!$D$19="Guayas/Santa Elena",'Tablas Guayaquil'!D241,'Tablas Resto de Ecuador'!D241)</f>
        <v>669.94666666666672</v>
      </c>
      <c r="E241" s="303">
        <f>IF('INGRESO DE DATOS'!$D$19="Guayas/Santa Elena",'Tablas Guayaquil'!E241,'Tablas Resto de Ecuador'!E241)</f>
        <v>477.68</v>
      </c>
      <c r="F241" s="303">
        <f>IF('INGRESO DE DATOS'!$D$19="Guayas/Santa Elena",'Tablas Guayaquil'!F241,'Tablas Resto de Ecuador'!F241)</f>
        <v>341.69333333333333</v>
      </c>
      <c r="G241" s="303">
        <f>IF('INGRESO DE DATOS'!$D$19="Guayas/Santa Elena",'Tablas Guayaquil'!G241,'Tablas Resto de Ecuador'!G241)</f>
        <v>267.96000000000004</v>
      </c>
    </row>
    <row r="242" spans="1:7" ht="14" hidden="1" x14ac:dyDescent="0.15">
      <c r="A242" s="4">
        <v>31</v>
      </c>
      <c r="B242" s="6"/>
      <c r="C242" s="303">
        <f>IF('INGRESO DE DATOS'!$D$19="Guayas/Santa Elena",'Tablas Guayaquil'!C242,'Tablas Resto de Ecuador'!C242)</f>
        <v>738.36</v>
      </c>
      <c r="D242" s="303">
        <f>IF('INGRESO DE DATOS'!$D$19="Guayas/Santa Elena",'Tablas Guayaquil'!D242,'Tablas Resto de Ecuador'!D242)</f>
        <v>669.94666666666672</v>
      </c>
      <c r="E242" s="303">
        <f>IF('INGRESO DE DATOS'!$D$19="Guayas/Santa Elena",'Tablas Guayaquil'!E242,'Tablas Resto de Ecuador'!E242)</f>
        <v>477.68</v>
      </c>
      <c r="F242" s="303">
        <f>IF('INGRESO DE DATOS'!$D$19="Guayas/Santa Elena",'Tablas Guayaquil'!F242,'Tablas Resto de Ecuador'!F242)</f>
        <v>341.69333333333333</v>
      </c>
      <c r="G242" s="303">
        <f>IF('INGRESO DE DATOS'!$D$19="Guayas/Santa Elena",'Tablas Guayaquil'!G242,'Tablas Resto de Ecuador'!G242)</f>
        <v>267.96000000000004</v>
      </c>
    </row>
    <row r="243" spans="1:7" ht="14" hidden="1" x14ac:dyDescent="0.15">
      <c r="A243" s="4">
        <v>32</v>
      </c>
      <c r="B243" s="6"/>
      <c r="C243" s="303">
        <f>IF('INGRESO DE DATOS'!$D$19="Guayas/Santa Elena",'Tablas Guayaquil'!C243,'Tablas Resto de Ecuador'!C243)</f>
        <v>738.36</v>
      </c>
      <c r="D243" s="303">
        <f>IF('INGRESO DE DATOS'!$D$19="Guayas/Santa Elena",'Tablas Guayaquil'!D243,'Tablas Resto de Ecuador'!D243)</f>
        <v>669.94666666666672</v>
      </c>
      <c r="E243" s="303">
        <f>IF('INGRESO DE DATOS'!$D$19="Guayas/Santa Elena",'Tablas Guayaquil'!E243,'Tablas Resto de Ecuador'!E243)</f>
        <v>477.68</v>
      </c>
      <c r="F243" s="303">
        <f>IF('INGRESO DE DATOS'!$D$19="Guayas/Santa Elena",'Tablas Guayaquil'!F243,'Tablas Resto de Ecuador'!F243)</f>
        <v>341.69333333333333</v>
      </c>
      <c r="G243" s="303">
        <f>IF('INGRESO DE DATOS'!$D$19="Guayas/Santa Elena",'Tablas Guayaquil'!G243,'Tablas Resto de Ecuador'!G243)</f>
        <v>267.96000000000004</v>
      </c>
    </row>
    <row r="244" spans="1:7" ht="14" hidden="1" x14ac:dyDescent="0.15">
      <c r="A244" s="4">
        <v>33</v>
      </c>
      <c r="B244" s="6"/>
      <c r="C244" s="303">
        <f>IF('INGRESO DE DATOS'!$D$19="Guayas/Santa Elena",'Tablas Guayaquil'!C244,'Tablas Resto de Ecuador'!C244)</f>
        <v>738.36</v>
      </c>
      <c r="D244" s="303">
        <f>IF('INGRESO DE DATOS'!$D$19="Guayas/Santa Elena",'Tablas Guayaquil'!D244,'Tablas Resto de Ecuador'!D244)</f>
        <v>669.94666666666672</v>
      </c>
      <c r="E244" s="303">
        <f>IF('INGRESO DE DATOS'!$D$19="Guayas/Santa Elena",'Tablas Guayaquil'!E244,'Tablas Resto de Ecuador'!E244)</f>
        <v>477.68</v>
      </c>
      <c r="F244" s="303">
        <f>IF('INGRESO DE DATOS'!$D$19="Guayas/Santa Elena",'Tablas Guayaquil'!F244,'Tablas Resto de Ecuador'!F244)</f>
        <v>341.69333333333333</v>
      </c>
      <c r="G244" s="303">
        <f>IF('INGRESO DE DATOS'!$D$19="Guayas/Santa Elena",'Tablas Guayaquil'!G244,'Tablas Resto de Ecuador'!G244)</f>
        <v>267.96000000000004</v>
      </c>
    </row>
    <row r="245" spans="1:7" ht="14" hidden="1" x14ac:dyDescent="0.15">
      <c r="A245" s="4">
        <v>34</v>
      </c>
      <c r="B245" s="6"/>
      <c r="C245" s="303">
        <f>IF('INGRESO DE DATOS'!$D$19="Guayas/Santa Elena",'Tablas Guayaquil'!C245,'Tablas Resto de Ecuador'!C245)</f>
        <v>738.36</v>
      </c>
      <c r="D245" s="303">
        <f>IF('INGRESO DE DATOS'!$D$19="Guayas/Santa Elena",'Tablas Guayaquil'!D245,'Tablas Resto de Ecuador'!D245)</f>
        <v>669.94666666666672</v>
      </c>
      <c r="E245" s="303">
        <f>IF('INGRESO DE DATOS'!$D$19="Guayas/Santa Elena",'Tablas Guayaquil'!E245,'Tablas Resto de Ecuador'!E245)</f>
        <v>477.68</v>
      </c>
      <c r="F245" s="303">
        <f>IF('INGRESO DE DATOS'!$D$19="Guayas/Santa Elena",'Tablas Guayaquil'!F245,'Tablas Resto de Ecuador'!F245)</f>
        <v>341.69333333333333</v>
      </c>
      <c r="G245" s="303">
        <f>IF('INGRESO DE DATOS'!$D$19="Guayas/Santa Elena",'Tablas Guayaquil'!G245,'Tablas Resto de Ecuador'!G245)</f>
        <v>267.96000000000004</v>
      </c>
    </row>
    <row r="246" spans="1:7" ht="14" hidden="1" x14ac:dyDescent="0.15">
      <c r="A246" s="4">
        <v>35</v>
      </c>
      <c r="B246" s="6"/>
      <c r="C246" s="303">
        <f>IF('INGRESO DE DATOS'!$D$19="Guayas/Santa Elena",'Tablas Guayaquil'!C246,'Tablas Resto de Ecuador'!C246)</f>
        <v>823.94666666666672</v>
      </c>
      <c r="D246" s="303">
        <f>IF('INGRESO DE DATOS'!$D$19="Guayas/Santa Elena",'Tablas Guayaquil'!D246,'Tablas Resto de Ecuador'!D246)</f>
        <v>747.97333333333336</v>
      </c>
      <c r="E246" s="303">
        <f>IF('INGRESO DE DATOS'!$D$19="Guayas/Santa Elena",'Tablas Guayaquil'!E246,'Tablas Resto de Ecuador'!E246)</f>
        <v>527.89333333333332</v>
      </c>
      <c r="F246" s="303">
        <f>IF('INGRESO DE DATOS'!$D$19="Guayas/Santa Elena",'Tablas Guayaquil'!F246,'Tablas Resto de Ecuador'!F246)</f>
        <v>377.81333333333333</v>
      </c>
      <c r="G246" s="303">
        <f>IF('INGRESO DE DATOS'!$D$19="Guayas/Santa Elena",'Tablas Guayaquil'!G246,'Tablas Resto de Ecuador'!G246)</f>
        <v>296.33333333333337</v>
      </c>
    </row>
    <row r="247" spans="1:7" ht="14" hidden="1" x14ac:dyDescent="0.15">
      <c r="A247" s="4">
        <v>36</v>
      </c>
      <c r="B247" s="6"/>
      <c r="C247" s="303">
        <f>IF('INGRESO DE DATOS'!$D$19="Guayas/Santa Elena",'Tablas Guayaquil'!C247,'Tablas Resto de Ecuador'!C247)</f>
        <v>823.94666666666672</v>
      </c>
      <c r="D247" s="303">
        <f>IF('INGRESO DE DATOS'!$D$19="Guayas/Santa Elena",'Tablas Guayaquil'!D247,'Tablas Resto de Ecuador'!D247)</f>
        <v>747.97333333333336</v>
      </c>
      <c r="E247" s="303">
        <f>IF('INGRESO DE DATOS'!$D$19="Guayas/Santa Elena",'Tablas Guayaquil'!E247,'Tablas Resto de Ecuador'!E247)</f>
        <v>527.89333333333332</v>
      </c>
      <c r="F247" s="303">
        <f>IF('INGRESO DE DATOS'!$D$19="Guayas/Santa Elena",'Tablas Guayaquil'!F247,'Tablas Resto de Ecuador'!F247)</f>
        <v>377.81333333333333</v>
      </c>
      <c r="G247" s="303">
        <f>IF('INGRESO DE DATOS'!$D$19="Guayas/Santa Elena",'Tablas Guayaquil'!G247,'Tablas Resto de Ecuador'!G247)</f>
        <v>296.33333333333337</v>
      </c>
    </row>
    <row r="248" spans="1:7" ht="14" hidden="1" x14ac:dyDescent="0.15">
      <c r="A248" s="4">
        <v>37</v>
      </c>
      <c r="B248" s="6"/>
      <c r="C248" s="303">
        <f>IF('INGRESO DE DATOS'!$D$19="Guayas/Santa Elena",'Tablas Guayaquil'!C248,'Tablas Resto de Ecuador'!C248)</f>
        <v>823.94666666666672</v>
      </c>
      <c r="D248" s="303">
        <f>IF('INGRESO DE DATOS'!$D$19="Guayas/Santa Elena",'Tablas Guayaquil'!D248,'Tablas Resto de Ecuador'!D248)</f>
        <v>747.97333333333336</v>
      </c>
      <c r="E248" s="303">
        <f>IF('INGRESO DE DATOS'!$D$19="Guayas/Santa Elena",'Tablas Guayaquil'!E248,'Tablas Resto de Ecuador'!E248)</f>
        <v>527.89333333333332</v>
      </c>
      <c r="F248" s="303">
        <f>IF('INGRESO DE DATOS'!$D$19="Guayas/Santa Elena",'Tablas Guayaquil'!F248,'Tablas Resto de Ecuador'!F248)</f>
        <v>377.81333333333333</v>
      </c>
      <c r="G248" s="303">
        <f>IF('INGRESO DE DATOS'!$D$19="Guayas/Santa Elena",'Tablas Guayaquil'!G248,'Tablas Resto de Ecuador'!G248)</f>
        <v>296.33333333333337</v>
      </c>
    </row>
    <row r="249" spans="1:7" ht="14" hidden="1" x14ac:dyDescent="0.15">
      <c r="A249" s="4">
        <v>38</v>
      </c>
      <c r="B249" s="6"/>
      <c r="C249" s="303">
        <f>IF('INGRESO DE DATOS'!$D$19="Guayas/Santa Elena",'Tablas Guayaquil'!C249,'Tablas Resto de Ecuador'!C249)</f>
        <v>823.94666666666672</v>
      </c>
      <c r="D249" s="303">
        <f>IF('INGRESO DE DATOS'!$D$19="Guayas/Santa Elena",'Tablas Guayaquil'!D249,'Tablas Resto de Ecuador'!D249)</f>
        <v>747.97333333333336</v>
      </c>
      <c r="E249" s="303">
        <f>IF('INGRESO DE DATOS'!$D$19="Guayas/Santa Elena",'Tablas Guayaquil'!E249,'Tablas Resto de Ecuador'!E249)</f>
        <v>527.89333333333332</v>
      </c>
      <c r="F249" s="303">
        <f>IF('INGRESO DE DATOS'!$D$19="Guayas/Santa Elena",'Tablas Guayaquil'!F249,'Tablas Resto de Ecuador'!F249)</f>
        <v>377.81333333333333</v>
      </c>
      <c r="G249" s="303">
        <f>IF('INGRESO DE DATOS'!$D$19="Guayas/Santa Elena",'Tablas Guayaquil'!G249,'Tablas Resto de Ecuador'!G249)</f>
        <v>296.33333333333337</v>
      </c>
    </row>
    <row r="250" spans="1:7" ht="14" hidden="1" x14ac:dyDescent="0.15">
      <c r="A250" s="4">
        <v>39</v>
      </c>
      <c r="B250" s="6"/>
      <c r="C250" s="303">
        <f>IF('INGRESO DE DATOS'!$D$19="Guayas/Santa Elena",'Tablas Guayaquil'!C250,'Tablas Resto de Ecuador'!C250)</f>
        <v>823.94666666666672</v>
      </c>
      <c r="D250" s="303">
        <f>IF('INGRESO DE DATOS'!$D$19="Guayas/Santa Elena",'Tablas Guayaquil'!D250,'Tablas Resto de Ecuador'!D250)</f>
        <v>747.97333333333336</v>
      </c>
      <c r="E250" s="303">
        <f>IF('INGRESO DE DATOS'!$D$19="Guayas/Santa Elena",'Tablas Guayaquil'!E250,'Tablas Resto de Ecuador'!E250)</f>
        <v>527.89333333333332</v>
      </c>
      <c r="F250" s="303">
        <f>IF('INGRESO DE DATOS'!$D$19="Guayas/Santa Elena",'Tablas Guayaquil'!F250,'Tablas Resto de Ecuador'!F250)</f>
        <v>377.81333333333333</v>
      </c>
      <c r="G250" s="303">
        <f>IF('INGRESO DE DATOS'!$D$19="Guayas/Santa Elena",'Tablas Guayaquil'!G250,'Tablas Resto de Ecuador'!G250)</f>
        <v>296.33333333333337</v>
      </c>
    </row>
    <row r="251" spans="1:7" ht="14" hidden="1" x14ac:dyDescent="0.15">
      <c r="A251" s="4">
        <v>40</v>
      </c>
      <c r="B251" s="6"/>
      <c r="C251" s="303">
        <f>IF('INGRESO DE DATOS'!$D$19="Guayas/Santa Elena",'Tablas Guayaquil'!C251,'Tablas Resto de Ecuador'!C251)</f>
        <v>923.16000000000008</v>
      </c>
      <c r="D251" s="303">
        <f>IF('INGRESO DE DATOS'!$D$19="Guayas/Santa Elena",'Tablas Guayaquil'!D251,'Tablas Resto de Ecuador'!D251)</f>
        <v>837.57333333333338</v>
      </c>
      <c r="E251" s="303">
        <f>IF('INGRESO DE DATOS'!$D$19="Guayas/Santa Elena",'Tablas Guayaquil'!E251,'Tablas Resto de Ecuador'!E251)</f>
        <v>586.88</v>
      </c>
      <c r="F251" s="303">
        <f>IF('INGRESO DE DATOS'!$D$19="Guayas/Santa Elena",'Tablas Guayaquil'!F251,'Tablas Resto de Ecuador'!F251)</f>
        <v>419.81333333333333</v>
      </c>
      <c r="G251" s="303">
        <f>IF('INGRESO DE DATOS'!$D$19="Guayas/Santa Elena",'Tablas Guayaquil'!G251,'Tablas Resto de Ecuador'!G251)</f>
        <v>329.28000000000003</v>
      </c>
    </row>
    <row r="252" spans="1:7" ht="14" hidden="1" x14ac:dyDescent="0.15">
      <c r="A252" s="4">
        <v>41</v>
      </c>
      <c r="B252" s="6"/>
      <c r="C252" s="303">
        <f>IF('INGRESO DE DATOS'!$D$19="Guayas/Santa Elena",'Tablas Guayaquil'!C252,'Tablas Resto de Ecuador'!C252)</f>
        <v>923.16000000000008</v>
      </c>
      <c r="D252" s="303">
        <f>IF('INGRESO DE DATOS'!$D$19="Guayas/Santa Elena",'Tablas Guayaquil'!D252,'Tablas Resto de Ecuador'!D252)</f>
        <v>837.57333333333338</v>
      </c>
      <c r="E252" s="303">
        <f>IF('INGRESO DE DATOS'!$D$19="Guayas/Santa Elena",'Tablas Guayaquil'!E252,'Tablas Resto de Ecuador'!E252)</f>
        <v>586.88</v>
      </c>
      <c r="F252" s="303">
        <f>IF('INGRESO DE DATOS'!$D$19="Guayas/Santa Elena",'Tablas Guayaquil'!F252,'Tablas Resto de Ecuador'!F252)</f>
        <v>419.81333333333333</v>
      </c>
      <c r="G252" s="303">
        <f>IF('INGRESO DE DATOS'!$D$19="Guayas/Santa Elena",'Tablas Guayaquil'!G252,'Tablas Resto de Ecuador'!G252)</f>
        <v>329.28000000000003</v>
      </c>
    </row>
    <row r="253" spans="1:7" ht="14" hidden="1" x14ac:dyDescent="0.15">
      <c r="A253" s="4">
        <v>42</v>
      </c>
      <c r="B253" s="6"/>
      <c r="C253" s="303">
        <f>IF('INGRESO DE DATOS'!$D$19="Guayas/Santa Elena",'Tablas Guayaquil'!C253,'Tablas Resto de Ecuador'!C253)</f>
        <v>923.16000000000008</v>
      </c>
      <c r="D253" s="303">
        <f>IF('INGRESO DE DATOS'!$D$19="Guayas/Santa Elena",'Tablas Guayaquil'!D253,'Tablas Resto de Ecuador'!D253)</f>
        <v>837.57333333333338</v>
      </c>
      <c r="E253" s="303">
        <f>IF('INGRESO DE DATOS'!$D$19="Guayas/Santa Elena",'Tablas Guayaquil'!E253,'Tablas Resto de Ecuador'!E253)</f>
        <v>586.88</v>
      </c>
      <c r="F253" s="303">
        <f>IF('INGRESO DE DATOS'!$D$19="Guayas/Santa Elena",'Tablas Guayaquil'!F253,'Tablas Resto de Ecuador'!F253)</f>
        <v>419.81333333333333</v>
      </c>
      <c r="G253" s="303">
        <f>IF('INGRESO DE DATOS'!$D$19="Guayas/Santa Elena",'Tablas Guayaquil'!G253,'Tablas Resto de Ecuador'!G253)</f>
        <v>329.28000000000003</v>
      </c>
    </row>
    <row r="254" spans="1:7" ht="14" hidden="1" x14ac:dyDescent="0.15">
      <c r="A254" s="4">
        <v>43</v>
      </c>
      <c r="B254" s="6"/>
      <c r="C254" s="303">
        <f>IF('INGRESO DE DATOS'!$D$19="Guayas/Santa Elena",'Tablas Guayaquil'!C254,'Tablas Resto de Ecuador'!C254)</f>
        <v>923.16000000000008</v>
      </c>
      <c r="D254" s="303">
        <f>IF('INGRESO DE DATOS'!$D$19="Guayas/Santa Elena",'Tablas Guayaquil'!D254,'Tablas Resto de Ecuador'!D254)</f>
        <v>837.57333333333338</v>
      </c>
      <c r="E254" s="303">
        <f>IF('INGRESO DE DATOS'!$D$19="Guayas/Santa Elena",'Tablas Guayaquil'!E254,'Tablas Resto de Ecuador'!E254)</f>
        <v>586.88</v>
      </c>
      <c r="F254" s="303">
        <f>IF('INGRESO DE DATOS'!$D$19="Guayas/Santa Elena",'Tablas Guayaquil'!F254,'Tablas Resto de Ecuador'!F254)</f>
        <v>419.81333333333333</v>
      </c>
      <c r="G254" s="303">
        <f>IF('INGRESO DE DATOS'!$D$19="Guayas/Santa Elena",'Tablas Guayaquil'!G254,'Tablas Resto de Ecuador'!G254)</f>
        <v>329.28000000000003</v>
      </c>
    </row>
    <row r="255" spans="1:7" ht="14" hidden="1" x14ac:dyDescent="0.15">
      <c r="A255" s="4">
        <v>44</v>
      </c>
      <c r="B255" s="6"/>
      <c r="C255" s="303">
        <f>IF('INGRESO DE DATOS'!$D$19="Guayas/Santa Elena",'Tablas Guayaquil'!C255,'Tablas Resto de Ecuador'!C255)</f>
        <v>923.16000000000008</v>
      </c>
      <c r="D255" s="303">
        <f>IF('INGRESO DE DATOS'!$D$19="Guayas/Santa Elena",'Tablas Guayaquil'!D255,'Tablas Resto de Ecuador'!D255)</f>
        <v>837.57333333333338</v>
      </c>
      <c r="E255" s="303">
        <f>IF('INGRESO DE DATOS'!$D$19="Guayas/Santa Elena",'Tablas Guayaquil'!E255,'Tablas Resto de Ecuador'!E255)</f>
        <v>586.88</v>
      </c>
      <c r="F255" s="303">
        <f>IF('INGRESO DE DATOS'!$D$19="Guayas/Santa Elena",'Tablas Guayaquil'!F255,'Tablas Resto de Ecuador'!F255)</f>
        <v>419.81333333333333</v>
      </c>
      <c r="G255" s="303">
        <f>IF('INGRESO DE DATOS'!$D$19="Guayas/Santa Elena",'Tablas Guayaquil'!G255,'Tablas Resto de Ecuador'!G255)</f>
        <v>329.28000000000003</v>
      </c>
    </row>
    <row r="256" spans="1:7" ht="14" hidden="1" x14ac:dyDescent="0.15">
      <c r="A256" s="4">
        <v>45</v>
      </c>
      <c r="B256" s="6"/>
      <c r="C256" s="303">
        <f>IF('INGRESO DE DATOS'!$D$19="Guayas/Santa Elena",'Tablas Guayaquil'!C256,'Tablas Resto de Ecuador'!C256)</f>
        <v>1033.0133333333333</v>
      </c>
      <c r="D256" s="303">
        <f>IF('INGRESO DE DATOS'!$D$19="Guayas/Santa Elena",'Tablas Guayaquil'!D256,'Tablas Resto de Ecuador'!D256)</f>
        <v>937.53333333333342</v>
      </c>
      <c r="E256" s="303">
        <f>IF('INGRESO DE DATOS'!$D$19="Guayas/Santa Elena",'Tablas Guayaquil'!E256,'Tablas Resto de Ecuador'!E256)</f>
        <v>653.24</v>
      </c>
      <c r="F256" s="303">
        <f>IF('INGRESO DE DATOS'!$D$19="Guayas/Santa Elena",'Tablas Guayaquil'!F256,'Tablas Resto de Ecuador'!F256)</f>
        <v>467.13333333333338</v>
      </c>
      <c r="G256" s="303">
        <f>IF('INGRESO DE DATOS'!$D$19="Guayas/Santa Elena",'Tablas Guayaquil'!G256,'Tablas Resto de Ecuador'!G256)</f>
        <v>366.42666666666668</v>
      </c>
    </row>
    <row r="257" spans="1:7" ht="14" hidden="1" x14ac:dyDescent="0.15">
      <c r="A257" s="4">
        <v>46</v>
      </c>
      <c r="B257" s="6"/>
      <c r="C257" s="303">
        <f>IF('INGRESO DE DATOS'!$D$19="Guayas/Santa Elena",'Tablas Guayaquil'!C257,'Tablas Resto de Ecuador'!C257)</f>
        <v>1033.0133333333333</v>
      </c>
      <c r="D257" s="303">
        <f>IF('INGRESO DE DATOS'!$D$19="Guayas/Santa Elena",'Tablas Guayaquil'!D257,'Tablas Resto de Ecuador'!D257)</f>
        <v>937.53333333333342</v>
      </c>
      <c r="E257" s="303">
        <f>IF('INGRESO DE DATOS'!$D$19="Guayas/Santa Elena",'Tablas Guayaquil'!E257,'Tablas Resto de Ecuador'!E257)</f>
        <v>653.24</v>
      </c>
      <c r="F257" s="303">
        <f>IF('INGRESO DE DATOS'!$D$19="Guayas/Santa Elena",'Tablas Guayaquil'!F257,'Tablas Resto de Ecuador'!F257)</f>
        <v>467.13333333333338</v>
      </c>
      <c r="G257" s="303">
        <f>IF('INGRESO DE DATOS'!$D$19="Guayas/Santa Elena",'Tablas Guayaquil'!G257,'Tablas Resto de Ecuador'!G257)</f>
        <v>366.42666666666668</v>
      </c>
    </row>
    <row r="258" spans="1:7" ht="14" hidden="1" x14ac:dyDescent="0.15">
      <c r="A258" s="4">
        <v>47</v>
      </c>
      <c r="B258" s="6"/>
      <c r="C258" s="303">
        <f>IF('INGRESO DE DATOS'!$D$19="Guayas/Santa Elena",'Tablas Guayaquil'!C258,'Tablas Resto de Ecuador'!C258)</f>
        <v>1033.0133333333333</v>
      </c>
      <c r="D258" s="303">
        <f>IF('INGRESO DE DATOS'!$D$19="Guayas/Santa Elena",'Tablas Guayaquil'!D258,'Tablas Resto de Ecuador'!D258)</f>
        <v>937.53333333333342</v>
      </c>
      <c r="E258" s="303">
        <f>IF('INGRESO DE DATOS'!$D$19="Guayas/Santa Elena",'Tablas Guayaquil'!E258,'Tablas Resto de Ecuador'!E258)</f>
        <v>653.24</v>
      </c>
      <c r="F258" s="303">
        <f>IF('INGRESO DE DATOS'!$D$19="Guayas/Santa Elena",'Tablas Guayaquil'!F258,'Tablas Resto de Ecuador'!F258)</f>
        <v>467.13333333333338</v>
      </c>
      <c r="G258" s="303">
        <f>IF('INGRESO DE DATOS'!$D$19="Guayas/Santa Elena",'Tablas Guayaquil'!G258,'Tablas Resto de Ecuador'!G258)</f>
        <v>366.42666666666668</v>
      </c>
    </row>
    <row r="259" spans="1:7" ht="14" hidden="1" x14ac:dyDescent="0.15">
      <c r="A259" s="4">
        <v>48</v>
      </c>
      <c r="B259" s="6"/>
      <c r="C259" s="303">
        <f>IF('INGRESO DE DATOS'!$D$19="Guayas/Santa Elena",'Tablas Guayaquil'!C259,'Tablas Resto de Ecuador'!C259)</f>
        <v>1033.0133333333333</v>
      </c>
      <c r="D259" s="303">
        <f>IF('INGRESO DE DATOS'!$D$19="Guayas/Santa Elena",'Tablas Guayaquil'!D259,'Tablas Resto de Ecuador'!D259)</f>
        <v>937.53333333333342</v>
      </c>
      <c r="E259" s="303">
        <f>IF('INGRESO DE DATOS'!$D$19="Guayas/Santa Elena",'Tablas Guayaquil'!E259,'Tablas Resto de Ecuador'!E259)</f>
        <v>653.24</v>
      </c>
      <c r="F259" s="303">
        <f>IF('INGRESO DE DATOS'!$D$19="Guayas/Santa Elena",'Tablas Guayaquil'!F259,'Tablas Resto de Ecuador'!F259)</f>
        <v>467.13333333333338</v>
      </c>
      <c r="G259" s="303">
        <f>IF('INGRESO DE DATOS'!$D$19="Guayas/Santa Elena",'Tablas Guayaquil'!G259,'Tablas Resto de Ecuador'!G259)</f>
        <v>366.42666666666668</v>
      </c>
    </row>
    <row r="260" spans="1:7" ht="14" hidden="1" x14ac:dyDescent="0.15">
      <c r="A260" s="4">
        <v>49</v>
      </c>
      <c r="B260" s="6"/>
      <c r="C260" s="303">
        <f>IF('INGRESO DE DATOS'!$D$19="Guayas/Santa Elena",'Tablas Guayaquil'!C260,'Tablas Resto de Ecuador'!C260)</f>
        <v>1033.0133333333333</v>
      </c>
      <c r="D260" s="303">
        <f>IF('INGRESO DE DATOS'!$D$19="Guayas/Santa Elena",'Tablas Guayaquil'!D260,'Tablas Resto de Ecuador'!D260)</f>
        <v>937.53333333333342</v>
      </c>
      <c r="E260" s="303">
        <f>IF('INGRESO DE DATOS'!$D$19="Guayas/Santa Elena",'Tablas Guayaquil'!E260,'Tablas Resto de Ecuador'!E260)</f>
        <v>653.24</v>
      </c>
      <c r="F260" s="303">
        <f>IF('INGRESO DE DATOS'!$D$19="Guayas/Santa Elena",'Tablas Guayaquil'!F260,'Tablas Resto de Ecuador'!F260)</f>
        <v>467.13333333333338</v>
      </c>
      <c r="G260" s="303">
        <f>IF('INGRESO DE DATOS'!$D$19="Guayas/Santa Elena",'Tablas Guayaquil'!G260,'Tablas Resto de Ecuador'!G260)</f>
        <v>366.42666666666668</v>
      </c>
    </row>
    <row r="261" spans="1:7" ht="14" hidden="1" x14ac:dyDescent="0.15">
      <c r="A261" s="4">
        <v>50</v>
      </c>
      <c r="B261" s="6"/>
      <c r="C261" s="303">
        <f>IF('INGRESO DE DATOS'!$D$19="Guayas/Santa Elena",'Tablas Guayaquil'!C261,'Tablas Resto de Ecuador'!C261)</f>
        <v>1156.8666666666668</v>
      </c>
      <c r="D261" s="303">
        <f>IF('INGRESO DE DATOS'!$D$19="Guayas/Santa Elena",'Tablas Guayaquil'!D261,'Tablas Resto de Ecuador'!D261)</f>
        <v>1050.1866666666667</v>
      </c>
      <c r="E261" s="303">
        <f>IF('INGRESO DE DATOS'!$D$19="Guayas/Santa Elena",'Tablas Guayaquil'!E261,'Tablas Resto de Ecuador'!E261)</f>
        <v>728.74666666666667</v>
      </c>
      <c r="F261" s="303">
        <f>IF('INGRESO DE DATOS'!$D$19="Guayas/Santa Elena",'Tablas Guayaquil'!F261,'Tablas Resto de Ecuador'!F261)</f>
        <v>521.1733333333334</v>
      </c>
      <c r="G261" s="303">
        <f>IF('INGRESO DE DATOS'!$D$19="Guayas/Santa Elena",'Tablas Guayaquil'!G261,'Tablas Resto de Ecuador'!G261)</f>
        <v>408.89333333333337</v>
      </c>
    </row>
    <row r="262" spans="1:7" ht="14" hidden="1" x14ac:dyDescent="0.15">
      <c r="A262" s="4">
        <v>51</v>
      </c>
      <c r="B262" s="6"/>
      <c r="C262" s="303">
        <f>IF('INGRESO DE DATOS'!$D$19="Guayas/Santa Elena",'Tablas Guayaquil'!C262,'Tablas Resto de Ecuador'!C262)</f>
        <v>1156.8666666666668</v>
      </c>
      <c r="D262" s="303">
        <f>IF('INGRESO DE DATOS'!$D$19="Guayas/Santa Elena",'Tablas Guayaquil'!D262,'Tablas Resto de Ecuador'!D262)</f>
        <v>1050.1866666666667</v>
      </c>
      <c r="E262" s="303">
        <f>IF('INGRESO DE DATOS'!$D$19="Guayas/Santa Elena",'Tablas Guayaquil'!E262,'Tablas Resto de Ecuador'!E262)</f>
        <v>728.74666666666667</v>
      </c>
      <c r="F262" s="303">
        <f>IF('INGRESO DE DATOS'!$D$19="Guayas/Santa Elena",'Tablas Guayaquil'!F262,'Tablas Resto de Ecuador'!F262)</f>
        <v>521.1733333333334</v>
      </c>
      <c r="G262" s="303">
        <f>IF('INGRESO DE DATOS'!$D$19="Guayas/Santa Elena",'Tablas Guayaquil'!G262,'Tablas Resto de Ecuador'!G262)</f>
        <v>408.89333333333337</v>
      </c>
    </row>
    <row r="263" spans="1:7" ht="14" hidden="1" x14ac:dyDescent="0.15">
      <c r="A263" s="4">
        <v>52</v>
      </c>
      <c r="B263" s="6"/>
      <c r="C263" s="303">
        <f>IF('INGRESO DE DATOS'!$D$19="Guayas/Santa Elena",'Tablas Guayaquil'!C263,'Tablas Resto de Ecuador'!C263)</f>
        <v>1156.8666666666668</v>
      </c>
      <c r="D263" s="303">
        <f>IF('INGRESO DE DATOS'!$D$19="Guayas/Santa Elena",'Tablas Guayaquil'!D263,'Tablas Resto de Ecuador'!D263)</f>
        <v>1050.1866666666667</v>
      </c>
      <c r="E263" s="303">
        <f>IF('INGRESO DE DATOS'!$D$19="Guayas/Santa Elena",'Tablas Guayaquil'!E263,'Tablas Resto de Ecuador'!E263)</f>
        <v>728.74666666666667</v>
      </c>
      <c r="F263" s="303">
        <f>IF('INGRESO DE DATOS'!$D$19="Guayas/Santa Elena",'Tablas Guayaquil'!F263,'Tablas Resto de Ecuador'!F263)</f>
        <v>521.1733333333334</v>
      </c>
      <c r="G263" s="303">
        <f>IF('INGRESO DE DATOS'!$D$19="Guayas/Santa Elena",'Tablas Guayaquil'!G263,'Tablas Resto de Ecuador'!G263)</f>
        <v>408.89333333333337</v>
      </c>
    </row>
    <row r="264" spans="1:7" ht="14" hidden="1" x14ac:dyDescent="0.15">
      <c r="A264" s="4">
        <v>53</v>
      </c>
      <c r="B264" s="6"/>
      <c r="C264" s="303">
        <f>IF('INGRESO DE DATOS'!$D$19="Guayas/Santa Elena",'Tablas Guayaquil'!C264,'Tablas Resto de Ecuador'!C264)</f>
        <v>1156.8666666666668</v>
      </c>
      <c r="D264" s="303">
        <f>IF('INGRESO DE DATOS'!$D$19="Guayas/Santa Elena",'Tablas Guayaquil'!D264,'Tablas Resto de Ecuador'!D264)</f>
        <v>1050.1866666666667</v>
      </c>
      <c r="E264" s="303">
        <f>IF('INGRESO DE DATOS'!$D$19="Guayas/Santa Elena",'Tablas Guayaquil'!E264,'Tablas Resto de Ecuador'!E264)</f>
        <v>728.74666666666667</v>
      </c>
      <c r="F264" s="303">
        <f>IF('INGRESO DE DATOS'!$D$19="Guayas/Santa Elena",'Tablas Guayaquil'!F264,'Tablas Resto de Ecuador'!F264)</f>
        <v>521.1733333333334</v>
      </c>
      <c r="G264" s="303">
        <f>IF('INGRESO DE DATOS'!$D$19="Guayas/Santa Elena",'Tablas Guayaquil'!G264,'Tablas Resto de Ecuador'!G264)</f>
        <v>408.89333333333337</v>
      </c>
    </row>
    <row r="265" spans="1:7" ht="14" hidden="1" x14ac:dyDescent="0.15">
      <c r="A265" s="4">
        <v>54</v>
      </c>
      <c r="B265" s="6"/>
      <c r="C265" s="303">
        <f>IF('INGRESO DE DATOS'!$D$19="Guayas/Santa Elena",'Tablas Guayaquil'!C265,'Tablas Resto de Ecuador'!C265)</f>
        <v>1156.8666666666668</v>
      </c>
      <c r="D265" s="303">
        <f>IF('INGRESO DE DATOS'!$D$19="Guayas/Santa Elena",'Tablas Guayaquil'!D265,'Tablas Resto de Ecuador'!D265)</f>
        <v>1050.1866666666667</v>
      </c>
      <c r="E265" s="303">
        <f>IF('INGRESO DE DATOS'!$D$19="Guayas/Santa Elena",'Tablas Guayaquil'!E265,'Tablas Resto de Ecuador'!E265)</f>
        <v>728.74666666666667</v>
      </c>
      <c r="F265" s="303">
        <f>IF('INGRESO DE DATOS'!$D$19="Guayas/Santa Elena",'Tablas Guayaquil'!F265,'Tablas Resto de Ecuador'!F265)</f>
        <v>521.1733333333334</v>
      </c>
      <c r="G265" s="303">
        <f>IF('INGRESO DE DATOS'!$D$19="Guayas/Santa Elena",'Tablas Guayaquil'!G265,'Tablas Resto de Ecuador'!G265)</f>
        <v>408.89333333333337</v>
      </c>
    </row>
    <row r="266" spans="1:7" ht="14" hidden="1" x14ac:dyDescent="0.15">
      <c r="A266" s="4">
        <v>55</v>
      </c>
      <c r="B266" s="6"/>
      <c r="C266" s="303">
        <f>IF('INGRESO DE DATOS'!$D$19="Guayas/Santa Elena",'Tablas Guayaquil'!C266,'Tablas Resto de Ecuador'!C266)</f>
        <v>1293.6933333333334</v>
      </c>
      <c r="D266" s="303">
        <f>IF('INGRESO DE DATOS'!$D$19="Guayas/Santa Elena",'Tablas Guayaquil'!D266,'Tablas Resto de Ecuador'!D266)</f>
        <v>1173.6666666666667</v>
      </c>
      <c r="E266" s="303">
        <f>IF('INGRESO DE DATOS'!$D$19="Guayas/Santa Elena",'Tablas Guayaquil'!E266,'Tablas Resto de Ecuador'!E266)</f>
        <v>812.4666666666667</v>
      </c>
      <c r="F266" s="303">
        <f>IF('INGRESO DE DATOS'!$D$19="Guayas/Santa Elena",'Tablas Guayaquil'!F266,'Tablas Resto de Ecuador'!F266)</f>
        <v>581</v>
      </c>
      <c r="G266" s="303">
        <f>IF('INGRESO DE DATOS'!$D$19="Guayas/Santa Elena",'Tablas Guayaquil'!G266,'Tablas Resto de Ecuador'!G266)</f>
        <v>455.93333333333334</v>
      </c>
    </row>
    <row r="267" spans="1:7" ht="14" hidden="1" x14ac:dyDescent="0.15">
      <c r="A267" s="4">
        <v>56</v>
      </c>
      <c r="B267" s="6"/>
      <c r="C267" s="303">
        <f>IF('INGRESO DE DATOS'!$D$19="Guayas/Santa Elena",'Tablas Guayaquil'!C267,'Tablas Resto de Ecuador'!C267)</f>
        <v>1293.6933333333334</v>
      </c>
      <c r="D267" s="303">
        <f>IF('INGRESO DE DATOS'!$D$19="Guayas/Santa Elena",'Tablas Guayaquil'!D267,'Tablas Resto de Ecuador'!D267)</f>
        <v>1173.6666666666667</v>
      </c>
      <c r="E267" s="303">
        <f>IF('INGRESO DE DATOS'!$D$19="Guayas/Santa Elena",'Tablas Guayaquil'!E267,'Tablas Resto de Ecuador'!E267)</f>
        <v>812.4666666666667</v>
      </c>
      <c r="F267" s="303">
        <f>IF('INGRESO DE DATOS'!$D$19="Guayas/Santa Elena",'Tablas Guayaquil'!F267,'Tablas Resto de Ecuador'!F267)</f>
        <v>581</v>
      </c>
      <c r="G267" s="303">
        <f>IF('INGRESO DE DATOS'!$D$19="Guayas/Santa Elena",'Tablas Guayaquil'!G267,'Tablas Resto de Ecuador'!G267)</f>
        <v>455.93333333333334</v>
      </c>
    </row>
    <row r="268" spans="1:7" ht="14" hidden="1" x14ac:dyDescent="0.15">
      <c r="A268" s="4">
        <v>57</v>
      </c>
      <c r="B268" s="6"/>
      <c r="C268" s="303">
        <f>IF('INGRESO DE DATOS'!$D$19="Guayas/Santa Elena",'Tablas Guayaquil'!C268,'Tablas Resto de Ecuador'!C268)</f>
        <v>1293.6933333333334</v>
      </c>
      <c r="D268" s="303">
        <f>IF('INGRESO DE DATOS'!$D$19="Guayas/Santa Elena",'Tablas Guayaquil'!D268,'Tablas Resto de Ecuador'!D268)</f>
        <v>1173.6666666666667</v>
      </c>
      <c r="E268" s="303">
        <f>IF('INGRESO DE DATOS'!$D$19="Guayas/Santa Elena",'Tablas Guayaquil'!E268,'Tablas Resto de Ecuador'!E268)</f>
        <v>812.4666666666667</v>
      </c>
      <c r="F268" s="303">
        <f>IF('INGRESO DE DATOS'!$D$19="Guayas/Santa Elena",'Tablas Guayaquil'!F268,'Tablas Resto de Ecuador'!F268)</f>
        <v>581</v>
      </c>
      <c r="G268" s="303">
        <f>IF('INGRESO DE DATOS'!$D$19="Guayas/Santa Elena",'Tablas Guayaquil'!G268,'Tablas Resto de Ecuador'!G268)</f>
        <v>455.93333333333334</v>
      </c>
    </row>
    <row r="269" spans="1:7" ht="14" hidden="1" x14ac:dyDescent="0.15">
      <c r="A269" s="4">
        <v>58</v>
      </c>
      <c r="B269" s="6"/>
      <c r="C269" s="303">
        <f>IF('INGRESO DE DATOS'!$D$19="Guayas/Santa Elena",'Tablas Guayaquil'!C269,'Tablas Resto de Ecuador'!C269)</f>
        <v>1293.6933333333334</v>
      </c>
      <c r="D269" s="303">
        <f>IF('INGRESO DE DATOS'!$D$19="Guayas/Santa Elena",'Tablas Guayaquil'!D269,'Tablas Resto de Ecuador'!D269)</f>
        <v>1173.6666666666667</v>
      </c>
      <c r="E269" s="303">
        <f>IF('INGRESO DE DATOS'!$D$19="Guayas/Santa Elena",'Tablas Guayaquil'!E269,'Tablas Resto de Ecuador'!E269)</f>
        <v>812.4666666666667</v>
      </c>
      <c r="F269" s="303">
        <f>IF('INGRESO DE DATOS'!$D$19="Guayas/Santa Elena",'Tablas Guayaquil'!F269,'Tablas Resto de Ecuador'!F269)</f>
        <v>581</v>
      </c>
      <c r="G269" s="303">
        <f>IF('INGRESO DE DATOS'!$D$19="Guayas/Santa Elena",'Tablas Guayaquil'!G269,'Tablas Resto de Ecuador'!G269)</f>
        <v>455.93333333333334</v>
      </c>
    </row>
    <row r="270" spans="1:7" ht="14" hidden="1" x14ac:dyDescent="0.15">
      <c r="A270" s="4">
        <v>59</v>
      </c>
      <c r="B270" s="6"/>
      <c r="C270" s="303">
        <f>IF('INGRESO DE DATOS'!$D$19="Guayas/Santa Elena",'Tablas Guayaquil'!C270,'Tablas Resto de Ecuador'!C270)</f>
        <v>1293.6933333333334</v>
      </c>
      <c r="D270" s="303">
        <f>IF('INGRESO DE DATOS'!$D$19="Guayas/Santa Elena",'Tablas Guayaquil'!D270,'Tablas Resto de Ecuador'!D270)</f>
        <v>1173.6666666666667</v>
      </c>
      <c r="E270" s="303">
        <f>IF('INGRESO DE DATOS'!$D$19="Guayas/Santa Elena",'Tablas Guayaquil'!E270,'Tablas Resto de Ecuador'!E270)</f>
        <v>812.4666666666667</v>
      </c>
      <c r="F270" s="303">
        <f>IF('INGRESO DE DATOS'!$D$19="Guayas/Santa Elena",'Tablas Guayaquil'!F270,'Tablas Resto de Ecuador'!F270)</f>
        <v>581</v>
      </c>
      <c r="G270" s="303">
        <f>IF('INGRESO DE DATOS'!$D$19="Guayas/Santa Elena",'Tablas Guayaquil'!G270,'Tablas Resto de Ecuador'!G270)</f>
        <v>455.93333333333334</v>
      </c>
    </row>
    <row r="271" spans="1:7" ht="14" hidden="1" x14ac:dyDescent="0.15">
      <c r="A271" s="4">
        <v>60</v>
      </c>
      <c r="B271" s="6"/>
      <c r="C271" s="303">
        <f>IF('INGRESO DE DATOS'!$D$19="Guayas/Santa Elena",'Tablas Guayaquil'!C271,'Tablas Resto de Ecuador'!C271)</f>
        <v>1384.1333333333334</v>
      </c>
      <c r="D271" s="303">
        <f>IF('INGRESO DE DATOS'!$D$19="Guayas/Santa Elena",'Tablas Guayaquil'!D271,'Tablas Resto de Ecuador'!D271)</f>
        <v>1256.3600000000001</v>
      </c>
      <c r="E271" s="303">
        <f>IF('INGRESO DE DATOS'!$D$19="Guayas/Santa Elena",'Tablas Guayaquil'!E271,'Tablas Resto de Ecuador'!E271)</f>
        <v>868.65333333333342</v>
      </c>
      <c r="F271" s="303">
        <f>IF('INGRESO DE DATOS'!$D$19="Guayas/Santa Elena",'Tablas Guayaquil'!F271,'Tablas Resto de Ecuador'!F271)</f>
        <v>621.32000000000005</v>
      </c>
      <c r="G271" s="303">
        <f>IF('INGRESO DE DATOS'!$D$19="Guayas/Santa Elena",'Tablas Guayaquil'!G271,'Tablas Resto de Ecuador'!G271)</f>
        <v>487.38666666666671</v>
      </c>
    </row>
    <row r="272" spans="1:7" ht="14" hidden="1" x14ac:dyDescent="0.15">
      <c r="A272" s="4">
        <v>61</v>
      </c>
      <c r="B272" s="6"/>
      <c r="C272" s="303">
        <f>IF('INGRESO DE DATOS'!$D$19="Guayas/Santa Elena",'Tablas Guayaquil'!C272,'Tablas Resto de Ecuador'!C272)</f>
        <v>1542.52</v>
      </c>
      <c r="D272" s="303">
        <f>IF('INGRESO DE DATOS'!$D$19="Guayas/Santa Elena",'Tablas Guayaquil'!D272,'Tablas Resto de Ecuador'!D272)</f>
        <v>1400</v>
      </c>
      <c r="E272" s="303">
        <f>IF('INGRESO DE DATOS'!$D$19="Guayas/Santa Elena",'Tablas Guayaquil'!E272,'Tablas Resto de Ecuador'!E272)</f>
        <v>966.74666666666667</v>
      </c>
      <c r="F272" s="303">
        <f>IF('INGRESO DE DATOS'!$D$19="Guayas/Santa Elena",'Tablas Guayaquil'!F272,'Tablas Resto de Ecuador'!F272)</f>
        <v>691.50666666666666</v>
      </c>
      <c r="G272" s="303">
        <f>IF('INGRESO DE DATOS'!$D$19="Guayas/Santa Elena",'Tablas Guayaquil'!G272,'Tablas Resto de Ecuador'!G272)</f>
        <v>542.36</v>
      </c>
    </row>
    <row r="273" spans="1:7" ht="14" hidden="1" x14ac:dyDescent="0.15">
      <c r="A273" s="4">
        <v>62</v>
      </c>
      <c r="B273" s="6"/>
      <c r="C273" s="303">
        <f>IF('INGRESO DE DATOS'!$D$19="Guayas/Santa Elena",'Tablas Guayaquil'!C273,'Tablas Resto de Ecuador'!C273)</f>
        <v>1713.88</v>
      </c>
      <c r="D273" s="303">
        <f>IF('INGRESO DE DATOS'!$D$19="Guayas/Santa Elena",'Tablas Guayaquil'!D273,'Tablas Resto de Ecuador'!D273)</f>
        <v>1555.4933333333333</v>
      </c>
      <c r="E273" s="303">
        <f>IF('INGRESO DE DATOS'!$D$19="Guayas/Santa Elena",'Tablas Guayaquil'!E273,'Tablas Resto de Ecuador'!E273)</f>
        <v>1073.6133333333335</v>
      </c>
      <c r="F273" s="303">
        <f>IF('INGRESO DE DATOS'!$D$19="Guayas/Santa Elena",'Tablas Guayaquil'!F273,'Tablas Resto de Ecuador'!F273)</f>
        <v>767.66666666666674</v>
      </c>
      <c r="G273" s="303">
        <f>IF('INGRESO DE DATOS'!$D$19="Guayas/Santa Elena",'Tablas Guayaquil'!G273,'Tablas Resto de Ecuador'!G273)</f>
        <v>602.18666666666672</v>
      </c>
    </row>
    <row r="274" spans="1:7" ht="14" hidden="1" x14ac:dyDescent="0.15">
      <c r="A274" s="4">
        <v>63</v>
      </c>
      <c r="B274" s="6"/>
      <c r="C274" s="303">
        <f>IF('INGRESO DE DATOS'!$D$19="Guayas/Santa Elena",'Tablas Guayaquil'!C274,'Tablas Resto de Ecuador'!C274)</f>
        <v>1897.9333333333334</v>
      </c>
      <c r="D274" s="303">
        <f>IF('INGRESO DE DATOS'!$D$19="Guayas/Santa Elena",'Tablas Guayaquil'!D274,'Tablas Resto de Ecuador'!D274)</f>
        <v>1722.4666666666667</v>
      </c>
      <c r="E274" s="303">
        <f>IF('INGRESO DE DATOS'!$D$19="Guayas/Santa Elena",'Tablas Guayaquil'!E274,'Tablas Resto de Ecuador'!E274)</f>
        <v>1189.1600000000001</v>
      </c>
      <c r="F274" s="303">
        <f>IF('INGRESO DE DATOS'!$D$19="Guayas/Santa Elena",'Tablas Guayaquil'!F274,'Tablas Resto de Ecuador'!F274)</f>
        <v>850.26666666666665</v>
      </c>
      <c r="G274" s="303">
        <f>IF('INGRESO DE DATOS'!$D$19="Guayas/Santa Elena",'Tablas Guayaquil'!G274,'Tablas Resto de Ecuador'!G274)</f>
        <v>667.0533333333334</v>
      </c>
    </row>
    <row r="275" spans="1:7" ht="14" hidden="1" x14ac:dyDescent="0.15">
      <c r="A275" s="4">
        <v>64</v>
      </c>
      <c r="B275" s="6"/>
      <c r="C275" s="303">
        <f>IF('INGRESO DE DATOS'!$D$19="Guayas/Santa Elena",'Tablas Guayaquil'!C275,'Tablas Resto de Ecuador'!C275)</f>
        <v>2095.0533333333333</v>
      </c>
      <c r="D275" s="303">
        <f>IF('INGRESO DE DATOS'!$D$19="Guayas/Santa Elena",'Tablas Guayaquil'!D275,'Tablas Resto de Ecuador'!D275)</f>
        <v>1901.48</v>
      </c>
      <c r="E275" s="303">
        <f>IF('INGRESO DE DATOS'!$D$19="Guayas/Santa Elena",'Tablas Guayaquil'!E275,'Tablas Resto de Ecuador'!E275)</f>
        <v>1313.0133333333333</v>
      </c>
      <c r="F275" s="303">
        <f>IF('INGRESO DE DATOS'!$D$19="Guayas/Santa Elena",'Tablas Guayaquil'!F275,'Tablas Resto de Ecuador'!F275)</f>
        <v>938.74666666666667</v>
      </c>
      <c r="G275" s="303">
        <f>IF('INGRESO DE DATOS'!$D$19="Guayas/Santa Elena",'Tablas Guayaquil'!G275,'Tablas Resto de Ecuador'!G275)</f>
        <v>736.5866666666667</v>
      </c>
    </row>
    <row r="276" spans="1:7" ht="14" hidden="1" x14ac:dyDescent="0.15">
      <c r="A276" s="4">
        <v>65</v>
      </c>
      <c r="B276" s="6"/>
      <c r="C276" s="303">
        <f>IF('INGRESO DE DATOS'!$D$19="Guayas/Santa Elena",'Tablas Guayaquil'!C276,'Tablas Resto de Ecuador'!C276)</f>
        <v>2304.8666666666668</v>
      </c>
      <c r="D276" s="303">
        <f>IF('INGRESO DE DATOS'!$D$19="Guayas/Santa Elena",'Tablas Guayaquil'!D276,'Tablas Resto de Ecuador'!D276)</f>
        <v>2091.7866666666669</v>
      </c>
      <c r="E276" s="303">
        <f>IF('INGRESO DE DATOS'!$D$19="Guayas/Santa Elena",'Tablas Guayaquil'!E276,'Tablas Resto de Ecuador'!E276)</f>
        <v>1445.5466666666666</v>
      </c>
      <c r="F276" s="303">
        <f>IF('INGRESO DE DATOS'!$D$19="Guayas/Santa Elena",'Tablas Guayaquil'!F276,'Tablas Resto de Ecuador'!F276)</f>
        <v>1033.6666666666667</v>
      </c>
      <c r="G276" s="303">
        <f>IF('INGRESO DE DATOS'!$D$19="Guayas/Santa Elena",'Tablas Guayaquil'!G276,'Tablas Resto de Ecuador'!G276)</f>
        <v>811.06666666666672</v>
      </c>
    </row>
    <row r="277" spans="1:7" ht="14" hidden="1" x14ac:dyDescent="0.15">
      <c r="A277" s="4">
        <v>66</v>
      </c>
      <c r="B277" s="6"/>
      <c r="C277" s="303">
        <f>IF('INGRESO DE DATOS'!$D$19="Guayas/Santa Elena",'Tablas Guayaquil'!C277,'Tablas Resto de Ecuador'!C277)</f>
        <v>2527.7466666666669</v>
      </c>
      <c r="D277" s="303">
        <f>IF('INGRESO DE DATOS'!$D$19="Guayas/Santa Elena",'Tablas Guayaquil'!D277,'Tablas Resto de Ecuador'!D277)</f>
        <v>2294.2266666666669</v>
      </c>
      <c r="E277" s="303">
        <f>IF('INGRESO DE DATOS'!$D$19="Guayas/Santa Elena",'Tablas Guayaquil'!E277,'Tablas Resto de Ecuador'!E277)</f>
        <v>1586.48</v>
      </c>
      <c r="F277" s="303">
        <f>IF('INGRESO DE DATOS'!$D$19="Guayas/Santa Elena",'Tablas Guayaquil'!F277,'Tablas Resto de Ecuador'!F277)</f>
        <v>1134.56</v>
      </c>
      <c r="G277" s="303">
        <f>IF('INGRESO DE DATOS'!$D$19="Guayas/Santa Elena",'Tablas Guayaquil'!G277,'Tablas Resto de Ecuador'!G277)</f>
        <v>890.30666666666673</v>
      </c>
    </row>
    <row r="278" spans="1:7" ht="14" hidden="1" x14ac:dyDescent="0.15">
      <c r="A278" s="4">
        <v>67</v>
      </c>
      <c r="B278" s="6"/>
      <c r="C278" s="303">
        <f>IF('INGRESO DE DATOS'!$D$19="Guayas/Santa Elena",'Tablas Guayaquil'!C278,'Tablas Resto de Ecuador'!C278)</f>
        <v>2763.6</v>
      </c>
      <c r="D278" s="303">
        <f>IF('INGRESO DE DATOS'!$D$19="Guayas/Santa Elena",'Tablas Guayaquil'!D278,'Tablas Resto de Ecuador'!D278)</f>
        <v>2508.146666666667</v>
      </c>
      <c r="E278" s="303">
        <f>IF('INGRESO DE DATOS'!$D$19="Guayas/Santa Elena",'Tablas Guayaquil'!E278,'Tablas Resto de Ecuador'!E278)</f>
        <v>1736.1866666666667</v>
      </c>
      <c r="F278" s="303">
        <f>IF('INGRESO DE DATOS'!$D$19="Guayas/Santa Elena",'Tablas Guayaquil'!F278,'Tablas Resto de Ecuador'!F278)</f>
        <v>1241.52</v>
      </c>
      <c r="G278" s="303">
        <f>IF('INGRESO DE DATOS'!$D$19="Guayas/Santa Elena",'Tablas Guayaquil'!G278,'Tablas Resto de Ecuador'!G278)</f>
        <v>973.93333333333339</v>
      </c>
    </row>
    <row r="279" spans="1:7" ht="14" hidden="1" x14ac:dyDescent="0.15">
      <c r="A279" s="4">
        <v>68</v>
      </c>
      <c r="B279" s="6"/>
      <c r="C279" s="303">
        <f>IF('INGRESO DE DATOS'!$D$19="Guayas/Santa Elena",'Tablas Guayaquil'!C279,'Tablas Resto de Ecuador'!C279)</f>
        <v>3012.52</v>
      </c>
      <c r="D279" s="303">
        <f>IF('INGRESO DE DATOS'!$D$19="Guayas/Santa Elena",'Tablas Guayaquil'!D279,'Tablas Resto de Ecuador'!D279)</f>
        <v>2734.0133333333333</v>
      </c>
      <c r="E279" s="303">
        <f>IF('INGRESO DE DATOS'!$D$19="Guayas/Santa Elena",'Tablas Guayaquil'!E279,'Tablas Resto de Ecuador'!E279)</f>
        <v>1894.5733333333335</v>
      </c>
      <c r="F279" s="303">
        <f>IF('INGRESO DE DATOS'!$D$19="Guayas/Santa Elena",'Tablas Guayaquil'!F279,'Tablas Resto de Ecuador'!F279)</f>
        <v>1354.8266666666668</v>
      </c>
      <c r="G279" s="303">
        <f>IF('INGRESO DE DATOS'!$D$19="Guayas/Santa Elena",'Tablas Guayaquil'!G279,'Tablas Resto de Ecuador'!G279)</f>
        <v>1062.7866666666666</v>
      </c>
    </row>
    <row r="280" spans="1:7" ht="14" hidden="1" x14ac:dyDescent="0.15">
      <c r="A280" s="4">
        <v>69</v>
      </c>
      <c r="B280" s="6"/>
      <c r="C280" s="303">
        <f>IF('INGRESO DE DATOS'!$D$19="Guayas/Santa Elena",'Tablas Guayaquil'!C280,'Tablas Resto de Ecuador'!C280)</f>
        <v>3274.32</v>
      </c>
      <c r="D280" s="303">
        <f>IF('INGRESO DE DATOS'!$D$19="Guayas/Santa Elena",'Tablas Guayaquil'!D280,'Tablas Resto de Ecuador'!D280)</f>
        <v>2971.36</v>
      </c>
      <c r="E280" s="303">
        <f>IF('INGRESO DE DATOS'!$D$19="Guayas/Santa Elena",'Tablas Guayaquil'!E280,'Tablas Resto de Ecuador'!E280)</f>
        <v>2061.08</v>
      </c>
      <c r="F280" s="303">
        <f>IF('INGRESO DE DATOS'!$D$19="Guayas/Santa Elena",'Tablas Guayaquil'!F280,'Tablas Resto de Ecuador'!F280)</f>
        <v>1473.8266666666668</v>
      </c>
      <c r="G280" s="303">
        <f>IF('INGRESO DE DATOS'!$D$19="Guayas/Santa Elena",'Tablas Guayaquil'!G280,'Tablas Resto de Ecuador'!G280)</f>
        <v>1156.2133333333334</v>
      </c>
    </row>
    <row r="281" spans="1:7" ht="14" hidden="1" x14ac:dyDescent="0.15">
      <c r="A281" s="4">
        <v>70</v>
      </c>
      <c r="B281" s="6"/>
      <c r="C281" s="303">
        <f>IF('INGRESO DE DATOS'!$D$19="Guayas/Santa Elena",'Tablas Guayaquil'!C281,'Tablas Resto de Ecuador'!C281)</f>
        <v>3548.8133333333335</v>
      </c>
      <c r="D281" s="303">
        <f>IF('INGRESO DE DATOS'!$D$19="Guayas/Santa Elena",'Tablas Guayaquil'!D281,'Tablas Resto de Ecuador'!D281)</f>
        <v>3220.6533333333336</v>
      </c>
      <c r="E281" s="303">
        <f>IF('INGRESO DE DATOS'!$D$19="Guayas/Santa Elena",'Tablas Guayaquil'!E281,'Tablas Resto de Ecuador'!E281)</f>
        <v>2236.4533333333334</v>
      </c>
      <c r="F281" s="303">
        <f>IF('INGRESO DE DATOS'!$D$19="Guayas/Santa Elena",'Tablas Guayaquil'!F281,'Tablas Resto de Ecuador'!F281)</f>
        <v>1599.1733333333334</v>
      </c>
      <c r="G281" s="303">
        <f>IF('INGRESO DE DATOS'!$D$19="Guayas/Santa Elena",'Tablas Guayaquil'!G281,'Tablas Resto de Ecuador'!G281)</f>
        <v>1254.4933333333333</v>
      </c>
    </row>
    <row r="282" spans="1:7" ht="14" hidden="1" x14ac:dyDescent="0.15">
      <c r="A282" s="4">
        <v>71</v>
      </c>
      <c r="B282" s="6"/>
      <c r="C282" s="303">
        <f>IF('INGRESO DE DATOS'!$D$19="Guayas/Santa Elena",'Tablas Guayaquil'!C282,'Tablas Resto de Ecuador'!C282)</f>
        <v>3836.3733333333334</v>
      </c>
      <c r="D282" s="303">
        <f>IF('INGRESO DE DATOS'!$D$19="Guayas/Santa Elena",'Tablas Guayaquil'!D282,'Tablas Resto de Ecuador'!D282)</f>
        <v>3481.52</v>
      </c>
      <c r="E282" s="303">
        <f>IF('INGRESO DE DATOS'!$D$19="Guayas/Santa Elena",'Tablas Guayaquil'!E282,'Tablas Resto de Ecuador'!E282)</f>
        <v>2420.3200000000002</v>
      </c>
      <c r="F282" s="303">
        <f>IF('INGRESO DE DATOS'!$D$19="Guayas/Santa Elena",'Tablas Guayaquil'!F282,'Tablas Resto de Ecuador'!F282)</f>
        <v>1730.68</v>
      </c>
      <c r="G282" s="303">
        <f>IF('INGRESO DE DATOS'!$D$19="Guayas/Santa Elena",'Tablas Guayaquil'!G282,'Tablas Resto de Ecuador'!G282)</f>
        <v>1357.8133333333335</v>
      </c>
    </row>
    <row r="283" spans="1:7" ht="14" hidden="1" x14ac:dyDescent="0.15">
      <c r="A283" s="4">
        <v>72</v>
      </c>
      <c r="B283" s="6"/>
      <c r="C283" s="303">
        <f>IF('INGRESO DE DATOS'!$D$19="Guayas/Santa Elena",'Tablas Guayaquil'!C283,'Tablas Resto de Ecuador'!C283)</f>
        <v>4136.9066666666668</v>
      </c>
      <c r="D283" s="303">
        <f>IF('INGRESO DE DATOS'!$D$19="Guayas/Santa Elena",'Tablas Guayaquil'!D283,'Tablas Resto de Ecuador'!D283)</f>
        <v>3754.3333333333335</v>
      </c>
      <c r="E283" s="303">
        <f>IF('INGRESO DE DATOS'!$D$19="Guayas/Santa Elena",'Tablas Guayaquil'!E283,'Tablas Resto de Ecuador'!E283)</f>
        <v>2612.96</v>
      </c>
      <c r="F283" s="303">
        <f>IF('INGRESO DE DATOS'!$D$19="Guayas/Santa Elena",'Tablas Guayaquil'!F283,'Tablas Resto de Ecuador'!F283)</f>
        <v>1868.44</v>
      </c>
      <c r="G283" s="303">
        <f>IF('INGRESO DE DATOS'!$D$19="Guayas/Santa Elena",'Tablas Guayaquil'!G283,'Tablas Resto de Ecuador'!G283)</f>
        <v>1465.8933333333334</v>
      </c>
    </row>
    <row r="284" spans="1:7" ht="14" hidden="1" x14ac:dyDescent="0.15">
      <c r="A284" s="4">
        <v>73</v>
      </c>
      <c r="B284" s="6"/>
      <c r="C284" s="303">
        <f>IF('INGRESO DE DATOS'!$D$19="Guayas/Santa Elena",'Tablas Guayaquil'!C284,'Tablas Resto de Ecuador'!C284)</f>
        <v>4450.1333333333332</v>
      </c>
      <c r="D284" s="303">
        <f>IF('INGRESO DE DATOS'!$D$19="Guayas/Santa Elena",'Tablas Guayaquil'!D284,'Tablas Resto de Ecuador'!D284)</f>
        <v>4038.7200000000003</v>
      </c>
      <c r="E284" s="303">
        <f>IF('INGRESO DE DATOS'!$D$19="Guayas/Santa Elena",'Tablas Guayaquil'!E284,'Tablas Resto de Ecuador'!E284)</f>
        <v>2814</v>
      </c>
      <c r="F284" s="303">
        <f>IF('INGRESO DE DATOS'!$D$19="Guayas/Santa Elena",'Tablas Guayaquil'!F284,'Tablas Resto de Ecuador'!F284)</f>
        <v>2012.1733333333334</v>
      </c>
      <c r="G284" s="303">
        <f>IF('INGRESO DE DATOS'!$D$19="Guayas/Santa Elena",'Tablas Guayaquil'!G284,'Tablas Resto de Ecuador'!G284)</f>
        <v>1578.64</v>
      </c>
    </row>
    <row r="285" spans="1:7" ht="14" hidden="1" x14ac:dyDescent="0.15">
      <c r="A285" s="4">
        <v>74</v>
      </c>
      <c r="B285" s="6"/>
      <c r="C285" s="303">
        <f>IF('INGRESO DE DATOS'!$D$19="Guayas/Santa Elena",'Tablas Guayaquil'!C285,'Tablas Resto de Ecuador'!C285)</f>
        <v>4776.6133333333337</v>
      </c>
      <c r="D285" s="303">
        <f>IF('INGRESO DE DATOS'!$D$19="Guayas/Santa Elena",'Tablas Guayaquil'!D285,'Tablas Resto de Ecuador'!D285)</f>
        <v>4334.8666666666668</v>
      </c>
      <c r="E285" s="303">
        <f>IF('INGRESO DE DATOS'!$D$19="Guayas/Santa Elena",'Tablas Guayaquil'!E285,'Tablas Resto de Ecuador'!E285)</f>
        <v>3023.5333333333333</v>
      </c>
      <c r="F285" s="303">
        <f>IF('INGRESO DE DATOS'!$D$19="Guayas/Santa Elena",'Tablas Guayaquil'!F285,'Tablas Resto de Ecuador'!F285)</f>
        <v>2162.0666666666666</v>
      </c>
      <c r="G285" s="303">
        <f>IF('INGRESO DE DATOS'!$D$19="Guayas/Santa Elena",'Tablas Guayaquil'!G285,'Tablas Resto de Ecuador'!G285)</f>
        <v>1696.24</v>
      </c>
    </row>
    <row r="286" spans="1:7" ht="14" hidden="1" x14ac:dyDescent="0.15">
      <c r="A286" s="4">
        <v>75</v>
      </c>
      <c r="B286" s="6"/>
      <c r="C286" s="303">
        <f>IF('INGRESO DE DATOS'!$D$19="Guayas/Santa Elena",'Tablas Guayaquil'!C286,'Tablas Resto de Ecuador'!C286)</f>
        <v>5115.6933333333336</v>
      </c>
      <c r="D286" s="303">
        <f>IF('INGRESO DE DATOS'!$D$19="Guayas/Santa Elena",'Tablas Guayaquil'!D286,'Tablas Resto de Ecuador'!D286)</f>
        <v>4642.4000000000005</v>
      </c>
      <c r="E286" s="303">
        <f>IF('INGRESO DE DATOS'!$D$19="Guayas/Santa Elena",'Tablas Guayaquil'!E286,'Tablas Resto de Ecuador'!E286)</f>
        <v>3241.84</v>
      </c>
      <c r="F286" s="303">
        <f>IF('INGRESO DE DATOS'!$D$19="Guayas/Santa Elena",'Tablas Guayaquil'!F286,'Tablas Resto de Ecuador'!F286)</f>
        <v>2318.0266666666666</v>
      </c>
      <c r="G286" s="303">
        <f>IF('INGRESO DE DATOS'!$D$19="Guayas/Santa Elena",'Tablas Guayaquil'!G286,'Tablas Resto de Ecuador'!G286)</f>
        <v>1818.6000000000001</v>
      </c>
    </row>
    <row r="287" spans="1:7" ht="14" hidden="1" x14ac:dyDescent="0.15">
      <c r="A287" s="4">
        <v>76</v>
      </c>
      <c r="B287" s="6"/>
      <c r="C287" s="303">
        <f>IF('INGRESO DE DATOS'!$D$19="Guayas/Santa Elena",'Tablas Guayaquil'!C287,'Tablas Resto de Ecuador'!C287)</f>
        <v>5115.6933333333336</v>
      </c>
      <c r="D287" s="303">
        <f>IF('INGRESO DE DATOS'!$D$19="Guayas/Santa Elena",'Tablas Guayaquil'!D287,'Tablas Resto de Ecuador'!D287)</f>
        <v>4642.4000000000005</v>
      </c>
      <c r="E287" s="303">
        <f>IF('INGRESO DE DATOS'!$D$19="Guayas/Santa Elena",'Tablas Guayaquil'!E287,'Tablas Resto de Ecuador'!E287)</f>
        <v>3241.84</v>
      </c>
      <c r="F287" s="303">
        <f>IF('INGRESO DE DATOS'!$D$19="Guayas/Santa Elena",'Tablas Guayaquil'!F287,'Tablas Resto de Ecuador'!F287)</f>
        <v>2318.0266666666666</v>
      </c>
      <c r="G287" s="303">
        <f>IF('INGRESO DE DATOS'!$D$19="Guayas/Santa Elena",'Tablas Guayaquil'!G287,'Tablas Resto de Ecuador'!G287)</f>
        <v>1818.6000000000001</v>
      </c>
    </row>
    <row r="288" spans="1:7" ht="14" hidden="1" x14ac:dyDescent="0.15">
      <c r="A288" s="4">
        <v>77</v>
      </c>
      <c r="B288" s="6"/>
      <c r="C288" s="303">
        <f>IF('INGRESO DE DATOS'!$D$19="Guayas/Santa Elena",'Tablas Guayaquil'!C288,'Tablas Resto de Ecuador'!C288)</f>
        <v>5115.6933333333336</v>
      </c>
      <c r="D288" s="303">
        <f>IF('INGRESO DE DATOS'!$D$19="Guayas/Santa Elena",'Tablas Guayaquil'!D288,'Tablas Resto de Ecuador'!D288)</f>
        <v>4642.4000000000005</v>
      </c>
      <c r="E288" s="303">
        <f>IF('INGRESO DE DATOS'!$D$19="Guayas/Santa Elena",'Tablas Guayaquil'!E288,'Tablas Resto de Ecuador'!E288)</f>
        <v>3241.84</v>
      </c>
      <c r="F288" s="303">
        <f>IF('INGRESO DE DATOS'!$D$19="Guayas/Santa Elena",'Tablas Guayaquil'!F288,'Tablas Resto de Ecuador'!F288)</f>
        <v>2318.0266666666666</v>
      </c>
      <c r="G288" s="303">
        <f>IF('INGRESO DE DATOS'!$D$19="Guayas/Santa Elena",'Tablas Guayaquil'!G288,'Tablas Resto de Ecuador'!G288)</f>
        <v>1818.6000000000001</v>
      </c>
    </row>
    <row r="289" spans="1:7" ht="14" hidden="1" x14ac:dyDescent="0.15">
      <c r="A289" s="4">
        <v>78</v>
      </c>
      <c r="B289" s="6"/>
      <c r="C289" s="303">
        <f>IF('INGRESO DE DATOS'!$D$19="Guayas/Santa Elena",'Tablas Guayaquil'!C289,'Tablas Resto de Ecuador'!C289)</f>
        <v>5115.6933333333336</v>
      </c>
      <c r="D289" s="303">
        <f>IF('INGRESO DE DATOS'!$D$19="Guayas/Santa Elena",'Tablas Guayaquil'!D289,'Tablas Resto de Ecuador'!D289)</f>
        <v>4642.4000000000005</v>
      </c>
      <c r="E289" s="303">
        <f>IF('INGRESO DE DATOS'!$D$19="Guayas/Santa Elena",'Tablas Guayaquil'!E289,'Tablas Resto de Ecuador'!E289)</f>
        <v>3241.84</v>
      </c>
      <c r="F289" s="303">
        <f>IF('INGRESO DE DATOS'!$D$19="Guayas/Santa Elena",'Tablas Guayaquil'!F289,'Tablas Resto de Ecuador'!F289)</f>
        <v>2318.0266666666666</v>
      </c>
      <c r="G289" s="303">
        <f>IF('INGRESO DE DATOS'!$D$19="Guayas/Santa Elena",'Tablas Guayaquil'!G289,'Tablas Resto de Ecuador'!G289)</f>
        <v>1818.6000000000001</v>
      </c>
    </row>
    <row r="290" spans="1:7" ht="14" hidden="1" x14ac:dyDescent="0.15">
      <c r="A290" s="4">
        <v>79</v>
      </c>
      <c r="B290" s="6"/>
      <c r="C290" s="303">
        <f>IF('INGRESO DE DATOS'!$D$19="Guayas/Santa Elena",'Tablas Guayaquil'!C290,'Tablas Resto de Ecuador'!C290)</f>
        <v>5115.6933333333336</v>
      </c>
      <c r="D290" s="303">
        <f>IF('INGRESO DE DATOS'!$D$19="Guayas/Santa Elena",'Tablas Guayaquil'!D290,'Tablas Resto de Ecuador'!D290)</f>
        <v>4642.4000000000005</v>
      </c>
      <c r="E290" s="303">
        <f>IF('INGRESO DE DATOS'!$D$19="Guayas/Santa Elena",'Tablas Guayaquil'!E290,'Tablas Resto de Ecuador'!E290)</f>
        <v>3241.84</v>
      </c>
      <c r="F290" s="303">
        <f>IF('INGRESO DE DATOS'!$D$19="Guayas/Santa Elena",'Tablas Guayaquil'!F290,'Tablas Resto de Ecuador'!F290)</f>
        <v>2318.0266666666666</v>
      </c>
      <c r="G290" s="303">
        <f>IF('INGRESO DE DATOS'!$D$19="Guayas/Santa Elena",'Tablas Guayaquil'!G290,'Tablas Resto de Ecuador'!G290)</f>
        <v>1818.6000000000001</v>
      </c>
    </row>
    <row r="291" spans="1:7" ht="14" hidden="1" x14ac:dyDescent="0.15">
      <c r="A291" s="4">
        <v>80</v>
      </c>
      <c r="B291" s="6"/>
      <c r="C291" s="303">
        <f>IF('INGRESO DE DATOS'!$D$19="Guayas/Santa Elena",'Tablas Guayaquil'!C291,'Tablas Resto de Ecuador'!C291)</f>
        <v>5115.6933333333336</v>
      </c>
      <c r="D291" s="303">
        <f>IF('INGRESO DE DATOS'!$D$19="Guayas/Santa Elena",'Tablas Guayaquil'!D291,'Tablas Resto de Ecuador'!D291)</f>
        <v>4642.4000000000005</v>
      </c>
      <c r="E291" s="303">
        <f>IF('INGRESO DE DATOS'!$D$19="Guayas/Santa Elena",'Tablas Guayaquil'!E291,'Tablas Resto de Ecuador'!E291)</f>
        <v>3241.84</v>
      </c>
      <c r="F291" s="303">
        <f>IF('INGRESO DE DATOS'!$D$19="Guayas/Santa Elena",'Tablas Guayaquil'!F291,'Tablas Resto de Ecuador'!F291)</f>
        <v>2318.0266666666666</v>
      </c>
      <c r="G291" s="303">
        <f>IF('INGRESO DE DATOS'!$D$19="Guayas/Santa Elena",'Tablas Guayaquil'!G291,'Tablas Resto de Ecuador'!G291)</f>
        <v>1818.6000000000001</v>
      </c>
    </row>
    <row r="292" spans="1:7" ht="14" hidden="1" x14ac:dyDescent="0.15">
      <c r="A292" s="4">
        <v>81</v>
      </c>
      <c r="B292" s="6"/>
      <c r="C292" s="303">
        <f>IF('INGRESO DE DATOS'!$D$19="Guayas/Santa Elena",'Tablas Guayaquil'!C292,'Tablas Resto de Ecuador'!C292)</f>
        <v>5115.6933333333336</v>
      </c>
      <c r="D292" s="303">
        <f>IF('INGRESO DE DATOS'!$D$19="Guayas/Santa Elena",'Tablas Guayaquil'!D292,'Tablas Resto de Ecuador'!D292)</f>
        <v>4642.4000000000005</v>
      </c>
      <c r="E292" s="303">
        <f>IF('INGRESO DE DATOS'!$D$19="Guayas/Santa Elena",'Tablas Guayaquil'!E292,'Tablas Resto de Ecuador'!E292)</f>
        <v>3241.84</v>
      </c>
      <c r="F292" s="303">
        <f>IF('INGRESO DE DATOS'!$D$19="Guayas/Santa Elena",'Tablas Guayaquil'!F292,'Tablas Resto de Ecuador'!F292)</f>
        <v>2318.0266666666666</v>
      </c>
      <c r="G292" s="303">
        <f>IF('INGRESO DE DATOS'!$D$19="Guayas/Santa Elena",'Tablas Guayaquil'!G292,'Tablas Resto de Ecuador'!G292)</f>
        <v>1818.6000000000001</v>
      </c>
    </row>
    <row r="293" spans="1:7" ht="14" hidden="1" x14ac:dyDescent="0.15">
      <c r="A293" s="4">
        <v>82</v>
      </c>
      <c r="B293" s="6"/>
      <c r="C293" s="303">
        <f>IF('INGRESO DE DATOS'!$D$19="Guayas/Santa Elena",'Tablas Guayaquil'!C293,'Tablas Resto de Ecuador'!C293)</f>
        <v>5115.6933333333336</v>
      </c>
      <c r="D293" s="303">
        <f>IF('INGRESO DE DATOS'!$D$19="Guayas/Santa Elena",'Tablas Guayaquil'!D293,'Tablas Resto de Ecuador'!D293)</f>
        <v>4642.4000000000005</v>
      </c>
      <c r="E293" s="303">
        <f>IF('INGRESO DE DATOS'!$D$19="Guayas/Santa Elena",'Tablas Guayaquil'!E293,'Tablas Resto de Ecuador'!E293)</f>
        <v>3241.84</v>
      </c>
      <c r="F293" s="303">
        <f>IF('INGRESO DE DATOS'!$D$19="Guayas/Santa Elena",'Tablas Guayaquil'!F293,'Tablas Resto de Ecuador'!F293)</f>
        <v>2318.0266666666666</v>
      </c>
      <c r="G293" s="303">
        <f>IF('INGRESO DE DATOS'!$D$19="Guayas/Santa Elena",'Tablas Guayaquil'!G293,'Tablas Resto de Ecuador'!G293)</f>
        <v>1818.6000000000001</v>
      </c>
    </row>
    <row r="294" spans="1:7" ht="14" hidden="1" x14ac:dyDescent="0.15">
      <c r="A294" s="4">
        <v>83</v>
      </c>
      <c r="B294" s="6"/>
      <c r="C294" s="303">
        <f>IF('INGRESO DE DATOS'!$D$19="Guayas/Santa Elena",'Tablas Guayaquil'!C294,'Tablas Resto de Ecuador'!C294)</f>
        <v>5115.6933333333336</v>
      </c>
      <c r="D294" s="303">
        <f>IF('INGRESO DE DATOS'!$D$19="Guayas/Santa Elena",'Tablas Guayaquil'!D294,'Tablas Resto de Ecuador'!D294)</f>
        <v>4642.4000000000005</v>
      </c>
      <c r="E294" s="303">
        <f>IF('INGRESO DE DATOS'!$D$19="Guayas/Santa Elena",'Tablas Guayaquil'!E294,'Tablas Resto de Ecuador'!E294)</f>
        <v>3241.84</v>
      </c>
      <c r="F294" s="303">
        <f>IF('INGRESO DE DATOS'!$D$19="Guayas/Santa Elena",'Tablas Guayaquil'!F294,'Tablas Resto de Ecuador'!F294)</f>
        <v>2318.0266666666666</v>
      </c>
      <c r="G294" s="303">
        <f>IF('INGRESO DE DATOS'!$D$19="Guayas/Santa Elena",'Tablas Guayaquil'!G294,'Tablas Resto de Ecuador'!G294)</f>
        <v>1818.6000000000001</v>
      </c>
    </row>
    <row r="295" spans="1:7" ht="14" hidden="1" x14ac:dyDescent="0.15">
      <c r="A295" s="4">
        <v>84</v>
      </c>
      <c r="B295" s="6" t="s">
        <v>3</v>
      </c>
      <c r="C295" s="303">
        <f>IF('INGRESO DE DATOS'!$D$19="Guayas/Santa Elena",'Tablas Guayaquil'!C295,'Tablas Resto de Ecuador'!C295)</f>
        <v>5115.6933333333336</v>
      </c>
      <c r="D295" s="303">
        <f>IF('INGRESO DE DATOS'!$D$19="Guayas/Santa Elena",'Tablas Guayaquil'!D295,'Tablas Resto de Ecuador'!D295)</f>
        <v>4642.4000000000005</v>
      </c>
      <c r="E295" s="303">
        <f>IF('INGRESO DE DATOS'!$D$19="Guayas/Santa Elena",'Tablas Guayaquil'!E295,'Tablas Resto de Ecuador'!E295)</f>
        <v>3241.84</v>
      </c>
      <c r="F295" s="303">
        <f>IF('INGRESO DE DATOS'!$D$19="Guayas/Santa Elena",'Tablas Guayaquil'!F295,'Tablas Resto de Ecuador'!F295)</f>
        <v>2318.0266666666666</v>
      </c>
      <c r="G295" s="303">
        <f>IF('INGRESO DE DATOS'!$D$19="Guayas/Santa Elena",'Tablas Guayaquil'!G295,'Tablas Resto de Ecuador'!G295)</f>
        <v>1818.6000000000001</v>
      </c>
    </row>
    <row r="296" spans="1:7" ht="14" hidden="1" x14ac:dyDescent="0.15">
      <c r="A296" s="4">
        <v>1</v>
      </c>
      <c r="B296" s="6" t="s">
        <v>4</v>
      </c>
      <c r="C296" s="303">
        <f>IF('INGRESO DE DATOS'!$D$19="Guayas/Santa Elena",'Tablas Guayaquil'!C296,'Tablas Resto de Ecuador'!C296)</f>
        <v>262.54666666666668</v>
      </c>
      <c r="D296" s="303">
        <f>IF('INGRESO DE DATOS'!$D$19="Guayas/Santa Elena",'Tablas Guayaquil'!D296,'Tablas Resto de Ecuador'!D296)</f>
        <v>238.46666666666667</v>
      </c>
      <c r="E296" s="303">
        <f>IF('INGRESO DE DATOS'!$D$19="Guayas/Santa Elena",'Tablas Guayaquil'!E296,'Tablas Resto de Ecuador'!E296)</f>
        <v>176.02666666666667</v>
      </c>
      <c r="F296" s="303">
        <f>IF('INGRESO DE DATOS'!$D$19="Guayas/Santa Elena",'Tablas Guayaquil'!F296,'Tablas Resto de Ecuador'!F296)</f>
        <v>126.09333333333333</v>
      </c>
      <c r="G296" s="303">
        <f>IF('INGRESO DE DATOS'!$D$19="Guayas/Santa Elena",'Tablas Guayaquil'!G296,'Tablas Resto de Ecuador'!G296)</f>
        <v>99.026666666666671</v>
      </c>
    </row>
    <row r="297" spans="1:7" ht="14" hidden="1" x14ac:dyDescent="0.15">
      <c r="A297" s="4">
        <v>2</v>
      </c>
      <c r="B297" s="6" t="s">
        <v>1</v>
      </c>
      <c r="C297" s="303">
        <f>IF('INGRESO DE DATOS'!$D$19="Guayas/Santa Elena",'Tablas Guayaquil'!C297,'Tablas Resto de Ecuador'!C297)</f>
        <v>446.13333333333333</v>
      </c>
      <c r="D297" s="303">
        <f>IF('INGRESO DE DATOS'!$D$19="Guayas/Santa Elena",'Tablas Guayaquil'!D297,'Tablas Resto de Ecuador'!D297)</f>
        <v>404.97333333333336</v>
      </c>
      <c r="E297" s="303">
        <f>IF('INGRESO DE DATOS'!$D$19="Guayas/Santa Elena",'Tablas Guayaquil'!E297,'Tablas Resto de Ecuador'!E297)</f>
        <v>299.32</v>
      </c>
      <c r="F297" s="303">
        <f>IF('INGRESO DE DATOS'!$D$19="Guayas/Santa Elena",'Tablas Guayaquil'!F297,'Tablas Resto de Ecuador'!F297)</f>
        <v>214.29333333333335</v>
      </c>
      <c r="G297" s="303">
        <f>IF('INGRESO DE DATOS'!$D$19="Guayas/Santa Elena",'Tablas Guayaquil'!G297,'Tablas Resto de Ecuador'!G297)</f>
        <v>168</v>
      </c>
    </row>
    <row r="298" spans="1:7" ht="14" hidden="1" x14ac:dyDescent="0.15">
      <c r="A298" s="4">
        <v>3</v>
      </c>
      <c r="B298" s="6" t="s">
        <v>5</v>
      </c>
      <c r="C298" s="303">
        <f>IF('INGRESO DE DATOS'!$D$19="Guayas/Santa Elena",'Tablas Guayaquil'!C298,'Tablas Resto de Ecuador'!C298)</f>
        <v>629.72</v>
      </c>
      <c r="D298" s="303">
        <f>IF('INGRESO DE DATOS'!$D$19="Guayas/Santa Elena",'Tablas Guayaquil'!D298,'Tablas Resto de Ecuador'!D298)</f>
        <v>571.76</v>
      </c>
      <c r="E298" s="303">
        <f>IF('INGRESO DE DATOS'!$D$19="Guayas/Santa Elena",'Tablas Guayaquil'!E298,'Tablas Resto de Ecuador'!E298)</f>
        <v>422.33333333333337</v>
      </c>
      <c r="F298" s="303">
        <f>IF('INGRESO DE DATOS'!$D$19="Guayas/Santa Elena",'Tablas Guayaquil'!F298,'Tablas Resto de Ecuador'!F298)</f>
        <v>302.12</v>
      </c>
      <c r="G298" s="303">
        <f>IF('INGRESO DE DATOS'!$D$19="Guayas/Santa Elena",'Tablas Guayaquil'!G298,'Tablas Resto de Ecuador'!G298)</f>
        <v>237.06666666666669</v>
      </c>
    </row>
    <row r="299" spans="1:7" ht="14" hidden="1" x14ac:dyDescent="0.15">
      <c r="C299" s="303">
        <f>IF('INGRESO DE DATOS'!$D$19="Guayas/Santa Elena",'Tablas Guayaquil'!C299,'Tablas Resto de Ecuador'!C299)</f>
        <v>0</v>
      </c>
      <c r="D299" s="303">
        <f>IF('INGRESO DE DATOS'!$D$19="Guayas/Santa Elena",'Tablas Guayaquil'!D299,'Tablas Resto de Ecuador'!D299)</f>
        <v>0</v>
      </c>
      <c r="E299" s="303">
        <f>IF('INGRESO DE DATOS'!$D$19="Guayas/Santa Elena",'Tablas Guayaquil'!E299,'Tablas Resto de Ecuador'!E299)</f>
        <v>0</v>
      </c>
      <c r="F299" s="303">
        <f>IF('INGRESO DE DATOS'!$D$19="Guayas/Santa Elena",'Tablas Guayaquil'!F299,'Tablas Resto de Ecuador'!F299)</f>
        <v>0</v>
      </c>
      <c r="G299" s="303">
        <f>IF('INGRESO DE DATOS'!$D$19="Guayas/Santa Elena",'Tablas Guayaquil'!G299,'Tablas Resto de Ecuador'!G299)</f>
        <v>0</v>
      </c>
    </row>
    <row r="300" spans="1:7" ht="15" hidden="1" thickBot="1" x14ac:dyDescent="0.2">
      <c r="C300" s="303">
        <f>IF('INGRESO DE DATOS'!$D$19="Guayas/Santa Elena",'Tablas Guayaquil'!C300,'Tablas Resto de Ecuador'!C300)</f>
        <v>0</v>
      </c>
      <c r="D300" s="303">
        <f>IF('INGRESO DE DATOS'!$D$19="Guayas/Santa Elena",'Tablas Guayaquil'!D300,'Tablas Resto de Ecuador'!D300)</f>
        <v>0</v>
      </c>
      <c r="E300" s="303">
        <f>IF('INGRESO DE DATOS'!$D$19="Guayas/Santa Elena",'Tablas Guayaquil'!E300,'Tablas Resto de Ecuador'!E300)</f>
        <v>0</v>
      </c>
      <c r="F300" s="303">
        <f>IF('INGRESO DE DATOS'!$D$19="Guayas/Santa Elena",'Tablas Guayaquil'!F300,'Tablas Resto de Ecuador'!F300)</f>
        <v>0</v>
      </c>
      <c r="G300" s="303">
        <f>IF('INGRESO DE DATOS'!$D$19="Guayas/Santa Elena",'Tablas Guayaquil'!G300,'Tablas Resto de Ecuador'!G300)</f>
        <v>0</v>
      </c>
    </row>
    <row r="301" spans="1:7" ht="18" hidden="1" x14ac:dyDescent="0.2">
      <c r="A301" s="424" t="s">
        <v>19</v>
      </c>
      <c r="B301" s="425"/>
      <c r="C301" s="303">
        <f>IF('INGRESO DE DATOS'!$D$19="Guayas/Santa Elena",'Tablas Guayaquil'!C301,'Tablas Resto de Ecuador'!C301)</f>
        <v>0</v>
      </c>
      <c r="D301" s="303">
        <f>IF('INGRESO DE DATOS'!$D$19="Guayas/Santa Elena",'Tablas Guayaquil'!D301,'Tablas Resto de Ecuador'!D301)</f>
        <v>0</v>
      </c>
      <c r="E301" s="303">
        <f>IF('INGRESO DE DATOS'!$D$19="Guayas/Santa Elena",'Tablas Guayaquil'!E301,'Tablas Resto de Ecuador'!E301)</f>
        <v>0</v>
      </c>
      <c r="F301" s="303">
        <f>IF('INGRESO DE DATOS'!$D$19="Guayas/Santa Elena",'Tablas Guayaquil'!F301,'Tablas Resto de Ecuador'!F301)</f>
        <v>0</v>
      </c>
      <c r="G301" s="303">
        <f>IF('INGRESO DE DATOS'!$D$19="Guayas/Santa Elena",'Tablas Guayaquil'!G301,'Tablas Resto de Ecuador'!G301)</f>
        <v>0</v>
      </c>
    </row>
    <row r="302" spans="1:7" ht="18" hidden="1" x14ac:dyDescent="0.2">
      <c r="A302" s="422" t="s">
        <v>6</v>
      </c>
      <c r="B302" s="423"/>
      <c r="C302" s="303">
        <f>IF('INGRESO DE DATOS'!$D$19="Guayas/Santa Elena",'Tablas Guayaquil'!C302,'Tablas Resto de Ecuador'!C302)</f>
        <v>0</v>
      </c>
      <c r="D302" s="303">
        <f>IF('INGRESO DE DATOS'!$D$19="Guayas/Santa Elena",'Tablas Guayaquil'!D302,'Tablas Resto de Ecuador'!D302)</f>
        <v>0</v>
      </c>
      <c r="E302" s="303">
        <f>IF('INGRESO DE DATOS'!$D$19="Guayas/Santa Elena",'Tablas Guayaquil'!E302,'Tablas Resto de Ecuador'!E302)</f>
        <v>0</v>
      </c>
      <c r="F302" s="303">
        <f>IF('INGRESO DE DATOS'!$D$19="Guayas/Santa Elena",'Tablas Guayaquil'!F302,'Tablas Resto de Ecuador'!F302)</f>
        <v>0</v>
      </c>
      <c r="G302" s="303">
        <f>IF('INGRESO DE DATOS'!$D$19="Guayas/Santa Elena",'Tablas Guayaquil'!G302,'Tablas Resto de Ecuador'!G302)</f>
        <v>0</v>
      </c>
    </row>
    <row r="303" spans="1:7" ht="14" hidden="1" x14ac:dyDescent="0.15">
      <c r="A303" s="551" t="s">
        <v>0</v>
      </c>
      <c r="B303" s="552"/>
      <c r="C303" s="303">
        <f>IF('INGRESO DE DATOS'!$D$19="Guayas/Santa Elena",'Tablas Guayaquil'!C303,'Tablas Resto de Ecuador'!C303)</f>
        <v>0</v>
      </c>
      <c r="D303" s="303">
        <f>IF('INGRESO DE DATOS'!$D$19="Guayas/Santa Elena",'Tablas Guayaquil'!D303,'Tablas Resto de Ecuador'!D303)</f>
        <v>0</v>
      </c>
      <c r="E303" s="303">
        <f>IF('INGRESO DE DATOS'!$D$19="Guayas/Santa Elena",'Tablas Guayaquil'!E303,'Tablas Resto de Ecuador'!E303)</f>
        <v>0</v>
      </c>
      <c r="F303" s="303">
        <f>IF('INGRESO DE DATOS'!$D$19="Guayas/Santa Elena",'Tablas Guayaquil'!F303,'Tablas Resto de Ecuador'!F303)</f>
        <v>0</v>
      </c>
      <c r="G303" s="303">
        <f>IF('INGRESO DE DATOS'!$D$19="Guayas/Santa Elena",'Tablas Guayaquil'!G303,'Tablas Resto de Ecuador'!G303)</f>
        <v>0</v>
      </c>
    </row>
    <row r="304" spans="1:7" ht="14" hidden="1" x14ac:dyDescent="0.15">
      <c r="A304" s="4" t="s">
        <v>2</v>
      </c>
      <c r="B304" s="5" t="s">
        <v>2</v>
      </c>
      <c r="C304" s="303">
        <f>IF('INGRESO DE DATOS'!$D$19="Guayas/Santa Elena",'Tablas Guayaquil'!C304,'Tablas Resto de Ecuador'!C304)</f>
        <v>250</v>
      </c>
      <c r="D304" s="303">
        <f>IF('INGRESO DE DATOS'!$D$19="Guayas/Santa Elena",'Tablas Guayaquil'!D304,'Tablas Resto de Ecuador'!D304)</f>
        <v>2000</v>
      </c>
      <c r="E304" s="303">
        <f>IF('INGRESO DE DATOS'!$D$19="Guayas/Santa Elena",'Tablas Guayaquil'!E304,'Tablas Resto de Ecuador'!E304)</f>
        <v>5000</v>
      </c>
      <c r="F304" s="303">
        <f>IF('INGRESO DE DATOS'!$D$19="Guayas/Santa Elena",'Tablas Guayaquil'!F304,'Tablas Resto de Ecuador'!F304)</f>
        <v>10000</v>
      </c>
      <c r="G304" s="303">
        <f>IF('INGRESO DE DATOS'!$D$19="Guayas/Santa Elena",'Tablas Guayaquil'!G304,'Tablas Resto de Ecuador'!G304)</f>
        <v>20000</v>
      </c>
    </row>
    <row r="305" spans="1:14" ht="14" hidden="1" x14ac:dyDescent="0.15">
      <c r="A305" s="4">
        <v>18</v>
      </c>
      <c r="B305" s="6"/>
      <c r="C305" s="303">
        <f>IF('INGRESO DE DATOS'!$D$19="Guayas/Santa Elena",'Tablas Guayaquil'!C305,'Tablas Resto de Ecuador'!C305)</f>
        <v>4175</v>
      </c>
      <c r="D305" s="303">
        <f>IF('INGRESO DE DATOS'!$D$19="Guayas/Santa Elena",'Tablas Guayaquil'!D305,'Tablas Resto de Ecuador'!D305)</f>
        <v>4006</v>
      </c>
      <c r="E305" s="303">
        <f>IF('INGRESO DE DATOS'!$D$19="Guayas/Santa Elena",'Tablas Guayaquil'!E305,'Tablas Resto de Ecuador'!E305)</f>
        <v>2934</v>
      </c>
      <c r="F305" s="303">
        <f>IF('INGRESO DE DATOS'!$D$19="Guayas/Santa Elena",'Tablas Guayaquil'!F305,'Tablas Resto de Ecuador'!F305)</f>
        <v>2097</v>
      </c>
      <c r="G305" s="303">
        <f>IF('INGRESO DE DATOS'!$D$19="Guayas/Santa Elena",'Tablas Guayaquil'!G305,'Tablas Resto de Ecuador'!G305)</f>
        <v>1647</v>
      </c>
      <c r="I305" s="3"/>
      <c r="J305" s="3"/>
      <c r="K305" s="3"/>
      <c r="L305" s="3"/>
      <c r="M305" s="3"/>
      <c r="N305" s="3"/>
    </row>
    <row r="306" spans="1:14" ht="14" hidden="1" x14ac:dyDescent="0.15">
      <c r="A306" s="4">
        <v>19</v>
      </c>
      <c r="B306" s="6"/>
      <c r="C306" s="303">
        <f>IF('INGRESO DE DATOS'!$D$19="Guayas/Santa Elena",'Tablas Guayaquil'!C306,'Tablas Resto de Ecuador'!C306)</f>
        <v>4175</v>
      </c>
      <c r="D306" s="303">
        <f>IF('INGRESO DE DATOS'!$D$19="Guayas/Santa Elena",'Tablas Guayaquil'!D306,'Tablas Resto de Ecuador'!D306)</f>
        <v>4006</v>
      </c>
      <c r="E306" s="303">
        <f>IF('INGRESO DE DATOS'!$D$19="Guayas/Santa Elena",'Tablas Guayaquil'!E306,'Tablas Resto de Ecuador'!E306)</f>
        <v>2934</v>
      </c>
      <c r="F306" s="303">
        <f>IF('INGRESO DE DATOS'!$D$19="Guayas/Santa Elena",'Tablas Guayaquil'!F306,'Tablas Resto de Ecuador'!F306)</f>
        <v>2097</v>
      </c>
      <c r="G306" s="303">
        <f>IF('INGRESO DE DATOS'!$D$19="Guayas/Santa Elena",'Tablas Guayaquil'!G306,'Tablas Resto de Ecuador'!G306)</f>
        <v>1647</v>
      </c>
      <c r="I306" s="3"/>
      <c r="J306" s="3"/>
      <c r="K306" s="3"/>
      <c r="L306" s="3"/>
      <c r="M306" s="3"/>
      <c r="N306" s="3"/>
    </row>
    <row r="307" spans="1:14" ht="14" hidden="1" x14ac:dyDescent="0.15">
      <c r="A307" s="4">
        <v>20</v>
      </c>
      <c r="B307" s="6"/>
      <c r="C307" s="303">
        <f>IF('INGRESO DE DATOS'!$D$19="Guayas/Santa Elena",'Tablas Guayaquil'!C307,'Tablas Resto de Ecuador'!C307)</f>
        <v>4175</v>
      </c>
      <c r="D307" s="303">
        <f>IF('INGRESO DE DATOS'!$D$19="Guayas/Santa Elena",'Tablas Guayaquil'!D307,'Tablas Resto de Ecuador'!D307)</f>
        <v>4006</v>
      </c>
      <c r="E307" s="303">
        <f>IF('INGRESO DE DATOS'!$D$19="Guayas/Santa Elena",'Tablas Guayaquil'!E307,'Tablas Resto de Ecuador'!E307)</f>
        <v>2934</v>
      </c>
      <c r="F307" s="303">
        <f>IF('INGRESO DE DATOS'!$D$19="Guayas/Santa Elena",'Tablas Guayaquil'!F307,'Tablas Resto de Ecuador'!F307)</f>
        <v>2097</v>
      </c>
      <c r="G307" s="303">
        <f>IF('INGRESO DE DATOS'!$D$19="Guayas/Santa Elena",'Tablas Guayaquil'!G307,'Tablas Resto de Ecuador'!G307)</f>
        <v>1647</v>
      </c>
      <c r="I307" s="3"/>
      <c r="J307" s="3"/>
      <c r="K307" s="3"/>
      <c r="L307" s="3"/>
      <c r="M307" s="3"/>
      <c r="N307" s="3"/>
    </row>
    <row r="308" spans="1:14" ht="14" hidden="1" x14ac:dyDescent="0.15">
      <c r="A308" s="4">
        <v>21</v>
      </c>
      <c r="B308" s="6"/>
      <c r="C308" s="303">
        <f>IF('INGRESO DE DATOS'!$D$19="Guayas/Santa Elena",'Tablas Guayaquil'!C308,'Tablas Resto de Ecuador'!C308)</f>
        <v>4175</v>
      </c>
      <c r="D308" s="303">
        <f>IF('INGRESO DE DATOS'!$D$19="Guayas/Santa Elena",'Tablas Guayaquil'!D308,'Tablas Resto de Ecuador'!D308)</f>
        <v>4006</v>
      </c>
      <c r="E308" s="303">
        <f>IF('INGRESO DE DATOS'!$D$19="Guayas/Santa Elena",'Tablas Guayaquil'!E308,'Tablas Resto de Ecuador'!E308)</f>
        <v>2934</v>
      </c>
      <c r="F308" s="303">
        <f>IF('INGRESO DE DATOS'!$D$19="Guayas/Santa Elena",'Tablas Guayaquil'!F308,'Tablas Resto de Ecuador'!F308)</f>
        <v>2097</v>
      </c>
      <c r="G308" s="303">
        <f>IF('INGRESO DE DATOS'!$D$19="Guayas/Santa Elena",'Tablas Guayaquil'!G308,'Tablas Resto de Ecuador'!G308)</f>
        <v>1647</v>
      </c>
      <c r="I308" s="3"/>
      <c r="J308" s="3"/>
      <c r="K308" s="3"/>
      <c r="L308" s="3"/>
      <c r="M308" s="3"/>
      <c r="N308" s="3"/>
    </row>
    <row r="309" spans="1:14" ht="14" hidden="1" x14ac:dyDescent="0.15">
      <c r="A309" s="4">
        <v>22</v>
      </c>
      <c r="B309" s="6"/>
      <c r="C309" s="303">
        <f>IF('INGRESO DE DATOS'!$D$19="Guayas/Santa Elena",'Tablas Guayaquil'!C309,'Tablas Resto de Ecuador'!C309)</f>
        <v>4175</v>
      </c>
      <c r="D309" s="303">
        <f>IF('INGRESO DE DATOS'!$D$19="Guayas/Santa Elena",'Tablas Guayaquil'!D309,'Tablas Resto de Ecuador'!D309)</f>
        <v>4006</v>
      </c>
      <c r="E309" s="303">
        <f>IF('INGRESO DE DATOS'!$D$19="Guayas/Santa Elena",'Tablas Guayaquil'!E309,'Tablas Resto de Ecuador'!E309)</f>
        <v>2934</v>
      </c>
      <c r="F309" s="303">
        <f>IF('INGRESO DE DATOS'!$D$19="Guayas/Santa Elena",'Tablas Guayaquil'!F309,'Tablas Resto de Ecuador'!F309)</f>
        <v>2097</v>
      </c>
      <c r="G309" s="303">
        <f>IF('INGRESO DE DATOS'!$D$19="Guayas/Santa Elena",'Tablas Guayaquil'!G309,'Tablas Resto de Ecuador'!G309)</f>
        <v>1647</v>
      </c>
      <c r="I309" s="3"/>
      <c r="J309" s="3"/>
      <c r="K309" s="3"/>
      <c r="L309" s="3"/>
      <c r="M309" s="3"/>
      <c r="N309" s="3"/>
    </row>
    <row r="310" spans="1:14" ht="14" hidden="1" x14ac:dyDescent="0.15">
      <c r="A310" s="4">
        <v>23</v>
      </c>
      <c r="B310" s="6"/>
      <c r="C310" s="303">
        <f>IF('INGRESO DE DATOS'!$D$19="Guayas/Santa Elena",'Tablas Guayaquil'!C310,'Tablas Resto de Ecuador'!C310)</f>
        <v>4175</v>
      </c>
      <c r="D310" s="303">
        <f>IF('INGRESO DE DATOS'!$D$19="Guayas/Santa Elena",'Tablas Guayaquil'!D310,'Tablas Resto de Ecuador'!D310)</f>
        <v>4006</v>
      </c>
      <c r="E310" s="303">
        <f>IF('INGRESO DE DATOS'!$D$19="Guayas/Santa Elena",'Tablas Guayaquil'!E310,'Tablas Resto de Ecuador'!E310)</f>
        <v>2934</v>
      </c>
      <c r="F310" s="303">
        <f>IF('INGRESO DE DATOS'!$D$19="Guayas/Santa Elena",'Tablas Guayaquil'!F310,'Tablas Resto de Ecuador'!F310)</f>
        <v>2097</v>
      </c>
      <c r="G310" s="303">
        <f>IF('INGRESO DE DATOS'!$D$19="Guayas/Santa Elena",'Tablas Guayaquil'!G310,'Tablas Resto de Ecuador'!G310)</f>
        <v>1647</v>
      </c>
      <c r="I310" s="3"/>
      <c r="J310" s="3"/>
      <c r="K310" s="3"/>
      <c r="L310" s="3"/>
      <c r="M310" s="3"/>
      <c r="N310" s="3"/>
    </row>
    <row r="311" spans="1:14" ht="14" hidden="1" x14ac:dyDescent="0.15">
      <c r="A311" s="4">
        <v>24</v>
      </c>
      <c r="B311" s="6"/>
      <c r="C311" s="303">
        <f>IF('INGRESO DE DATOS'!$D$19="Guayas/Santa Elena",'Tablas Guayaquil'!C311,'Tablas Resto de Ecuador'!C311)</f>
        <v>4175</v>
      </c>
      <c r="D311" s="303">
        <f>IF('INGRESO DE DATOS'!$D$19="Guayas/Santa Elena",'Tablas Guayaquil'!D311,'Tablas Resto de Ecuador'!D311)</f>
        <v>4006</v>
      </c>
      <c r="E311" s="303">
        <f>IF('INGRESO DE DATOS'!$D$19="Guayas/Santa Elena",'Tablas Guayaquil'!E311,'Tablas Resto de Ecuador'!E311)</f>
        <v>2934</v>
      </c>
      <c r="F311" s="303">
        <f>IF('INGRESO DE DATOS'!$D$19="Guayas/Santa Elena",'Tablas Guayaquil'!F311,'Tablas Resto de Ecuador'!F311)</f>
        <v>2097</v>
      </c>
      <c r="G311" s="303">
        <f>IF('INGRESO DE DATOS'!$D$19="Guayas/Santa Elena",'Tablas Guayaquil'!G311,'Tablas Resto de Ecuador'!G311)</f>
        <v>1647</v>
      </c>
      <c r="I311" s="3"/>
      <c r="J311" s="3"/>
      <c r="K311" s="3"/>
      <c r="L311" s="3"/>
      <c r="M311" s="3"/>
      <c r="N311" s="3"/>
    </row>
    <row r="312" spans="1:14" ht="14" hidden="1" x14ac:dyDescent="0.15">
      <c r="A312" s="4">
        <v>25</v>
      </c>
      <c r="B312" s="6"/>
      <c r="C312" s="303">
        <f>IF('INGRESO DE DATOS'!$D$19="Guayas/Santa Elena",'Tablas Guayaquil'!C312,'Tablas Resto de Ecuador'!C312)</f>
        <v>4505</v>
      </c>
      <c r="D312" s="303">
        <f>IF('INGRESO DE DATOS'!$D$19="Guayas/Santa Elena",'Tablas Guayaquil'!D312,'Tablas Resto de Ecuador'!D312)</f>
        <v>4322</v>
      </c>
      <c r="E312" s="303">
        <f>IF('INGRESO DE DATOS'!$D$19="Guayas/Santa Elena",'Tablas Guayaquil'!E312,'Tablas Resto de Ecuador'!E312)</f>
        <v>3130</v>
      </c>
      <c r="F312" s="303">
        <f>IF('INGRESO DE DATOS'!$D$19="Guayas/Santa Elena",'Tablas Guayaquil'!F312,'Tablas Resto de Ecuador'!F312)</f>
        <v>2237</v>
      </c>
      <c r="G312" s="303">
        <f>IF('INGRESO DE DATOS'!$D$19="Guayas/Santa Elena",'Tablas Guayaquil'!G312,'Tablas Resto de Ecuador'!G312)</f>
        <v>1755</v>
      </c>
      <c r="I312" s="3"/>
      <c r="J312" s="3"/>
      <c r="K312" s="3"/>
      <c r="L312" s="3"/>
      <c r="M312" s="3"/>
      <c r="N312" s="3"/>
    </row>
    <row r="313" spans="1:14" ht="14" hidden="1" x14ac:dyDescent="0.15">
      <c r="A313" s="4">
        <v>26</v>
      </c>
      <c r="B313" s="6"/>
      <c r="C313" s="303">
        <f>IF('INGRESO DE DATOS'!$D$19="Guayas/Santa Elena",'Tablas Guayaquil'!C313,'Tablas Resto de Ecuador'!C313)</f>
        <v>4505</v>
      </c>
      <c r="D313" s="303">
        <f>IF('INGRESO DE DATOS'!$D$19="Guayas/Santa Elena",'Tablas Guayaquil'!D313,'Tablas Resto de Ecuador'!D313)</f>
        <v>4322</v>
      </c>
      <c r="E313" s="303">
        <f>IF('INGRESO DE DATOS'!$D$19="Guayas/Santa Elena",'Tablas Guayaquil'!E313,'Tablas Resto de Ecuador'!E313)</f>
        <v>3130</v>
      </c>
      <c r="F313" s="303">
        <f>IF('INGRESO DE DATOS'!$D$19="Guayas/Santa Elena",'Tablas Guayaquil'!F313,'Tablas Resto de Ecuador'!F313)</f>
        <v>2237</v>
      </c>
      <c r="G313" s="303">
        <f>IF('INGRESO DE DATOS'!$D$19="Guayas/Santa Elena",'Tablas Guayaquil'!G313,'Tablas Resto de Ecuador'!G313)</f>
        <v>1755</v>
      </c>
      <c r="I313" s="3"/>
      <c r="J313" s="3"/>
      <c r="K313" s="3"/>
      <c r="L313" s="3"/>
      <c r="M313" s="3"/>
      <c r="N313" s="3"/>
    </row>
    <row r="314" spans="1:14" ht="14" hidden="1" x14ac:dyDescent="0.15">
      <c r="A314" s="4">
        <v>27</v>
      </c>
      <c r="B314" s="6"/>
      <c r="C314" s="303">
        <f>IF('INGRESO DE DATOS'!$D$19="Guayas/Santa Elena",'Tablas Guayaquil'!C314,'Tablas Resto de Ecuador'!C314)</f>
        <v>4505</v>
      </c>
      <c r="D314" s="303">
        <f>IF('INGRESO DE DATOS'!$D$19="Guayas/Santa Elena",'Tablas Guayaquil'!D314,'Tablas Resto de Ecuador'!D314)</f>
        <v>4322</v>
      </c>
      <c r="E314" s="303">
        <f>IF('INGRESO DE DATOS'!$D$19="Guayas/Santa Elena",'Tablas Guayaquil'!E314,'Tablas Resto de Ecuador'!E314)</f>
        <v>3130</v>
      </c>
      <c r="F314" s="303">
        <f>IF('INGRESO DE DATOS'!$D$19="Guayas/Santa Elena",'Tablas Guayaquil'!F314,'Tablas Resto de Ecuador'!F314)</f>
        <v>2237</v>
      </c>
      <c r="G314" s="303">
        <f>IF('INGRESO DE DATOS'!$D$19="Guayas/Santa Elena",'Tablas Guayaquil'!G314,'Tablas Resto de Ecuador'!G314)</f>
        <v>1755</v>
      </c>
      <c r="I314" s="3"/>
      <c r="J314" s="3"/>
      <c r="K314" s="3"/>
      <c r="L314" s="3"/>
      <c r="M314" s="3"/>
      <c r="N314" s="3"/>
    </row>
    <row r="315" spans="1:14" ht="14" hidden="1" x14ac:dyDescent="0.15">
      <c r="A315" s="4">
        <v>28</v>
      </c>
      <c r="B315" s="6"/>
      <c r="C315" s="303">
        <f>IF('INGRESO DE DATOS'!$D$19="Guayas/Santa Elena",'Tablas Guayaquil'!C315,'Tablas Resto de Ecuador'!C315)</f>
        <v>4505</v>
      </c>
      <c r="D315" s="303">
        <f>IF('INGRESO DE DATOS'!$D$19="Guayas/Santa Elena",'Tablas Guayaquil'!D315,'Tablas Resto de Ecuador'!D315)</f>
        <v>4322</v>
      </c>
      <c r="E315" s="303">
        <f>IF('INGRESO DE DATOS'!$D$19="Guayas/Santa Elena",'Tablas Guayaquil'!E315,'Tablas Resto de Ecuador'!E315)</f>
        <v>3130</v>
      </c>
      <c r="F315" s="303">
        <f>IF('INGRESO DE DATOS'!$D$19="Guayas/Santa Elena",'Tablas Guayaquil'!F315,'Tablas Resto de Ecuador'!F315)</f>
        <v>2237</v>
      </c>
      <c r="G315" s="303">
        <f>IF('INGRESO DE DATOS'!$D$19="Guayas/Santa Elena",'Tablas Guayaquil'!G315,'Tablas Resto de Ecuador'!G315)</f>
        <v>1755</v>
      </c>
      <c r="I315" s="3"/>
      <c r="J315" s="3"/>
      <c r="K315" s="3"/>
      <c r="L315" s="3"/>
      <c r="M315" s="3"/>
      <c r="N315" s="3"/>
    </row>
    <row r="316" spans="1:14" ht="14" hidden="1" x14ac:dyDescent="0.15">
      <c r="A316" s="4">
        <v>29</v>
      </c>
      <c r="B316" s="6"/>
      <c r="C316" s="303">
        <f>IF('INGRESO DE DATOS'!$D$19="Guayas/Santa Elena",'Tablas Guayaquil'!C316,'Tablas Resto de Ecuador'!C316)</f>
        <v>4505</v>
      </c>
      <c r="D316" s="303">
        <f>IF('INGRESO DE DATOS'!$D$19="Guayas/Santa Elena",'Tablas Guayaquil'!D316,'Tablas Resto de Ecuador'!D316)</f>
        <v>4322</v>
      </c>
      <c r="E316" s="303">
        <f>IF('INGRESO DE DATOS'!$D$19="Guayas/Santa Elena",'Tablas Guayaquil'!E316,'Tablas Resto de Ecuador'!E316)</f>
        <v>3130</v>
      </c>
      <c r="F316" s="303">
        <f>IF('INGRESO DE DATOS'!$D$19="Guayas/Santa Elena",'Tablas Guayaquil'!F316,'Tablas Resto de Ecuador'!F316)</f>
        <v>2237</v>
      </c>
      <c r="G316" s="303">
        <f>IF('INGRESO DE DATOS'!$D$19="Guayas/Santa Elena",'Tablas Guayaquil'!G316,'Tablas Resto de Ecuador'!G316)</f>
        <v>1755</v>
      </c>
      <c r="I316" s="3"/>
      <c r="J316" s="3"/>
      <c r="K316" s="3"/>
      <c r="L316" s="3"/>
      <c r="M316" s="3"/>
      <c r="N316" s="3"/>
    </row>
    <row r="317" spans="1:14" ht="14" hidden="1" x14ac:dyDescent="0.15">
      <c r="A317" s="4">
        <v>30</v>
      </c>
      <c r="B317" s="6"/>
      <c r="C317" s="303">
        <f>IF('INGRESO DE DATOS'!$D$19="Guayas/Santa Elena",'Tablas Guayaquil'!C317,'Tablas Resto de Ecuador'!C317)</f>
        <v>5082</v>
      </c>
      <c r="D317" s="303">
        <f>IF('INGRESO DE DATOS'!$D$19="Guayas/Santa Elena",'Tablas Guayaquil'!D317,'Tablas Resto de Ecuador'!D317)</f>
        <v>4877</v>
      </c>
      <c r="E317" s="303">
        <f>IF('INGRESO DE DATOS'!$D$19="Guayas/Santa Elena",'Tablas Guayaquil'!E317,'Tablas Resto de Ecuador'!E317)</f>
        <v>3482</v>
      </c>
      <c r="F317" s="303">
        <f>IF('INGRESO DE DATOS'!$D$19="Guayas/Santa Elena",'Tablas Guayaquil'!F317,'Tablas Resto de Ecuador'!F317)</f>
        <v>2488</v>
      </c>
      <c r="G317" s="303">
        <f>IF('INGRESO DE DATOS'!$D$19="Guayas/Santa Elena",'Tablas Guayaquil'!G317,'Tablas Resto de Ecuador'!G317)</f>
        <v>1953</v>
      </c>
      <c r="I317" s="3"/>
      <c r="J317" s="3"/>
      <c r="K317" s="3"/>
      <c r="L317" s="3"/>
      <c r="M317" s="3"/>
      <c r="N317" s="3"/>
    </row>
    <row r="318" spans="1:14" ht="14" hidden="1" x14ac:dyDescent="0.15">
      <c r="A318" s="4">
        <v>31</v>
      </c>
      <c r="B318" s="6"/>
      <c r="C318" s="303">
        <f>IF('INGRESO DE DATOS'!$D$19="Guayas/Santa Elena",'Tablas Guayaquil'!C318,'Tablas Resto de Ecuador'!C318)</f>
        <v>5082</v>
      </c>
      <c r="D318" s="303">
        <f>IF('INGRESO DE DATOS'!$D$19="Guayas/Santa Elena",'Tablas Guayaquil'!D318,'Tablas Resto de Ecuador'!D318)</f>
        <v>4877</v>
      </c>
      <c r="E318" s="303">
        <f>IF('INGRESO DE DATOS'!$D$19="Guayas/Santa Elena",'Tablas Guayaquil'!E318,'Tablas Resto de Ecuador'!E318)</f>
        <v>3482</v>
      </c>
      <c r="F318" s="303">
        <f>IF('INGRESO DE DATOS'!$D$19="Guayas/Santa Elena",'Tablas Guayaquil'!F318,'Tablas Resto de Ecuador'!F318)</f>
        <v>2488</v>
      </c>
      <c r="G318" s="303">
        <f>IF('INGRESO DE DATOS'!$D$19="Guayas/Santa Elena",'Tablas Guayaquil'!G318,'Tablas Resto de Ecuador'!G318)</f>
        <v>1953</v>
      </c>
      <c r="I318" s="3"/>
      <c r="J318" s="3"/>
      <c r="K318" s="3"/>
      <c r="L318" s="3"/>
      <c r="M318" s="3"/>
      <c r="N318" s="3"/>
    </row>
    <row r="319" spans="1:14" ht="14" hidden="1" x14ac:dyDescent="0.15">
      <c r="A319" s="4">
        <v>32</v>
      </c>
      <c r="B319" s="6"/>
      <c r="C319" s="303">
        <f>IF('INGRESO DE DATOS'!$D$19="Guayas/Santa Elena",'Tablas Guayaquil'!C319,'Tablas Resto de Ecuador'!C319)</f>
        <v>5082</v>
      </c>
      <c r="D319" s="303">
        <f>IF('INGRESO DE DATOS'!$D$19="Guayas/Santa Elena",'Tablas Guayaquil'!D319,'Tablas Resto de Ecuador'!D319)</f>
        <v>4877</v>
      </c>
      <c r="E319" s="303">
        <f>IF('INGRESO DE DATOS'!$D$19="Guayas/Santa Elena",'Tablas Guayaquil'!E319,'Tablas Resto de Ecuador'!E319)</f>
        <v>3482</v>
      </c>
      <c r="F319" s="303">
        <f>IF('INGRESO DE DATOS'!$D$19="Guayas/Santa Elena",'Tablas Guayaquil'!F319,'Tablas Resto de Ecuador'!F319)</f>
        <v>2488</v>
      </c>
      <c r="G319" s="303">
        <f>IF('INGRESO DE DATOS'!$D$19="Guayas/Santa Elena",'Tablas Guayaquil'!G319,'Tablas Resto de Ecuador'!G319)</f>
        <v>1953</v>
      </c>
      <c r="I319" s="3"/>
      <c r="J319" s="3"/>
      <c r="K319" s="3"/>
      <c r="L319" s="3"/>
      <c r="M319" s="3"/>
      <c r="N319" s="3"/>
    </row>
    <row r="320" spans="1:14" ht="14" hidden="1" x14ac:dyDescent="0.15">
      <c r="A320" s="4">
        <v>33</v>
      </c>
      <c r="B320" s="6"/>
      <c r="C320" s="303">
        <f>IF('INGRESO DE DATOS'!$D$19="Guayas/Santa Elena",'Tablas Guayaquil'!C320,'Tablas Resto de Ecuador'!C320)</f>
        <v>5082</v>
      </c>
      <c r="D320" s="303">
        <f>IF('INGRESO DE DATOS'!$D$19="Guayas/Santa Elena",'Tablas Guayaquil'!D320,'Tablas Resto de Ecuador'!D320)</f>
        <v>4877</v>
      </c>
      <c r="E320" s="303">
        <f>IF('INGRESO DE DATOS'!$D$19="Guayas/Santa Elena",'Tablas Guayaquil'!E320,'Tablas Resto de Ecuador'!E320)</f>
        <v>3482</v>
      </c>
      <c r="F320" s="303">
        <f>IF('INGRESO DE DATOS'!$D$19="Guayas/Santa Elena",'Tablas Guayaquil'!F320,'Tablas Resto de Ecuador'!F320)</f>
        <v>2488</v>
      </c>
      <c r="G320" s="303">
        <f>IF('INGRESO DE DATOS'!$D$19="Guayas/Santa Elena",'Tablas Guayaquil'!G320,'Tablas Resto de Ecuador'!G320)</f>
        <v>1953</v>
      </c>
      <c r="I320" s="3"/>
      <c r="J320" s="3"/>
      <c r="K320" s="3"/>
      <c r="L320" s="3"/>
      <c r="M320" s="3"/>
      <c r="N320" s="3"/>
    </row>
    <row r="321" spans="1:14" ht="14" hidden="1" x14ac:dyDescent="0.15">
      <c r="A321" s="4">
        <v>34</v>
      </c>
      <c r="B321" s="6"/>
      <c r="C321" s="303">
        <f>IF('INGRESO DE DATOS'!$D$19="Guayas/Santa Elena",'Tablas Guayaquil'!C321,'Tablas Resto de Ecuador'!C321)</f>
        <v>5082</v>
      </c>
      <c r="D321" s="303">
        <f>IF('INGRESO DE DATOS'!$D$19="Guayas/Santa Elena",'Tablas Guayaquil'!D321,'Tablas Resto de Ecuador'!D321)</f>
        <v>4877</v>
      </c>
      <c r="E321" s="303">
        <f>IF('INGRESO DE DATOS'!$D$19="Guayas/Santa Elena",'Tablas Guayaquil'!E321,'Tablas Resto de Ecuador'!E321)</f>
        <v>3482</v>
      </c>
      <c r="F321" s="303">
        <f>IF('INGRESO DE DATOS'!$D$19="Guayas/Santa Elena",'Tablas Guayaquil'!F321,'Tablas Resto de Ecuador'!F321)</f>
        <v>2488</v>
      </c>
      <c r="G321" s="303">
        <f>IF('INGRESO DE DATOS'!$D$19="Guayas/Santa Elena",'Tablas Guayaquil'!G321,'Tablas Resto de Ecuador'!G321)</f>
        <v>1953</v>
      </c>
      <c r="I321" s="3"/>
      <c r="J321" s="3"/>
      <c r="K321" s="3"/>
      <c r="L321" s="3"/>
      <c r="M321" s="3"/>
      <c r="N321" s="3"/>
    </row>
    <row r="322" spans="1:14" ht="14" hidden="1" x14ac:dyDescent="0.15">
      <c r="A322" s="4">
        <v>35</v>
      </c>
      <c r="B322" s="6"/>
      <c r="C322" s="303">
        <f>IF('INGRESO DE DATOS'!$D$19="Guayas/Santa Elena",'Tablas Guayaquil'!C322,'Tablas Resto de Ecuador'!C322)</f>
        <v>5753</v>
      </c>
      <c r="D322" s="303">
        <f>IF('INGRESO DE DATOS'!$D$19="Guayas/Santa Elena",'Tablas Guayaquil'!D322,'Tablas Resto de Ecuador'!D322)</f>
        <v>5519</v>
      </c>
      <c r="E322" s="303">
        <f>IF('INGRESO DE DATOS'!$D$19="Guayas/Santa Elena",'Tablas Guayaquil'!E322,'Tablas Resto de Ecuador'!E322)</f>
        <v>3898</v>
      </c>
      <c r="F322" s="303">
        <f>IF('INGRESO DE DATOS'!$D$19="Guayas/Santa Elena",'Tablas Guayaquil'!F322,'Tablas Resto de Ecuador'!F322)</f>
        <v>2786</v>
      </c>
      <c r="G322" s="303">
        <f>IF('INGRESO DE DATOS'!$D$19="Guayas/Santa Elena",'Tablas Guayaquil'!G322,'Tablas Resto de Ecuador'!G322)</f>
        <v>2186</v>
      </c>
      <c r="I322" s="3"/>
      <c r="J322" s="3"/>
      <c r="K322" s="3"/>
      <c r="L322" s="3"/>
      <c r="M322" s="3"/>
      <c r="N322" s="3"/>
    </row>
    <row r="323" spans="1:14" ht="14" hidden="1" x14ac:dyDescent="0.15">
      <c r="A323" s="4">
        <v>36</v>
      </c>
      <c r="B323" s="6"/>
      <c r="C323" s="303">
        <f>IF('INGRESO DE DATOS'!$D$19="Guayas/Santa Elena",'Tablas Guayaquil'!C323,'Tablas Resto de Ecuador'!C323)</f>
        <v>5753</v>
      </c>
      <c r="D323" s="303">
        <f>IF('INGRESO DE DATOS'!$D$19="Guayas/Santa Elena",'Tablas Guayaquil'!D323,'Tablas Resto de Ecuador'!D323)</f>
        <v>5519</v>
      </c>
      <c r="E323" s="303">
        <f>IF('INGRESO DE DATOS'!$D$19="Guayas/Santa Elena",'Tablas Guayaquil'!E323,'Tablas Resto de Ecuador'!E323)</f>
        <v>3898</v>
      </c>
      <c r="F323" s="303">
        <f>IF('INGRESO DE DATOS'!$D$19="Guayas/Santa Elena",'Tablas Guayaquil'!F323,'Tablas Resto de Ecuador'!F323)</f>
        <v>2786</v>
      </c>
      <c r="G323" s="303">
        <f>IF('INGRESO DE DATOS'!$D$19="Guayas/Santa Elena",'Tablas Guayaquil'!G323,'Tablas Resto de Ecuador'!G323)</f>
        <v>2186</v>
      </c>
      <c r="I323" s="3"/>
      <c r="J323" s="3"/>
      <c r="K323" s="3"/>
      <c r="L323" s="3"/>
      <c r="M323" s="3"/>
      <c r="N323" s="3"/>
    </row>
    <row r="324" spans="1:14" ht="14" hidden="1" x14ac:dyDescent="0.15">
      <c r="A324" s="4">
        <v>37</v>
      </c>
      <c r="B324" s="6"/>
      <c r="C324" s="303">
        <f>IF('INGRESO DE DATOS'!$D$19="Guayas/Santa Elena",'Tablas Guayaquil'!C324,'Tablas Resto de Ecuador'!C324)</f>
        <v>5753</v>
      </c>
      <c r="D324" s="303">
        <f>IF('INGRESO DE DATOS'!$D$19="Guayas/Santa Elena",'Tablas Guayaquil'!D324,'Tablas Resto de Ecuador'!D324)</f>
        <v>5519</v>
      </c>
      <c r="E324" s="303">
        <f>IF('INGRESO DE DATOS'!$D$19="Guayas/Santa Elena",'Tablas Guayaquil'!E324,'Tablas Resto de Ecuador'!E324)</f>
        <v>3898</v>
      </c>
      <c r="F324" s="303">
        <f>IF('INGRESO DE DATOS'!$D$19="Guayas/Santa Elena",'Tablas Guayaquil'!F324,'Tablas Resto de Ecuador'!F324)</f>
        <v>2786</v>
      </c>
      <c r="G324" s="303">
        <f>IF('INGRESO DE DATOS'!$D$19="Guayas/Santa Elena",'Tablas Guayaquil'!G324,'Tablas Resto de Ecuador'!G324)</f>
        <v>2186</v>
      </c>
      <c r="I324" s="3"/>
      <c r="J324" s="3"/>
      <c r="K324" s="3"/>
      <c r="L324" s="3"/>
      <c r="M324" s="3"/>
      <c r="N324" s="3"/>
    </row>
    <row r="325" spans="1:14" ht="14" hidden="1" x14ac:dyDescent="0.15">
      <c r="A325" s="4">
        <v>38</v>
      </c>
      <c r="B325" s="6"/>
      <c r="C325" s="303">
        <f>IF('INGRESO DE DATOS'!$D$19="Guayas/Santa Elena",'Tablas Guayaquil'!C325,'Tablas Resto de Ecuador'!C325)</f>
        <v>5753</v>
      </c>
      <c r="D325" s="303">
        <f>IF('INGRESO DE DATOS'!$D$19="Guayas/Santa Elena",'Tablas Guayaquil'!D325,'Tablas Resto de Ecuador'!D325)</f>
        <v>5519</v>
      </c>
      <c r="E325" s="303">
        <f>IF('INGRESO DE DATOS'!$D$19="Guayas/Santa Elena",'Tablas Guayaquil'!E325,'Tablas Resto de Ecuador'!E325)</f>
        <v>3898</v>
      </c>
      <c r="F325" s="303">
        <f>IF('INGRESO DE DATOS'!$D$19="Guayas/Santa Elena",'Tablas Guayaquil'!F325,'Tablas Resto de Ecuador'!F325)</f>
        <v>2786</v>
      </c>
      <c r="G325" s="303">
        <f>IF('INGRESO DE DATOS'!$D$19="Guayas/Santa Elena",'Tablas Guayaquil'!G325,'Tablas Resto de Ecuador'!G325)</f>
        <v>2186</v>
      </c>
      <c r="I325" s="3"/>
      <c r="J325" s="3"/>
      <c r="K325" s="3"/>
      <c r="L325" s="3"/>
      <c r="M325" s="3"/>
      <c r="N325" s="3"/>
    </row>
    <row r="326" spans="1:14" ht="14" hidden="1" x14ac:dyDescent="0.15">
      <c r="A326" s="4">
        <v>39</v>
      </c>
      <c r="B326" s="6"/>
      <c r="C326" s="303">
        <f>IF('INGRESO DE DATOS'!$D$19="Guayas/Santa Elena",'Tablas Guayaquil'!C326,'Tablas Resto de Ecuador'!C326)</f>
        <v>5753</v>
      </c>
      <c r="D326" s="303">
        <f>IF('INGRESO DE DATOS'!$D$19="Guayas/Santa Elena",'Tablas Guayaquil'!D326,'Tablas Resto de Ecuador'!D326)</f>
        <v>5519</v>
      </c>
      <c r="E326" s="303">
        <f>IF('INGRESO DE DATOS'!$D$19="Guayas/Santa Elena",'Tablas Guayaquil'!E326,'Tablas Resto de Ecuador'!E326)</f>
        <v>3898</v>
      </c>
      <c r="F326" s="303">
        <f>IF('INGRESO DE DATOS'!$D$19="Guayas/Santa Elena",'Tablas Guayaquil'!F326,'Tablas Resto de Ecuador'!F326)</f>
        <v>2786</v>
      </c>
      <c r="G326" s="303">
        <f>IF('INGRESO DE DATOS'!$D$19="Guayas/Santa Elena",'Tablas Guayaquil'!G326,'Tablas Resto de Ecuador'!G326)</f>
        <v>2186</v>
      </c>
      <c r="I326" s="3"/>
      <c r="J326" s="3"/>
      <c r="K326" s="3"/>
      <c r="L326" s="3"/>
      <c r="M326" s="3"/>
      <c r="N326" s="3"/>
    </row>
    <row r="327" spans="1:14" ht="14" hidden="1" x14ac:dyDescent="0.15">
      <c r="A327" s="4">
        <v>40</v>
      </c>
      <c r="B327" s="6"/>
      <c r="C327" s="303">
        <f>IF('INGRESO DE DATOS'!$D$19="Guayas/Santa Elena",'Tablas Guayaquil'!C327,'Tablas Resto de Ecuador'!C327)</f>
        <v>6525</v>
      </c>
      <c r="D327" s="303">
        <f>IF('INGRESO DE DATOS'!$D$19="Guayas/Santa Elena",'Tablas Guayaquil'!D327,'Tablas Resto de Ecuador'!D327)</f>
        <v>6260</v>
      </c>
      <c r="E327" s="303">
        <f>IF('INGRESO DE DATOS'!$D$19="Guayas/Santa Elena",'Tablas Guayaquil'!E327,'Tablas Resto de Ecuador'!E327)</f>
        <v>4387</v>
      </c>
      <c r="F327" s="303">
        <f>IF('INGRESO DE DATOS'!$D$19="Guayas/Santa Elena",'Tablas Guayaquil'!F327,'Tablas Resto de Ecuador'!F327)</f>
        <v>3135</v>
      </c>
      <c r="G327" s="303">
        <f>IF('INGRESO DE DATOS'!$D$19="Guayas/Santa Elena",'Tablas Guayaquil'!G327,'Tablas Resto de Ecuador'!G327)</f>
        <v>2459</v>
      </c>
      <c r="I327" s="3"/>
      <c r="J327" s="3"/>
      <c r="K327" s="3"/>
      <c r="L327" s="3"/>
      <c r="M327" s="3"/>
      <c r="N327" s="3"/>
    </row>
    <row r="328" spans="1:14" ht="14" hidden="1" x14ac:dyDescent="0.15">
      <c r="A328" s="4">
        <v>41</v>
      </c>
      <c r="B328" s="6"/>
      <c r="C328" s="303">
        <f>IF('INGRESO DE DATOS'!$D$19="Guayas/Santa Elena",'Tablas Guayaquil'!C328,'Tablas Resto de Ecuador'!C328)</f>
        <v>6525</v>
      </c>
      <c r="D328" s="303">
        <f>IF('INGRESO DE DATOS'!$D$19="Guayas/Santa Elena",'Tablas Guayaquil'!D328,'Tablas Resto de Ecuador'!D328)</f>
        <v>6260</v>
      </c>
      <c r="E328" s="303">
        <f>IF('INGRESO DE DATOS'!$D$19="Guayas/Santa Elena",'Tablas Guayaquil'!E328,'Tablas Resto de Ecuador'!E328)</f>
        <v>4387</v>
      </c>
      <c r="F328" s="303">
        <f>IF('INGRESO DE DATOS'!$D$19="Guayas/Santa Elena",'Tablas Guayaquil'!F328,'Tablas Resto de Ecuador'!F328)</f>
        <v>3135</v>
      </c>
      <c r="G328" s="303">
        <f>IF('INGRESO DE DATOS'!$D$19="Guayas/Santa Elena",'Tablas Guayaquil'!G328,'Tablas Resto de Ecuador'!G328)</f>
        <v>2459</v>
      </c>
      <c r="I328" s="3"/>
      <c r="J328" s="3"/>
      <c r="K328" s="3"/>
      <c r="L328" s="3"/>
      <c r="M328" s="3"/>
      <c r="N328" s="3"/>
    </row>
    <row r="329" spans="1:14" ht="14" hidden="1" x14ac:dyDescent="0.15">
      <c r="A329" s="4">
        <v>42</v>
      </c>
      <c r="B329" s="6"/>
      <c r="C329" s="303">
        <f>IF('INGRESO DE DATOS'!$D$19="Guayas/Santa Elena",'Tablas Guayaquil'!C329,'Tablas Resto de Ecuador'!C329)</f>
        <v>6525</v>
      </c>
      <c r="D329" s="303">
        <f>IF('INGRESO DE DATOS'!$D$19="Guayas/Santa Elena",'Tablas Guayaquil'!D329,'Tablas Resto de Ecuador'!D329)</f>
        <v>6260</v>
      </c>
      <c r="E329" s="303">
        <f>IF('INGRESO DE DATOS'!$D$19="Guayas/Santa Elena",'Tablas Guayaquil'!E329,'Tablas Resto de Ecuador'!E329)</f>
        <v>4387</v>
      </c>
      <c r="F329" s="303">
        <f>IF('INGRESO DE DATOS'!$D$19="Guayas/Santa Elena",'Tablas Guayaquil'!F329,'Tablas Resto de Ecuador'!F329)</f>
        <v>3135</v>
      </c>
      <c r="G329" s="303">
        <f>IF('INGRESO DE DATOS'!$D$19="Guayas/Santa Elena",'Tablas Guayaquil'!G329,'Tablas Resto de Ecuador'!G329)</f>
        <v>2459</v>
      </c>
      <c r="I329" s="3"/>
      <c r="J329" s="3"/>
      <c r="K329" s="3"/>
      <c r="L329" s="3"/>
      <c r="M329" s="3"/>
      <c r="N329" s="3"/>
    </row>
    <row r="330" spans="1:14" ht="14" hidden="1" x14ac:dyDescent="0.15">
      <c r="A330" s="4">
        <v>43</v>
      </c>
      <c r="B330" s="6"/>
      <c r="C330" s="303">
        <f>IF('INGRESO DE DATOS'!$D$19="Guayas/Santa Elena",'Tablas Guayaquil'!C330,'Tablas Resto de Ecuador'!C330)</f>
        <v>6525</v>
      </c>
      <c r="D330" s="303">
        <f>IF('INGRESO DE DATOS'!$D$19="Guayas/Santa Elena",'Tablas Guayaquil'!D330,'Tablas Resto de Ecuador'!D330)</f>
        <v>6260</v>
      </c>
      <c r="E330" s="303">
        <f>IF('INGRESO DE DATOS'!$D$19="Guayas/Santa Elena",'Tablas Guayaquil'!E330,'Tablas Resto de Ecuador'!E330)</f>
        <v>4387</v>
      </c>
      <c r="F330" s="303">
        <f>IF('INGRESO DE DATOS'!$D$19="Guayas/Santa Elena",'Tablas Guayaquil'!F330,'Tablas Resto de Ecuador'!F330)</f>
        <v>3135</v>
      </c>
      <c r="G330" s="303">
        <f>IF('INGRESO DE DATOS'!$D$19="Guayas/Santa Elena",'Tablas Guayaquil'!G330,'Tablas Resto de Ecuador'!G330)</f>
        <v>2459</v>
      </c>
      <c r="I330" s="3"/>
      <c r="J330" s="3"/>
      <c r="K330" s="3"/>
      <c r="L330" s="3"/>
      <c r="M330" s="3"/>
      <c r="N330" s="3"/>
    </row>
    <row r="331" spans="1:14" ht="14" hidden="1" x14ac:dyDescent="0.15">
      <c r="A331" s="4">
        <v>44</v>
      </c>
      <c r="B331" s="6"/>
      <c r="C331" s="303">
        <f>IF('INGRESO DE DATOS'!$D$19="Guayas/Santa Elena",'Tablas Guayaquil'!C331,'Tablas Resto de Ecuador'!C331)</f>
        <v>6525</v>
      </c>
      <c r="D331" s="303">
        <f>IF('INGRESO DE DATOS'!$D$19="Guayas/Santa Elena",'Tablas Guayaquil'!D331,'Tablas Resto de Ecuador'!D331)</f>
        <v>6260</v>
      </c>
      <c r="E331" s="303">
        <f>IF('INGRESO DE DATOS'!$D$19="Guayas/Santa Elena",'Tablas Guayaquil'!E331,'Tablas Resto de Ecuador'!E331)</f>
        <v>4387</v>
      </c>
      <c r="F331" s="303">
        <f>IF('INGRESO DE DATOS'!$D$19="Guayas/Santa Elena",'Tablas Guayaquil'!F331,'Tablas Resto de Ecuador'!F331)</f>
        <v>3135</v>
      </c>
      <c r="G331" s="303">
        <f>IF('INGRESO DE DATOS'!$D$19="Guayas/Santa Elena",'Tablas Guayaquil'!G331,'Tablas Resto de Ecuador'!G331)</f>
        <v>2459</v>
      </c>
      <c r="I331" s="3"/>
      <c r="J331" s="3"/>
      <c r="K331" s="3"/>
      <c r="L331" s="3"/>
      <c r="M331" s="3"/>
      <c r="N331" s="3"/>
    </row>
    <row r="332" spans="1:14" ht="14" hidden="1" x14ac:dyDescent="0.15">
      <c r="A332" s="4">
        <v>45</v>
      </c>
      <c r="B332" s="6"/>
      <c r="C332" s="303">
        <f>IF('INGRESO DE DATOS'!$D$19="Guayas/Santa Elena",'Tablas Guayaquil'!C332,'Tablas Resto de Ecuador'!C332)</f>
        <v>7384</v>
      </c>
      <c r="D332" s="303">
        <f>IF('INGRESO DE DATOS'!$D$19="Guayas/Santa Elena",'Tablas Guayaquil'!D332,'Tablas Resto de Ecuador'!D332)</f>
        <v>7085</v>
      </c>
      <c r="E332" s="303">
        <f>IF('INGRESO DE DATOS'!$D$19="Guayas/Santa Elena",'Tablas Guayaquil'!E332,'Tablas Resto de Ecuador'!E332)</f>
        <v>4939</v>
      </c>
      <c r="F332" s="303">
        <f>IF('INGRESO DE DATOS'!$D$19="Guayas/Santa Elena",'Tablas Guayaquil'!F332,'Tablas Resto de Ecuador'!F332)</f>
        <v>3528</v>
      </c>
      <c r="G332" s="303">
        <f>IF('INGRESO DE DATOS'!$D$19="Guayas/Santa Elena",'Tablas Guayaquil'!G332,'Tablas Resto de Ecuador'!G332)</f>
        <v>2770</v>
      </c>
      <c r="I332" s="3"/>
      <c r="J332" s="3"/>
      <c r="K332" s="3"/>
      <c r="L332" s="3"/>
      <c r="M332" s="3"/>
      <c r="N332" s="3"/>
    </row>
    <row r="333" spans="1:14" ht="14" hidden="1" x14ac:dyDescent="0.15">
      <c r="A333" s="4">
        <v>46</v>
      </c>
      <c r="B333" s="6"/>
      <c r="C333" s="303">
        <f>IF('INGRESO DE DATOS'!$D$19="Guayas/Santa Elena",'Tablas Guayaquil'!C333,'Tablas Resto de Ecuador'!C333)</f>
        <v>7384</v>
      </c>
      <c r="D333" s="303">
        <f>IF('INGRESO DE DATOS'!$D$19="Guayas/Santa Elena",'Tablas Guayaquil'!D333,'Tablas Resto de Ecuador'!D333)</f>
        <v>7085</v>
      </c>
      <c r="E333" s="303">
        <f>IF('INGRESO DE DATOS'!$D$19="Guayas/Santa Elena",'Tablas Guayaquil'!E333,'Tablas Resto de Ecuador'!E333)</f>
        <v>4939</v>
      </c>
      <c r="F333" s="303">
        <f>IF('INGRESO DE DATOS'!$D$19="Guayas/Santa Elena",'Tablas Guayaquil'!F333,'Tablas Resto de Ecuador'!F333)</f>
        <v>3528</v>
      </c>
      <c r="G333" s="303">
        <f>IF('INGRESO DE DATOS'!$D$19="Guayas/Santa Elena",'Tablas Guayaquil'!G333,'Tablas Resto de Ecuador'!G333)</f>
        <v>2770</v>
      </c>
      <c r="I333" s="3"/>
      <c r="J333" s="3"/>
      <c r="K333" s="3"/>
      <c r="L333" s="3"/>
      <c r="M333" s="3"/>
      <c r="N333" s="3"/>
    </row>
    <row r="334" spans="1:14" ht="14" hidden="1" x14ac:dyDescent="0.15">
      <c r="A334" s="4">
        <v>47</v>
      </c>
      <c r="B334" s="6"/>
      <c r="C334" s="303">
        <f>IF('INGRESO DE DATOS'!$D$19="Guayas/Santa Elena",'Tablas Guayaquil'!C334,'Tablas Resto de Ecuador'!C334)</f>
        <v>7384</v>
      </c>
      <c r="D334" s="303">
        <f>IF('INGRESO DE DATOS'!$D$19="Guayas/Santa Elena",'Tablas Guayaquil'!D334,'Tablas Resto de Ecuador'!D334)</f>
        <v>7085</v>
      </c>
      <c r="E334" s="303">
        <f>IF('INGRESO DE DATOS'!$D$19="Guayas/Santa Elena",'Tablas Guayaquil'!E334,'Tablas Resto de Ecuador'!E334)</f>
        <v>4939</v>
      </c>
      <c r="F334" s="303">
        <f>IF('INGRESO DE DATOS'!$D$19="Guayas/Santa Elena",'Tablas Guayaquil'!F334,'Tablas Resto de Ecuador'!F334)</f>
        <v>3528</v>
      </c>
      <c r="G334" s="303">
        <f>IF('INGRESO DE DATOS'!$D$19="Guayas/Santa Elena",'Tablas Guayaquil'!G334,'Tablas Resto de Ecuador'!G334)</f>
        <v>2770</v>
      </c>
      <c r="I334" s="3"/>
      <c r="J334" s="3"/>
      <c r="K334" s="3"/>
      <c r="L334" s="3"/>
      <c r="M334" s="3"/>
      <c r="N334" s="3"/>
    </row>
    <row r="335" spans="1:14" ht="14" hidden="1" x14ac:dyDescent="0.15">
      <c r="A335" s="4">
        <v>48</v>
      </c>
      <c r="B335" s="6"/>
      <c r="C335" s="303">
        <f>IF('INGRESO DE DATOS'!$D$19="Guayas/Santa Elena",'Tablas Guayaquil'!C335,'Tablas Resto de Ecuador'!C335)</f>
        <v>7384</v>
      </c>
      <c r="D335" s="303">
        <f>IF('INGRESO DE DATOS'!$D$19="Guayas/Santa Elena",'Tablas Guayaquil'!D335,'Tablas Resto de Ecuador'!D335)</f>
        <v>7085</v>
      </c>
      <c r="E335" s="303">
        <f>IF('INGRESO DE DATOS'!$D$19="Guayas/Santa Elena",'Tablas Guayaquil'!E335,'Tablas Resto de Ecuador'!E335)</f>
        <v>4939</v>
      </c>
      <c r="F335" s="303">
        <f>IF('INGRESO DE DATOS'!$D$19="Guayas/Santa Elena",'Tablas Guayaquil'!F335,'Tablas Resto de Ecuador'!F335)</f>
        <v>3528</v>
      </c>
      <c r="G335" s="303">
        <f>IF('INGRESO DE DATOS'!$D$19="Guayas/Santa Elena",'Tablas Guayaquil'!G335,'Tablas Resto de Ecuador'!G335)</f>
        <v>2770</v>
      </c>
      <c r="I335" s="3"/>
      <c r="J335" s="3"/>
      <c r="K335" s="3"/>
      <c r="L335" s="3"/>
      <c r="M335" s="3"/>
      <c r="N335" s="3"/>
    </row>
    <row r="336" spans="1:14" ht="14" hidden="1" x14ac:dyDescent="0.15">
      <c r="A336" s="4">
        <v>49</v>
      </c>
      <c r="B336" s="6"/>
      <c r="C336" s="303">
        <f>IF('INGRESO DE DATOS'!$D$19="Guayas/Santa Elena",'Tablas Guayaquil'!C336,'Tablas Resto de Ecuador'!C336)</f>
        <v>7384</v>
      </c>
      <c r="D336" s="303">
        <f>IF('INGRESO DE DATOS'!$D$19="Guayas/Santa Elena",'Tablas Guayaquil'!D336,'Tablas Resto de Ecuador'!D336)</f>
        <v>7085</v>
      </c>
      <c r="E336" s="303">
        <f>IF('INGRESO DE DATOS'!$D$19="Guayas/Santa Elena",'Tablas Guayaquil'!E336,'Tablas Resto de Ecuador'!E336)</f>
        <v>4939</v>
      </c>
      <c r="F336" s="303">
        <f>IF('INGRESO DE DATOS'!$D$19="Guayas/Santa Elena",'Tablas Guayaquil'!F336,'Tablas Resto de Ecuador'!F336)</f>
        <v>3528</v>
      </c>
      <c r="G336" s="303">
        <f>IF('INGRESO DE DATOS'!$D$19="Guayas/Santa Elena",'Tablas Guayaquil'!G336,'Tablas Resto de Ecuador'!G336)</f>
        <v>2770</v>
      </c>
      <c r="I336" s="3"/>
      <c r="J336" s="3"/>
      <c r="K336" s="3"/>
      <c r="L336" s="3"/>
      <c r="M336" s="3"/>
      <c r="N336" s="3"/>
    </row>
    <row r="337" spans="1:14" ht="14" hidden="1" x14ac:dyDescent="0.15">
      <c r="A337" s="4">
        <v>50</v>
      </c>
      <c r="B337" s="6"/>
      <c r="C337" s="303">
        <f>IF('INGRESO DE DATOS'!$D$19="Guayas/Santa Elena",'Tablas Guayaquil'!C337,'Tablas Resto de Ecuador'!C337)</f>
        <v>8356</v>
      </c>
      <c r="D337" s="303">
        <f>IF('INGRESO DE DATOS'!$D$19="Guayas/Santa Elena",'Tablas Guayaquil'!D337,'Tablas Resto de Ecuador'!D337)</f>
        <v>8018</v>
      </c>
      <c r="E337" s="303">
        <f>IF('INGRESO DE DATOS'!$D$19="Guayas/Santa Elena",'Tablas Guayaquil'!E337,'Tablas Resto de Ecuador'!E337)</f>
        <v>5565</v>
      </c>
      <c r="F337" s="303">
        <f>IF('INGRESO DE DATOS'!$D$19="Guayas/Santa Elena",'Tablas Guayaquil'!F337,'Tablas Resto de Ecuador'!F337)</f>
        <v>3976</v>
      </c>
      <c r="G337" s="303">
        <f>IF('INGRESO DE DATOS'!$D$19="Guayas/Santa Elena",'Tablas Guayaquil'!G337,'Tablas Resto de Ecuador'!G337)</f>
        <v>3119</v>
      </c>
      <c r="I337" s="3"/>
      <c r="J337" s="3"/>
      <c r="K337" s="3"/>
      <c r="L337" s="3"/>
      <c r="M337" s="3"/>
      <c r="N337" s="3"/>
    </row>
    <row r="338" spans="1:14" ht="14" hidden="1" x14ac:dyDescent="0.15">
      <c r="A338" s="4">
        <v>51</v>
      </c>
      <c r="B338" s="6"/>
      <c r="C338" s="303">
        <f>IF('INGRESO DE DATOS'!$D$19="Guayas/Santa Elena",'Tablas Guayaquil'!C338,'Tablas Resto de Ecuador'!C338)</f>
        <v>8356</v>
      </c>
      <c r="D338" s="303">
        <f>IF('INGRESO DE DATOS'!$D$19="Guayas/Santa Elena",'Tablas Guayaquil'!D338,'Tablas Resto de Ecuador'!D338)</f>
        <v>8018</v>
      </c>
      <c r="E338" s="303">
        <f>IF('INGRESO DE DATOS'!$D$19="Guayas/Santa Elena",'Tablas Guayaquil'!E338,'Tablas Resto de Ecuador'!E338)</f>
        <v>5565</v>
      </c>
      <c r="F338" s="303">
        <f>IF('INGRESO DE DATOS'!$D$19="Guayas/Santa Elena",'Tablas Guayaquil'!F338,'Tablas Resto de Ecuador'!F338)</f>
        <v>3976</v>
      </c>
      <c r="G338" s="303">
        <f>IF('INGRESO DE DATOS'!$D$19="Guayas/Santa Elena",'Tablas Guayaquil'!G338,'Tablas Resto de Ecuador'!G338)</f>
        <v>3119</v>
      </c>
      <c r="I338" s="3"/>
      <c r="J338" s="3"/>
      <c r="K338" s="3"/>
      <c r="L338" s="3"/>
      <c r="M338" s="3"/>
      <c r="N338" s="3"/>
    </row>
    <row r="339" spans="1:14" ht="14" hidden="1" x14ac:dyDescent="0.15">
      <c r="A339" s="4">
        <v>52</v>
      </c>
      <c r="B339" s="6"/>
      <c r="C339" s="303">
        <f>IF('INGRESO DE DATOS'!$D$19="Guayas/Santa Elena",'Tablas Guayaquil'!C339,'Tablas Resto de Ecuador'!C339)</f>
        <v>8356</v>
      </c>
      <c r="D339" s="303">
        <f>IF('INGRESO DE DATOS'!$D$19="Guayas/Santa Elena",'Tablas Guayaquil'!D339,'Tablas Resto de Ecuador'!D339)</f>
        <v>8018</v>
      </c>
      <c r="E339" s="303">
        <f>IF('INGRESO DE DATOS'!$D$19="Guayas/Santa Elena",'Tablas Guayaquil'!E339,'Tablas Resto de Ecuador'!E339)</f>
        <v>5565</v>
      </c>
      <c r="F339" s="303">
        <f>IF('INGRESO DE DATOS'!$D$19="Guayas/Santa Elena",'Tablas Guayaquil'!F339,'Tablas Resto de Ecuador'!F339)</f>
        <v>3976</v>
      </c>
      <c r="G339" s="303">
        <f>IF('INGRESO DE DATOS'!$D$19="Guayas/Santa Elena",'Tablas Guayaquil'!G339,'Tablas Resto de Ecuador'!G339)</f>
        <v>3119</v>
      </c>
      <c r="I339" s="3"/>
      <c r="J339" s="3"/>
      <c r="K339" s="3"/>
      <c r="L339" s="3"/>
      <c r="M339" s="3"/>
      <c r="N339" s="3"/>
    </row>
    <row r="340" spans="1:14" ht="14" hidden="1" x14ac:dyDescent="0.15">
      <c r="A340" s="4">
        <v>53</v>
      </c>
      <c r="B340" s="6"/>
      <c r="C340" s="303">
        <f>IF('INGRESO DE DATOS'!$D$19="Guayas/Santa Elena",'Tablas Guayaquil'!C340,'Tablas Resto de Ecuador'!C340)</f>
        <v>8356</v>
      </c>
      <c r="D340" s="303">
        <f>IF('INGRESO DE DATOS'!$D$19="Guayas/Santa Elena",'Tablas Guayaquil'!D340,'Tablas Resto de Ecuador'!D340)</f>
        <v>8018</v>
      </c>
      <c r="E340" s="303">
        <f>IF('INGRESO DE DATOS'!$D$19="Guayas/Santa Elena",'Tablas Guayaquil'!E340,'Tablas Resto de Ecuador'!E340)</f>
        <v>5565</v>
      </c>
      <c r="F340" s="303">
        <f>IF('INGRESO DE DATOS'!$D$19="Guayas/Santa Elena",'Tablas Guayaquil'!F340,'Tablas Resto de Ecuador'!F340)</f>
        <v>3976</v>
      </c>
      <c r="G340" s="303">
        <f>IF('INGRESO DE DATOS'!$D$19="Guayas/Santa Elena",'Tablas Guayaquil'!G340,'Tablas Resto de Ecuador'!G340)</f>
        <v>3119</v>
      </c>
      <c r="I340" s="3"/>
      <c r="J340" s="3"/>
      <c r="K340" s="3"/>
      <c r="L340" s="3"/>
      <c r="M340" s="3"/>
      <c r="N340" s="3"/>
    </row>
    <row r="341" spans="1:14" ht="14" hidden="1" x14ac:dyDescent="0.15">
      <c r="A341" s="4">
        <v>54</v>
      </c>
      <c r="B341" s="6"/>
      <c r="C341" s="303">
        <f>IF('INGRESO DE DATOS'!$D$19="Guayas/Santa Elena",'Tablas Guayaquil'!C341,'Tablas Resto de Ecuador'!C341)</f>
        <v>8356</v>
      </c>
      <c r="D341" s="303">
        <f>IF('INGRESO DE DATOS'!$D$19="Guayas/Santa Elena",'Tablas Guayaquil'!D341,'Tablas Resto de Ecuador'!D341)</f>
        <v>8018</v>
      </c>
      <c r="E341" s="303">
        <f>IF('INGRESO DE DATOS'!$D$19="Guayas/Santa Elena",'Tablas Guayaquil'!E341,'Tablas Resto de Ecuador'!E341)</f>
        <v>5565</v>
      </c>
      <c r="F341" s="303">
        <f>IF('INGRESO DE DATOS'!$D$19="Guayas/Santa Elena",'Tablas Guayaquil'!F341,'Tablas Resto de Ecuador'!F341)</f>
        <v>3976</v>
      </c>
      <c r="G341" s="303">
        <f>IF('INGRESO DE DATOS'!$D$19="Guayas/Santa Elena",'Tablas Guayaquil'!G341,'Tablas Resto de Ecuador'!G341)</f>
        <v>3119</v>
      </c>
      <c r="I341" s="3"/>
      <c r="J341" s="3"/>
      <c r="K341" s="3"/>
      <c r="L341" s="3"/>
      <c r="M341" s="3"/>
      <c r="N341" s="3"/>
    </row>
    <row r="342" spans="1:14" ht="14" hidden="1" x14ac:dyDescent="0.15">
      <c r="A342" s="4">
        <v>55</v>
      </c>
      <c r="B342" s="6"/>
      <c r="C342" s="303">
        <f>IF('INGRESO DE DATOS'!$D$19="Guayas/Santa Elena",'Tablas Guayaquil'!C342,'Tablas Resto de Ecuador'!C342)</f>
        <v>9425</v>
      </c>
      <c r="D342" s="303">
        <f>IF('INGRESO DE DATOS'!$D$19="Guayas/Santa Elena",'Tablas Guayaquil'!D342,'Tablas Resto de Ecuador'!D342)</f>
        <v>9042</v>
      </c>
      <c r="E342" s="303">
        <f>IF('INGRESO DE DATOS'!$D$19="Guayas/Santa Elena",'Tablas Guayaquil'!E342,'Tablas Resto de Ecuador'!E342)</f>
        <v>6262</v>
      </c>
      <c r="F342" s="303">
        <f>IF('INGRESO DE DATOS'!$D$19="Guayas/Santa Elena",'Tablas Guayaquil'!F342,'Tablas Resto de Ecuador'!F342)</f>
        <v>4472</v>
      </c>
      <c r="G342" s="303">
        <f>IF('INGRESO DE DATOS'!$D$19="Guayas/Santa Elena",'Tablas Guayaquil'!G342,'Tablas Resto de Ecuador'!G342)</f>
        <v>3510</v>
      </c>
      <c r="I342" s="3"/>
      <c r="J342" s="3"/>
      <c r="K342" s="3"/>
      <c r="L342" s="3"/>
      <c r="M342" s="3"/>
      <c r="N342" s="3"/>
    </row>
    <row r="343" spans="1:14" ht="14" hidden="1" x14ac:dyDescent="0.15">
      <c r="A343" s="4">
        <v>56</v>
      </c>
      <c r="B343" s="6"/>
      <c r="C343" s="303">
        <f>IF('INGRESO DE DATOS'!$D$19="Guayas/Santa Elena",'Tablas Guayaquil'!C343,'Tablas Resto de Ecuador'!C343)</f>
        <v>9425</v>
      </c>
      <c r="D343" s="303">
        <f>IF('INGRESO DE DATOS'!$D$19="Guayas/Santa Elena",'Tablas Guayaquil'!D343,'Tablas Resto de Ecuador'!D343)</f>
        <v>9042</v>
      </c>
      <c r="E343" s="303">
        <f>IF('INGRESO DE DATOS'!$D$19="Guayas/Santa Elena",'Tablas Guayaquil'!E343,'Tablas Resto de Ecuador'!E343)</f>
        <v>6262</v>
      </c>
      <c r="F343" s="303">
        <f>IF('INGRESO DE DATOS'!$D$19="Guayas/Santa Elena",'Tablas Guayaquil'!F343,'Tablas Resto de Ecuador'!F343)</f>
        <v>4472</v>
      </c>
      <c r="G343" s="303">
        <f>IF('INGRESO DE DATOS'!$D$19="Guayas/Santa Elena",'Tablas Guayaquil'!G343,'Tablas Resto de Ecuador'!G343)</f>
        <v>3510</v>
      </c>
      <c r="I343" s="3"/>
      <c r="J343" s="3"/>
      <c r="K343" s="3"/>
      <c r="L343" s="3"/>
      <c r="M343" s="3"/>
      <c r="N343" s="3"/>
    </row>
    <row r="344" spans="1:14" ht="14" hidden="1" x14ac:dyDescent="0.15">
      <c r="A344" s="4">
        <v>57</v>
      </c>
      <c r="B344" s="6"/>
      <c r="C344" s="303">
        <f>IF('INGRESO DE DATOS'!$D$19="Guayas/Santa Elena",'Tablas Guayaquil'!C344,'Tablas Resto de Ecuador'!C344)</f>
        <v>9425</v>
      </c>
      <c r="D344" s="303">
        <f>IF('INGRESO DE DATOS'!$D$19="Guayas/Santa Elena",'Tablas Guayaquil'!D344,'Tablas Resto de Ecuador'!D344)</f>
        <v>9042</v>
      </c>
      <c r="E344" s="303">
        <f>IF('INGRESO DE DATOS'!$D$19="Guayas/Santa Elena",'Tablas Guayaquil'!E344,'Tablas Resto de Ecuador'!E344)</f>
        <v>6262</v>
      </c>
      <c r="F344" s="303">
        <f>IF('INGRESO DE DATOS'!$D$19="Guayas/Santa Elena",'Tablas Guayaquil'!F344,'Tablas Resto de Ecuador'!F344)</f>
        <v>4472</v>
      </c>
      <c r="G344" s="303">
        <f>IF('INGRESO DE DATOS'!$D$19="Guayas/Santa Elena",'Tablas Guayaquil'!G344,'Tablas Resto de Ecuador'!G344)</f>
        <v>3510</v>
      </c>
      <c r="I344" s="3"/>
      <c r="J344" s="3"/>
      <c r="K344" s="3"/>
      <c r="L344" s="3"/>
      <c r="M344" s="3"/>
      <c r="N344" s="3"/>
    </row>
    <row r="345" spans="1:14" ht="14" hidden="1" x14ac:dyDescent="0.15">
      <c r="A345" s="4">
        <v>58</v>
      </c>
      <c r="B345" s="6"/>
      <c r="C345" s="303">
        <f>IF('INGRESO DE DATOS'!$D$19="Guayas/Santa Elena",'Tablas Guayaquil'!C345,'Tablas Resto de Ecuador'!C345)</f>
        <v>9425</v>
      </c>
      <c r="D345" s="303">
        <f>IF('INGRESO DE DATOS'!$D$19="Guayas/Santa Elena",'Tablas Guayaquil'!D345,'Tablas Resto de Ecuador'!D345)</f>
        <v>9042</v>
      </c>
      <c r="E345" s="303">
        <f>IF('INGRESO DE DATOS'!$D$19="Guayas/Santa Elena",'Tablas Guayaquil'!E345,'Tablas Resto de Ecuador'!E345)</f>
        <v>6262</v>
      </c>
      <c r="F345" s="303">
        <f>IF('INGRESO DE DATOS'!$D$19="Guayas/Santa Elena",'Tablas Guayaquil'!F345,'Tablas Resto de Ecuador'!F345)</f>
        <v>4472</v>
      </c>
      <c r="G345" s="303">
        <f>IF('INGRESO DE DATOS'!$D$19="Guayas/Santa Elena",'Tablas Guayaquil'!G345,'Tablas Resto de Ecuador'!G345)</f>
        <v>3510</v>
      </c>
      <c r="I345" s="3"/>
      <c r="J345" s="3"/>
      <c r="K345" s="3"/>
      <c r="L345" s="3"/>
      <c r="M345" s="3"/>
      <c r="N345" s="3"/>
    </row>
    <row r="346" spans="1:14" ht="14" hidden="1" x14ac:dyDescent="0.15">
      <c r="A346" s="4">
        <v>59</v>
      </c>
      <c r="B346" s="6"/>
      <c r="C346" s="303">
        <f>IF('INGRESO DE DATOS'!$D$19="Guayas/Santa Elena",'Tablas Guayaquil'!C346,'Tablas Resto de Ecuador'!C346)</f>
        <v>9425</v>
      </c>
      <c r="D346" s="303">
        <f>IF('INGRESO DE DATOS'!$D$19="Guayas/Santa Elena",'Tablas Guayaquil'!D346,'Tablas Resto de Ecuador'!D346)</f>
        <v>9042</v>
      </c>
      <c r="E346" s="303">
        <f>IF('INGRESO DE DATOS'!$D$19="Guayas/Santa Elena",'Tablas Guayaquil'!E346,'Tablas Resto de Ecuador'!E346)</f>
        <v>6262</v>
      </c>
      <c r="F346" s="303">
        <f>IF('INGRESO DE DATOS'!$D$19="Guayas/Santa Elena",'Tablas Guayaquil'!F346,'Tablas Resto de Ecuador'!F346)</f>
        <v>4472</v>
      </c>
      <c r="G346" s="303">
        <f>IF('INGRESO DE DATOS'!$D$19="Guayas/Santa Elena",'Tablas Guayaquil'!G346,'Tablas Resto de Ecuador'!G346)</f>
        <v>3510</v>
      </c>
      <c r="I346" s="3"/>
      <c r="J346" s="3"/>
      <c r="K346" s="3"/>
      <c r="L346" s="3"/>
      <c r="M346" s="3"/>
      <c r="N346" s="3"/>
    </row>
    <row r="347" spans="1:14" ht="14" hidden="1" x14ac:dyDescent="0.15">
      <c r="A347" s="4">
        <v>60</v>
      </c>
      <c r="B347" s="6"/>
      <c r="C347" s="303">
        <f>IF('INGRESO DE DATOS'!$D$19="Guayas/Santa Elena",'Tablas Guayaquil'!C347,'Tablas Resto de Ecuador'!C347)</f>
        <v>10137</v>
      </c>
      <c r="D347" s="303">
        <f>IF('INGRESO DE DATOS'!$D$19="Guayas/Santa Elena",'Tablas Guayaquil'!D347,'Tablas Resto de Ecuador'!D347)</f>
        <v>9726</v>
      </c>
      <c r="E347" s="303">
        <f>IF('INGRESO DE DATOS'!$D$19="Guayas/Santa Elena",'Tablas Guayaquil'!E347,'Tablas Resto de Ecuador'!E347)</f>
        <v>6728</v>
      </c>
      <c r="F347" s="303">
        <f>IF('INGRESO DE DATOS'!$D$19="Guayas/Santa Elena",'Tablas Guayaquil'!F347,'Tablas Resto de Ecuador'!F347)</f>
        <v>4805</v>
      </c>
      <c r="G347" s="303">
        <f>IF('INGRESO DE DATOS'!$D$19="Guayas/Santa Elena",'Tablas Guayaquil'!G347,'Tablas Resto de Ecuador'!G347)</f>
        <v>3770</v>
      </c>
      <c r="I347" s="3"/>
      <c r="J347" s="3"/>
      <c r="K347" s="3"/>
      <c r="L347" s="3"/>
      <c r="M347" s="3"/>
      <c r="N347" s="3"/>
    </row>
    <row r="348" spans="1:14" ht="14" hidden="1" x14ac:dyDescent="0.15">
      <c r="A348" s="4">
        <v>61</v>
      </c>
      <c r="B348" s="6"/>
      <c r="C348" s="303">
        <f>IF('INGRESO DE DATOS'!$D$19="Guayas/Santa Elena",'Tablas Guayaquil'!C348,'Tablas Resto de Ecuador'!C348)</f>
        <v>11379</v>
      </c>
      <c r="D348" s="303">
        <f>IF('INGRESO DE DATOS'!$D$19="Guayas/Santa Elena",'Tablas Guayaquil'!D348,'Tablas Resto de Ecuador'!D348)</f>
        <v>10919</v>
      </c>
      <c r="E348" s="303">
        <f>IF('INGRESO DE DATOS'!$D$19="Guayas/Santa Elena",'Tablas Guayaquil'!E348,'Tablas Resto de Ecuador'!E348)</f>
        <v>7547</v>
      </c>
      <c r="F348" s="303">
        <f>IF('INGRESO DE DATOS'!$D$19="Guayas/Santa Elena",'Tablas Guayaquil'!F348,'Tablas Resto de Ecuador'!F348)</f>
        <v>5391</v>
      </c>
      <c r="G348" s="303">
        <f>IF('INGRESO DE DATOS'!$D$19="Guayas/Santa Elena",'Tablas Guayaquil'!G348,'Tablas Resto de Ecuador'!G348)</f>
        <v>4228</v>
      </c>
      <c r="I348" s="3"/>
      <c r="J348" s="3"/>
      <c r="K348" s="3"/>
      <c r="L348" s="3"/>
      <c r="M348" s="3"/>
      <c r="N348" s="3"/>
    </row>
    <row r="349" spans="1:14" ht="14" hidden="1" x14ac:dyDescent="0.15">
      <c r="A349" s="4">
        <v>62</v>
      </c>
      <c r="B349" s="6"/>
      <c r="C349" s="303">
        <f>IF('INGRESO DE DATOS'!$D$19="Guayas/Santa Elena",'Tablas Guayaquil'!C349,'Tablas Resto de Ecuador'!C349)</f>
        <v>12725</v>
      </c>
      <c r="D349" s="303">
        <f>IF('INGRESO DE DATOS'!$D$19="Guayas/Santa Elena",'Tablas Guayaquil'!D349,'Tablas Resto de Ecuador'!D349)</f>
        <v>12210</v>
      </c>
      <c r="E349" s="303">
        <f>IF('INGRESO DE DATOS'!$D$19="Guayas/Santa Elena",'Tablas Guayaquil'!E349,'Tablas Resto de Ecuador'!E349)</f>
        <v>8434</v>
      </c>
      <c r="F349" s="303">
        <f>IF('INGRESO DE DATOS'!$D$19="Guayas/Santa Elena",'Tablas Guayaquil'!F349,'Tablas Resto de Ecuador'!F349)</f>
        <v>6023</v>
      </c>
      <c r="G349" s="303">
        <f>IF('INGRESO DE DATOS'!$D$19="Guayas/Santa Elena",'Tablas Guayaquil'!G349,'Tablas Resto de Ecuador'!G349)</f>
        <v>4727</v>
      </c>
      <c r="I349" s="3"/>
      <c r="J349" s="3"/>
      <c r="K349" s="3"/>
      <c r="L349" s="3"/>
      <c r="M349" s="3"/>
      <c r="N349" s="3"/>
    </row>
    <row r="350" spans="1:14" ht="14" hidden="1" x14ac:dyDescent="0.15">
      <c r="A350" s="4">
        <v>63</v>
      </c>
      <c r="B350" s="6"/>
      <c r="C350" s="303">
        <f>IF('INGRESO DE DATOS'!$D$19="Guayas/Santa Elena",'Tablas Guayaquil'!C350,'Tablas Resto de Ecuador'!C350)</f>
        <v>14169</v>
      </c>
      <c r="D350" s="303">
        <f>IF('INGRESO DE DATOS'!$D$19="Guayas/Santa Elena",'Tablas Guayaquil'!D350,'Tablas Resto de Ecuador'!D350)</f>
        <v>13597</v>
      </c>
      <c r="E350" s="303">
        <f>IF('INGRESO DE DATOS'!$D$19="Guayas/Santa Elena",'Tablas Guayaquil'!E350,'Tablas Resto de Ecuador'!E350)</f>
        <v>9395</v>
      </c>
      <c r="F350" s="303">
        <f>IF('INGRESO DE DATOS'!$D$19="Guayas/Santa Elena",'Tablas Guayaquil'!F350,'Tablas Resto de Ecuador'!F350)</f>
        <v>6711</v>
      </c>
      <c r="G350" s="303">
        <f>IF('INGRESO DE DATOS'!$D$19="Guayas/Santa Elena",'Tablas Guayaquil'!G350,'Tablas Resto de Ecuador'!G350)</f>
        <v>5267</v>
      </c>
      <c r="I350" s="3"/>
      <c r="J350" s="3"/>
      <c r="K350" s="3"/>
      <c r="L350" s="3"/>
      <c r="M350" s="3"/>
      <c r="N350" s="3"/>
    </row>
    <row r="351" spans="1:14" ht="14" hidden="1" x14ac:dyDescent="0.15">
      <c r="A351" s="4">
        <v>64</v>
      </c>
      <c r="B351" s="6"/>
      <c r="C351" s="303">
        <f>IF('INGRESO DE DATOS'!$D$19="Guayas/Santa Elena",'Tablas Guayaquil'!C351,'Tablas Resto de Ecuador'!C351)</f>
        <v>15720</v>
      </c>
      <c r="D351" s="303">
        <f>IF('INGRESO DE DATOS'!$D$19="Guayas/Santa Elena",'Tablas Guayaquil'!D351,'Tablas Resto de Ecuador'!D351)</f>
        <v>15083</v>
      </c>
      <c r="E351" s="303">
        <f>IF('INGRESO DE DATOS'!$D$19="Guayas/Santa Elena",'Tablas Guayaquil'!E351,'Tablas Resto de Ecuador'!E351)</f>
        <v>10427</v>
      </c>
      <c r="F351" s="303">
        <f>IF('INGRESO DE DATOS'!$D$19="Guayas/Santa Elena",'Tablas Guayaquil'!F351,'Tablas Resto de Ecuador'!F351)</f>
        <v>7448</v>
      </c>
      <c r="G351" s="303">
        <f>IF('INGRESO DE DATOS'!$D$19="Guayas/Santa Elena",'Tablas Guayaquil'!G351,'Tablas Resto de Ecuador'!G351)</f>
        <v>5841</v>
      </c>
      <c r="I351" s="3"/>
      <c r="J351" s="3"/>
      <c r="K351" s="3"/>
      <c r="L351" s="3"/>
      <c r="M351" s="3"/>
      <c r="N351" s="3"/>
    </row>
    <row r="352" spans="1:14" ht="14" hidden="1" x14ac:dyDescent="0.15">
      <c r="A352" s="4">
        <v>65</v>
      </c>
      <c r="B352" s="6"/>
      <c r="C352" s="303">
        <f>IF('INGRESO DE DATOS'!$D$19="Guayas/Santa Elena",'Tablas Guayaquil'!C352,'Tablas Resto de Ecuador'!C352)</f>
        <v>17372</v>
      </c>
      <c r="D352" s="303">
        <f>IF('INGRESO DE DATOS'!$D$19="Guayas/Santa Elena",'Tablas Guayaquil'!D352,'Tablas Resto de Ecuador'!D352)</f>
        <v>16668</v>
      </c>
      <c r="E352" s="303">
        <f>IF('INGRESO DE DATOS'!$D$19="Guayas/Santa Elena",'Tablas Guayaquil'!E352,'Tablas Resto de Ecuador'!E352)</f>
        <v>11530</v>
      </c>
      <c r="F352" s="303">
        <f>IF('INGRESO DE DATOS'!$D$19="Guayas/Santa Elena",'Tablas Guayaquil'!F352,'Tablas Resto de Ecuador'!F352)</f>
        <v>8234</v>
      </c>
      <c r="G352" s="303">
        <f>IF('INGRESO DE DATOS'!$D$19="Guayas/Santa Elena",'Tablas Guayaquil'!G352,'Tablas Resto de Ecuador'!G352)</f>
        <v>6460</v>
      </c>
      <c r="I352" s="3"/>
      <c r="J352" s="3"/>
      <c r="K352" s="3"/>
      <c r="L352" s="3"/>
      <c r="M352" s="3"/>
      <c r="N352" s="3"/>
    </row>
    <row r="353" spans="1:14" ht="14" hidden="1" x14ac:dyDescent="0.15">
      <c r="A353" s="4">
        <v>66</v>
      </c>
      <c r="B353" s="6"/>
      <c r="C353" s="303">
        <f>IF('INGRESO DE DATOS'!$D$19="Guayas/Santa Elena",'Tablas Guayaquil'!C353,'Tablas Resto de Ecuador'!C353)</f>
        <v>19125</v>
      </c>
      <c r="D353" s="303">
        <f>IF('INGRESO DE DATOS'!$D$19="Guayas/Santa Elena",'Tablas Guayaquil'!D353,'Tablas Resto de Ecuador'!D353)</f>
        <v>18351</v>
      </c>
      <c r="E353" s="303">
        <f>IF('INGRESO DE DATOS'!$D$19="Guayas/Santa Elena",'Tablas Guayaquil'!E353,'Tablas Resto de Ecuador'!E353)</f>
        <v>12707</v>
      </c>
      <c r="F353" s="303">
        <f>IF('INGRESO DE DATOS'!$D$19="Guayas/Santa Elena",'Tablas Guayaquil'!F353,'Tablas Resto de Ecuador'!F353)</f>
        <v>9075</v>
      </c>
      <c r="G353" s="303">
        <f>IF('INGRESO DE DATOS'!$D$19="Guayas/Santa Elena",'Tablas Guayaquil'!G353,'Tablas Resto de Ecuador'!G353)</f>
        <v>7120</v>
      </c>
      <c r="I353" s="3"/>
      <c r="J353" s="3"/>
      <c r="K353" s="3"/>
      <c r="L353" s="3"/>
      <c r="M353" s="3"/>
      <c r="N353" s="3"/>
    </row>
    <row r="354" spans="1:14" ht="14" hidden="1" x14ac:dyDescent="0.15">
      <c r="A354" s="4">
        <v>67</v>
      </c>
      <c r="B354" s="6"/>
      <c r="C354" s="303">
        <f>IF('INGRESO DE DATOS'!$D$19="Guayas/Santa Elena",'Tablas Guayaquil'!C354,'Tablas Resto de Ecuador'!C354)</f>
        <v>20981</v>
      </c>
      <c r="D354" s="303">
        <f>IF('INGRESO DE DATOS'!$D$19="Guayas/Santa Elena",'Tablas Guayaquil'!D354,'Tablas Resto de Ecuador'!D354)</f>
        <v>20131</v>
      </c>
      <c r="E354" s="303">
        <f>IF('INGRESO DE DATOS'!$D$19="Guayas/Santa Elena",'Tablas Guayaquil'!E354,'Tablas Resto de Ecuador'!E354)</f>
        <v>13952</v>
      </c>
      <c r="F354" s="303">
        <f>IF('INGRESO DE DATOS'!$D$19="Guayas/Santa Elena",'Tablas Guayaquil'!F354,'Tablas Resto de Ecuador'!F354)</f>
        <v>9964</v>
      </c>
      <c r="G354" s="303">
        <f>IF('INGRESO DE DATOS'!$D$19="Guayas/Santa Elena",'Tablas Guayaquil'!G354,'Tablas Resto de Ecuador'!G354)</f>
        <v>7817</v>
      </c>
      <c r="I354" s="3"/>
      <c r="J354" s="3"/>
      <c r="K354" s="3"/>
      <c r="L354" s="3"/>
      <c r="M354" s="3"/>
      <c r="N354" s="3"/>
    </row>
    <row r="355" spans="1:14" ht="14" hidden="1" x14ac:dyDescent="0.15">
      <c r="A355" s="4">
        <v>68</v>
      </c>
      <c r="B355" s="6"/>
      <c r="C355" s="303">
        <f>IF('INGRESO DE DATOS'!$D$19="Guayas/Santa Elena",'Tablas Guayaquil'!C355,'Tablas Resto de Ecuador'!C355)</f>
        <v>22939</v>
      </c>
      <c r="D355" s="303">
        <f>IF('INGRESO DE DATOS'!$D$19="Guayas/Santa Elena",'Tablas Guayaquil'!D355,'Tablas Resto de Ecuador'!D355)</f>
        <v>22009</v>
      </c>
      <c r="E355" s="303">
        <f>IF('INGRESO DE DATOS'!$D$19="Guayas/Santa Elena",'Tablas Guayaquil'!E355,'Tablas Resto de Ecuador'!E355)</f>
        <v>15270</v>
      </c>
      <c r="F355" s="303">
        <f>IF('INGRESO DE DATOS'!$D$19="Guayas/Santa Elena",'Tablas Guayaquil'!F355,'Tablas Resto de Ecuador'!F355)</f>
        <v>10907</v>
      </c>
      <c r="G355" s="303">
        <f>IF('INGRESO DE DATOS'!$D$19="Guayas/Santa Elena",'Tablas Guayaquil'!G355,'Tablas Resto de Ecuador'!G355)</f>
        <v>8558</v>
      </c>
      <c r="I355" s="3"/>
      <c r="J355" s="3"/>
      <c r="K355" s="3"/>
      <c r="L355" s="3"/>
      <c r="M355" s="3"/>
      <c r="N355" s="3"/>
    </row>
    <row r="356" spans="1:14" ht="14" hidden="1" x14ac:dyDescent="0.15">
      <c r="A356" s="4">
        <v>69</v>
      </c>
      <c r="B356" s="6"/>
      <c r="C356" s="303">
        <f>IF('INGRESO DE DATOS'!$D$19="Guayas/Santa Elena",'Tablas Guayaquil'!C356,'Tablas Resto de Ecuador'!C356)</f>
        <v>24999</v>
      </c>
      <c r="D356" s="303">
        <f>IF('INGRESO DE DATOS'!$D$19="Guayas/Santa Elena",'Tablas Guayaquil'!D356,'Tablas Resto de Ecuador'!D356)</f>
        <v>23987</v>
      </c>
      <c r="E356" s="303">
        <f>IF('INGRESO DE DATOS'!$D$19="Guayas/Santa Elena",'Tablas Guayaquil'!E356,'Tablas Resto de Ecuador'!E356)</f>
        <v>16660</v>
      </c>
      <c r="F356" s="303">
        <f>IF('INGRESO DE DATOS'!$D$19="Guayas/Santa Elena",'Tablas Guayaquil'!F356,'Tablas Resto de Ecuador'!F356)</f>
        <v>11897</v>
      </c>
      <c r="G356" s="303">
        <f>IF('INGRESO DE DATOS'!$D$19="Guayas/Santa Elena",'Tablas Guayaquil'!G356,'Tablas Resto de Ecuador'!G356)</f>
        <v>9334</v>
      </c>
      <c r="I356" s="3"/>
      <c r="J356" s="3"/>
      <c r="K356" s="3"/>
      <c r="L356" s="3"/>
      <c r="M356" s="3"/>
      <c r="N356" s="3"/>
    </row>
    <row r="357" spans="1:14" ht="14" hidden="1" x14ac:dyDescent="0.15">
      <c r="A357" s="4">
        <v>70</v>
      </c>
      <c r="B357" s="6"/>
      <c r="C357" s="303">
        <f>IF('INGRESO DE DATOS'!$D$19="Guayas/Santa Elena",'Tablas Guayaquil'!C357,'Tablas Resto de Ecuador'!C357)</f>
        <v>27163</v>
      </c>
      <c r="D357" s="303">
        <f>IF('INGRESO DE DATOS'!$D$19="Guayas/Santa Elena",'Tablas Guayaquil'!D357,'Tablas Resto de Ecuador'!D357)</f>
        <v>26063</v>
      </c>
      <c r="E357" s="303">
        <f>IF('INGRESO DE DATOS'!$D$19="Guayas/Santa Elena",'Tablas Guayaquil'!E357,'Tablas Resto de Ecuador'!E357)</f>
        <v>18120</v>
      </c>
      <c r="F357" s="303">
        <f>IF('INGRESO DE DATOS'!$D$19="Guayas/Santa Elena",'Tablas Guayaquil'!F357,'Tablas Resto de Ecuador'!F357)</f>
        <v>12942</v>
      </c>
      <c r="G357" s="303">
        <f>IF('INGRESO DE DATOS'!$D$19="Guayas/Santa Elena",'Tablas Guayaquil'!G357,'Tablas Resto de Ecuador'!G357)</f>
        <v>10154</v>
      </c>
      <c r="I357" s="3"/>
      <c r="J357" s="3"/>
      <c r="K357" s="3"/>
      <c r="L357" s="3"/>
      <c r="M357" s="3"/>
      <c r="N357" s="3"/>
    </row>
    <row r="358" spans="1:14" ht="14" hidden="1" x14ac:dyDescent="0.15">
      <c r="A358" s="4">
        <v>71</v>
      </c>
      <c r="B358" s="6"/>
      <c r="C358" s="303">
        <f>IF('INGRESO DE DATOS'!$D$19="Guayas/Santa Elena",'Tablas Guayaquil'!C358,'Tablas Resto de Ecuador'!C358)</f>
        <v>29429</v>
      </c>
      <c r="D358" s="303">
        <f>IF('INGRESO DE DATOS'!$D$19="Guayas/Santa Elena",'Tablas Guayaquil'!D358,'Tablas Resto de Ecuador'!D358)</f>
        <v>28236</v>
      </c>
      <c r="E358" s="303">
        <f>IF('INGRESO DE DATOS'!$D$19="Guayas/Santa Elena",'Tablas Guayaquil'!E358,'Tablas Resto de Ecuador'!E358)</f>
        <v>19654</v>
      </c>
      <c r="F358" s="303">
        <f>IF('INGRESO DE DATOS'!$D$19="Guayas/Santa Elena",'Tablas Guayaquil'!F358,'Tablas Resto de Ecuador'!F358)</f>
        <v>14034</v>
      </c>
      <c r="G358" s="303">
        <f>IF('INGRESO DE DATOS'!$D$19="Guayas/Santa Elena",'Tablas Guayaquil'!G358,'Tablas Resto de Ecuador'!G358)</f>
        <v>11012</v>
      </c>
      <c r="I358" s="3"/>
      <c r="J358" s="3"/>
      <c r="K358" s="3"/>
      <c r="L358" s="3"/>
      <c r="M358" s="3"/>
      <c r="N358" s="3"/>
    </row>
    <row r="359" spans="1:14" ht="14" hidden="1" x14ac:dyDescent="0.15">
      <c r="A359" s="4">
        <v>72</v>
      </c>
      <c r="B359" s="6"/>
      <c r="C359" s="303">
        <f>IF('INGRESO DE DATOS'!$D$19="Guayas/Santa Elena",'Tablas Guayaquil'!C359,'Tablas Resto de Ecuador'!C359)</f>
        <v>31796</v>
      </c>
      <c r="D359" s="303">
        <f>IF('INGRESO DE DATOS'!$D$19="Guayas/Santa Elena",'Tablas Guayaquil'!D359,'Tablas Resto de Ecuador'!D359)</f>
        <v>30508</v>
      </c>
      <c r="E359" s="303">
        <f>IF('INGRESO DE DATOS'!$D$19="Guayas/Santa Elena",'Tablas Guayaquil'!E359,'Tablas Resto de Ecuador'!E359)</f>
        <v>21259</v>
      </c>
      <c r="F359" s="303">
        <f>IF('INGRESO DE DATOS'!$D$19="Guayas/Santa Elena",'Tablas Guayaquil'!F359,'Tablas Resto de Ecuador'!F359)</f>
        <v>15183</v>
      </c>
      <c r="G359" s="303">
        <f>IF('INGRESO DE DATOS'!$D$19="Guayas/Santa Elena",'Tablas Guayaquil'!G359,'Tablas Resto de Ecuador'!G359)</f>
        <v>11910</v>
      </c>
      <c r="I359" s="3"/>
      <c r="J359" s="3"/>
      <c r="K359" s="3"/>
      <c r="L359" s="3"/>
      <c r="M359" s="3"/>
      <c r="N359" s="3"/>
    </row>
    <row r="360" spans="1:14" ht="14" hidden="1" x14ac:dyDescent="0.15">
      <c r="A360" s="4">
        <v>73</v>
      </c>
      <c r="B360" s="6"/>
      <c r="C360" s="303">
        <f>IF('INGRESO DE DATOS'!$D$19="Guayas/Santa Elena",'Tablas Guayaquil'!C360,'Tablas Resto de Ecuador'!C360)</f>
        <v>34267</v>
      </c>
      <c r="D360" s="303">
        <f>IF('INGRESO DE DATOS'!$D$19="Guayas/Santa Elena",'Tablas Guayaquil'!D360,'Tablas Resto de Ecuador'!D360)</f>
        <v>32877</v>
      </c>
      <c r="E360" s="303">
        <f>IF('INGRESO DE DATOS'!$D$19="Guayas/Santa Elena",'Tablas Guayaquil'!E360,'Tablas Resto de Ecuador'!E360)</f>
        <v>22934</v>
      </c>
      <c r="F360" s="303">
        <f>IF('INGRESO DE DATOS'!$D$19="Guayas/Santa Elena",'Tablas Guayaquil'!F360,'Tablas Resto de Ecuador'!F360)</f>
        <v>16378</v>
      </c>
      <c r="G360" s="303">
        <f>IF('INGRESO DE DATOS'!$D$19="Guayas/Santa Elena",'Tablas Guayaquil'!G360,'Tablas Resto de Ecuador'!G360)</f>
        <v>12848</v>
      </c>
      <c r="I360" s="3"/>
      <c r="J360" s="3"/>
      <c r="K360" s="3"/>
      <c r="L360" s="3"/>
      <c r="M360" s="3"/>
      <c r="N360" s="3"/>
    </row>
    <row r="361" spans="1:14" ht="14" hidden="1" x14ac:dyDescent="0.15">
      <c r="A361" s="4">
        <v>74</v>
      </c>
      <c r="B361" s="6"/>
      <c r="C361" s="303">
        <f>IF('INGRESO DE DATOS'!$D$19="Guayas/Santa Elena",'Tablas Guayaquil'!C361,'Tablas Resto de Ecuador'!C361)</f>
        <v>36840</v>
      </c>
      <c r="D361" s="303">
        <f>IF('INGRESO DE DATOS'!$D$19="Guayas/Santa Elena",'Tablas Guayaquil'!D361,'Tablas Resto de Ecuador'!D361)</f>
        <v>35346</v>
      </c>
      <c r="E361" s="303">
        <f>IF('INGRESO DE DATOS'!$D$19="Guayas/Santa Elena",'Tablas Guayaquil'!E361,'Tablas Resto de Ecuador'!E361)</f>
        <v>24683</v>
      </c>
      <c r="F361" s="303">
        <f>IF('INGRESO DE DATOS'!$D$19="Guayas/Santa Elena",'Tablas Guayaquil'!F361,'Tablas Resto de Ecuador'!F361)</f>
        <v>17626</v>
      </c>
      <c r="G361" s="303">
        <f>IF('INGRESO DE DATOS'!$D$19="Guayas/Santa Elena",'Tablas Guayaquil'!G361,'Tablas Resto de Ecuador'!G361)</f>
        <v>13830</v>
      </c>
      <c r="I361" s="3"/>
      <c r="J361" s="3"/>
      <c r="K361" s="3"/>
      <c r="L361" s="3"/>
      <c r="M361" s="3"/>
      <c r="N361" s="3"/>
    </row>
    <row r="362" spans="1:14" ht="14" hidden="1" x14ac:dyDescent="0.15">
      <c r="A362" s="4">
        <v>75</v>
      </c>
      <c r="B362" s="6"/>
      <c r="C362" s="303">
        <f>IF('INGRESO DE DATOS'!$D$19="Guayas/Santa Elena",'Tablas Guayaquil'!C362,'Tablas Resto de Ecuador'!C362)</f>
        <v>39511</v>
      </c>
      <c r="D362" s="303">
        <f>IF('INGRESO DE DATOS'!$D$19="Guayas/Santa Elena",'Tablas Guayaquil'!D362,'Tablas Resto de Ecuador'!D362)</f>
        <v>37911</v>
      </c>
      <c r="E362" s="303">
        <f>IF('INGRESO DE DATOS'!$D$19="Guayas/Santa Elena",'Tablas Guayaquil'!E362,'Tablas Resto de Ecuador'!E362)</f>
        <v>26502</v>
      </c>
      <c r="F362" s="303">
        <f>IF('INGRESO DE DATOS'!$D$19="Guayas/Santa Elena",'Tablas Guayaquil'!F362,'Tablas Resto de Ecuador'!F362)</f>
        <v>18927</v>
      </c>
      <c r="G362" s="303">
        <f>IF('INGRESO DE DATOS'!$D$19="Guayas/Santa Elena",'Tablas Guayaquil'!G362,'Tablas Resto de Ecuador'!G362)</f>
        <v>14847</v>
      </c>
      <c r="I362" s="3"/>
      <c r="J362" s="3"/>
      <c r="K362" s="3"/>
      <c r="L362" s="3"/>
      <c r="M362" s="3"/>
      <c r="N362" s="3"/>
    </row>
    <row r="363" spans="1:14" ht="14" hidden="1" x14ac:dyDescent="0.15">
      <c r="A363" s="4">
        <v>76</v>
      </c>
      <c r="B363" s="6"/>
      <c r="C363" s="303">
        <f>IF('INGRESO DE DATOS'!$D$19="Guayas/Santa Elena",'Tablas Guayaquil'!C363,'Tablas Resto de Ecuador'!C363)</f>
        <v>39511</v>
      </c>
      <c r="D363" s="303">
        <f>IF('INGRESO DE DATOS'!$D$19="Guayas/Santa Elena",'Tablas Guayaquil'!D363,'Tablas Resto de Ecuador'!D363)</f>
        <v>37911</v>
      </c>
      <c r="E363" s="303">
        <f>IF('INGRESO DE DATOS'!$D$19="Guayas/Santa Elena",'Tablas Guayaquil'!E363,'Tablas Resto de Ecuador'!E363)</f>
        <v>26502</v>
      </c>
      <c r="F363" s="303">
        <f>IF('INGRESO DE DATOS'!$D$19="Guayas/Santa Elena",'Tablas Guayaquil'!F363,'Tablas Resto de Ecuador'!F363)</f>
        <v>18927</v>
      </c>
      <c r="G363" s="303">
        <f>IF('INGRESO DE DATOS'!$D$19="Guayas/Santa Elena",'Tablas Guayaquil'!G363,'Tablas Resto de Ecuador'!G363)</f>
        <v>14847</v>
      </c>
      <c r="I363" s="3"/>
      <c r="J363" s="3"/>
      <c r="K363" s="3"/>
      <c r="L363" s="3"/>
      <c r="M363" s="3"/>
      <c r="N363" s="3"/>
    </row>
    <row r="364" spans="1:14" ht="14" hidden="1" x14ac:dyDescent="0.15">
      <c r="A364" s="4">
        <v>77</v>
      </c>
      <c r="B364" s="6"/>
      <c r="C364" s="303">
        <f>IF('INGRESO DE DATOS'!$D$19="Guayas/Santa Elena",'Tablas Guayaquil'!C364,'Tablas Resto de Ecuador'!C364)</f>
        <v>39511</v>
      </c>
      <c r="D364" s="303">
        <f>IF('INGRESO DE DATOS'!$D$19="Guayas/Santa Elena",'Tablas Guayaquil'!D364,'Tablas Resto de Ecuador'!D364)</f>
        <v>37911</v>
      </c>
      <c r="E364" s="303">
        <f>IF('INGRESO DE DATOS'!$D$19="Guayas/Santa Elena",'Tablas Guayaquil'!E364,'Tablas Resto de Ecuador'!E364)</f>
        <v>26502</v>
      </c>
      <c r="F364" s="303">
        <f>IF('INGRESO DE DATOS'!$D$19="Guayas/Santa Elena",'Tablas Guayaquil'!F364,'Tablas Resto de Ecuador'!F364)</f>
        <v>18927</v>
      </c>
      <c r="G364" s="303">
        <f>IF('INGRESO DE DATOS'!$D$19="Guayas/Santa Elena",'Tablas Guayaquil'!G364,'Tablas Resto de Ecuador'!G364)</f>
        <v>14847</v>
      </c>
      <c r="I364" s="3"/>
      <c r="J364" s="3"/>
      <c r="K364" s="3"/>
      <c r="L364" s="3"/>
      <c r="M364" s="3"/>
      <c r="N364" s="3"/>
    </row>
    <row r="365" spans="1:14" ht="14" hidden="1" x14ac:dyDescent="0.15">
      <c r="A365" s="4">
        <v>78</v>
      </c>
      <c r="B365" s="6"/>
      <c r="C365" s="303">
        <f>IF('INGRESO DE DATOS'!$D$19="Guayas/Santa Elena",'Tablas Guayaquil'!C365,'Tablas Resto de Ecuador'!C365)</f>
        <v>39511</v>
      </c>
      <c r="D365" s="303">
        <f>IF('INGRESO DE DATOS'!$D$19="Guayas/Santa Elena",'Tablas Guayaquil'!D365,'Tablas Resto de Ecuador'!D365)</f>
        <v>37911</v>
      </c>
      <c r="E365" s="303">
        <f>IF('INGRESO DE DATOS'!$D$19="Guayas/Santa Elena",'Tablas Guayaquil'!E365,'Tablas Resto de Ecuador'!E365)</f>
        <v>26502</v>
      </c>
      <c r="F365" s="303">
        <f>IF('INGRESO DE DATOS'!$D$19="Guayas/Santa Elena",'Tablas Guayaquil'!F365,'Tablas Resto de Ecuador'!F365)</f>
        <v>18927</v>
      </c>
      <c r="G365" s="303">
        <f>IF('INGRESO DE DATOS'!$D$19="Guayas/Santa Elena",'Tablas Guayaquil'!G365,'Tablas Resto de Ecuador'!G365)</f>
        <v>14847</v>
      </c>
      <c r="I365" s="3"/>
      <c r="J365" s="3"/>
      <c r="K365" s="3"/>
      <c r="L365" s="3"/>
      <c r="M365" s="3"/>
      <c r="N365" s="3"/>
    </row>
    <row r="366" spans="1:14" ht="14" hidden="1" x14ac:dyDescent="0.15">
      <c r="A366" s="4">
        <v>79</v>
      </c>
      <c r="B366" s="6"/>
      <c r="C366" s="303">
        <f>IF('INGRESO DE DATOS'!$D$19="Guayas/Santa Elena",'Tablas Guayaquil'!C366,'Tablas Resto de Ecuador'!C366)</f>
        <v>39511</v>
      </c>
      <c r="D366" s="303">
        <f>IF('INGRESO DE DATOS'!$D$19="Guayas/Santa Elena",'Tablas Guayaquil'!D366,'Tablas Resto de Ecuador'!D366)</f>
        <v>37911</v>
      </c>
      <c r="E366" s="303">
        <f>IF('INGRESO DE DATOS'!$D$19="Guayas/Santa Elena",'Tablas Guayaquil'!E366,'Tablas Resto de Ecuador'!E366)</f>
        <v>26502</v>
      </c>
      <c r="F366" s="303">
        <f>IF('INGRESO DE DATOS'!$D$19="Guayas/Santa Elena",'Tablas Guayaquil'!F366,'Tablas Resto de Ecuador'!F366)</f>
        <v>18927</v>
      </c>
      <c r="G366" s="303">
        <f>IF('INGRESO DE DATOS'!$D$19="Guayas/Santa Elena",'Tablas Guayaquil'!G366,'Tablas Resto de Ecuador'!G366)</f>
        <v>14847</v>
      </c>
      <c r="I366" s="3"/>
      <c r="J366" s="3"/>
      <c r="K366" s="3"/>
      <c r="L366" s="3"/>
      <c r="M366" s="3"/>
      <c r="N366" s="3"/>
    </row>
    <row r="367" spans="1:14" ht="14" hidden="1" x14ac:dyDescent="0.15">
      <c r="A367" s="4">
        <v>80</v>
      </c>
      <c r="B367" s="6"/>
      <c r="C367" s="303">
        <f>IF('INGRESO DE DATOS'!$D$19="Guayas/Santa Elena",'Tablas Guayaquil'!C367,'Tablas Resto de Ecuador'!C367)</f>
        <v>39511</v>
      </c>
      <c r="D367" s="303">
        <f>IF('INGRESO DE DATOS'!$D$19="Guayas/Santa Elena",'Tablas Guayaquil'!D367,'Tablas Resto de Ecuador'!D367)</f>
        <v>37911</v>
      </c>
      <c r="E367" s="303">
        <f>IF('INGRESO DE DATOS'!$D$19="Guayas/Santa Elena",'Tablas Guayaquil'!E367,'Tablas Resto de Ecuador'!E367)</f>
        <v>26502</v>
      </c>
      <c r="F367" s="303">
        <f>IF('INGRESO DE DATOS'!$D$19="Guayas/Santa Elena",'Tablas Guayaquil'!F367,'Tablas Resto de Ecuador'!F367)</f>
        <v>18927</v>
      </c>
      <c r="G367" s="303">
        <f>IF('INGRESO DE DATOS'!$D$19="Guayas/Santa Elena",'Tablas Guayaquil'!G367,'Tablas Resto de Ecuador'!G367)</f>
        <v>14847</v>
      </c>
      <c r="I367" s="3"/>
      <c r="J367" s="3"/>
      <c r="K367" s="3"/>
      <c r="L367" s="3"/>
      <c r="M367" s="3"/>
      <c r="N367" s="3"/>
    </row>
    <row r="368" spans="1:14" ht="14" hidden="1" x14ac:dyDescent="0.15">
      <c r="A368" s="4">
        <v>81</v>
      </c>
      <c r="B368" s="6"/>
      <c r="C368" s="303">
        <f>IF('INGRESO DE DATOS'!$D$19="Guayas/Santa Elena",'Tablas Guayaquil'!C368,'Tablas Resto de Ecuador'!C368)</f>
        <v>39511</v>
      </c>
      <c r="D368" s="303">
        <f>IF('INGRESO DE DATOS'!$D$19="Guayas/Santa Elena",'Tablas Guayaquil'!D368,'Tablas Resto de Ecuador'!D368)</f>
        <v>37911</v>
      </c>
      <c r="E368" s="303">
        <f>IF('INGRESO DE DATOS'!$D$19="Guayas/Santa Elena",'Tablas Guayaquil'!E368,'Tablas Resto de Ecuador'!E368)</f>
        <v>26502</v>
      </c>
      <c r="F368" s="303">
        <f>IF('INGRESO DE DATOS'!$D$19="Guayas/Santa Elena",'Tablas Guayaquil'!F368,'Tablas Resto de Ecuador'!F368)</f>
        <v>18927</v>
      </c>
      <c r="G368" s="303">
        <f>IF('INGRESO DE DATOS'!$D$19="Guayas/Santa Elena",'Tablas Guayaquil'!G368,'Tablas Resto de Ecuador'!G368)</f>
        <v>14847</v>
      </c>
      <c r="I368" s="3"/>
      <c r="J368" s="3"/>
      <c r="K368" s="3"/>
      <c r="L368" s="3"/>
      <c r="M368" s="3"/>
      <c r="N368" s="3"/>
    </row>
    <row r="369" spans="1:14" ht="14" hidden="1" x14ac:dyDescent="0.15">
      <c r="A369" s="4">
        <v>82</v>
      </c>
      <c r="B369" s="6"/>
      <c r="C369" s="303">
        <f>IF('INGRESO DE DATOS'!$D$19="Guayas/Santa Elena",'Tablas Guayaquil'!C369,'Tablas Resto de Ecuador'!C369)</f>
        <v>39511</v>
      </c>
      <c r="D369" s="303">
        <f>IF('INGRESO DE DATOS'!$D$19="Guayas/Santa Elena",'Tablas Guayaquil'!D369,'Tablas Resto de Ecuador'!D369)</f>
        <v>37911</v>
      </c>
      <c r="E369" s="303">
        <f>IF('INGRESO DE DATOS'!$D$19="Guayas/Santa Elena",'Tablas Guayaquil'!E369,'Tablas Resto de Ecuador'!E369)</f>
        <v>26502</v>
      </c>
      <c r="F369" s="303">
        <f>IF('INGRESO DE DATOS'!$D$19="Guayas/Santa Elena",'Tablas Guayaquil'!F369,'Tablas Resto de Ecuador'!F369)</f>
        <v>18927</v>
      </c>
      <c r="G369" s="303">
        <f>IF('INGRESO DE DATOS'!$D$19="Guayas/Santa Elena",'Tablas Guayaquil'!G369,'Tablas Resto de Ecuador'!G369)</f>
        <v>14847</v>
      </c>
      <c r="I369" s="3"/>
      <c r="J369" s="3"/>
      <c r="K369" s="3"/>
      <c r="L369" s="3"/>
      <c r="M369" s="3"/>
      <c r="N369" s="3"/>
    </row>
    <row r="370" spans="1:14" ht="14" hidden="1" x14ac:dyDescent="0.15">
      <c r="A370" s="4">
        <v>83</v>
      </c>
      <c r="B370" s="6"/>
      <c r="C370" s="303">
        <f>IF('INGRESO DE DATOS'!$D$19="Guayas/Santa Elena",'Tablas Guayaquil'!C370,'Tablas Resto de Ecuador'!C370)</f>
        <v>39511</v>
      </c>
      <c r="D370" s="303">
        <f>IF('INGRESO DE DATOS'!$D$19="Guayas/Santa Elena",'Tablas Guayaquil'!D370,'Tablas Resto de Ecuador'!D370)</f>
        <v>37911</v>
      </c>
      <c r="E370" s="303">
        <f>IF('INGRESO DE DATOS'!$D$19="Guayas/Santa Elena",'Tablas Guayaquil'!E370,'Tablas Resto de Ecuador'!E370)</f>
        <v>26502</v>
      </c>
      <c r="F370" s="303">
        <f>IF('INGRESO DE DATOS'!$D$19="Guayas/Santa Elena",'Tablas Guayaquil'!F370,'Tablas Resto de Ecuador'!F370)</f>
        <v>18927</v>
      </c>
      <c r="G370" s="303">
        <f>IF('INGRESO DE DATOS'!$D$19="Guayas/Santa Elena",'Tablas Guayaquil'!G370,'Tablas Resto de Ecuador'!G370)</f>
        <v>14847</v>
      </c>
      <c r="I370" s="3"/>
      <c r="J370" s="3"/>
      <c r="K370" s="3"/>
      <c r="L370" s="3"/>
      <c r="M370" s="3"/>
      <c r="N370" s="3"/>
    </row>
    <row r="371" spans="1:14" ht="14" hidden="1" x14ac:dyDescent="0.15">
      <c r="A371" s="4">
        <v>84</v>
      </c>
      <c r="B371" s="6" t="s">
        <v>3</v>
      </c>
      <c r="C371" s="303">
        <f>IF('INGRESO DE DATOS'!$D$19="Guayas/Santa Elena",'Tablas Guayaquil'!C371,'Tablas Resto de Ecuador'!C371)</f>
        <v>39511</v>
      </c>
      <c r="D371" s="303">
        <f>IF('INGRESO DE DATOS'!$D$19="Guayas/Santa Elena",'Tablas Guayaquil'!D371,'Tablas Resto de Ecuador'!D371)</f>
        <v>37911</v>
      </c>
      <c r="E371" s="303">
        <f>IF('INGRESO DE DATOS'!$D$19="Guayas/Santa Elena",'Tablas Guayaquil'!E371,'Tablas Resto de Ecuador'!E371)</f>
        <v>26502</v>
      </c>
      <c r="F371" s="303">
        <f>IF('INGRESO DE DATOS'!$D$19="Guayas/Santa Elena",'Tablas Guayaquil'!F371,'Tablas Resto de Ecuador'!F371)</f>
        <v>18927</v>
      </c>
      <c r="G371" s="303">
        <f>IF('INGRESO DE DATOS'!$D$19="Guayas/Santa Elena",'Tablas Guayaquil'!G371,'Tablas Resto de Ecuador'!G371)</f>
        <v>14847</v>
      </c>
      <c r="I371" s="3"/>
      <c r="J371" s="3"/>
      <c r="K371" s="3"/>
      <c r="L371" s="3"/>
      <c r="M371" s="3"/>
      <c r="N371" s="3"/>
    </row>
    <row r="372" spans="1:14" ht="14" hidden="1" x14ac:dyDescent="0.15">
      <c r="A372" s="4">
        <v>1</v>
      </c>
      <c r="B372" s="6" t="s">
        <v>4</v>
      </c>
      <c r="C372" s="303">
        <f>IF('INGRESO DE DATOS'!$D$19="Guayas/Santa Elena",'Tablas Guayaquil'!C372,'Tablas Resto de Ecuador'!C372)</f>
        <v>1949</v>
      </c>
      <c r="D372" s="303">
        <f>IF('INGRESO DE DATOS'!$D$19="Guayas/Santa Elena",'Tablas Guayaquil'!D372,'Tablas Resto de Ecuador'!D372)</f>
        <v>1871</v>
      </c>
      <c r="E372" s="303">
        <f>IF('INGRESO DE DATOS'!$D$19="Guayas/Santa Elena",'Tablas Guayaquil'!E372,'Tablas Resto de Ecuador'!E372)</f>
        <v>1390</v>
      </c>
      <c r="F372" s="303">
        <f>IF('INGRESO DE DATOS'!$D$19="Guayas/Santa Elena",'Tablas Guayaquil'!F372,'Tablas Resto de Ecuador'!F372)</f>
        <v>994</v>
      </c>
      <c r="G372" s="303">
        <f>IF('INGRESO DE DATOS'!$D$19="Guayas/Santa Elena",'Tablas Guayaquil'!G372,'Tablas Resto de Ecuador'!G372)</f>
        <v>783</v>
      </c>
      <c r="I372" s="3"/>
      <c r="J372" s="3"/>
      <c r="K372" s="3"/>
      <c r="L372" s="3"/>
      <c r="M372" s="3"/>
      <c r="N372" s="3"/>
    </row>
    <row r="373" spans="1:14" ht="14" hidden="1" x14ac:dyDescent="0.15">
      <c r="A373" s="4">
        <v>2</v>
      </c>
      <c r="B373" s="6" t="s">
        <v>1</v>
      </c>
      <c r="C373" s="303">
        <f>IF('INGRESO DE DATOS'!$D$19="Guayas/Santa Elena",'Tablas Guayaquil'!C373,'Tablas Resto de Ecuador'!C373)</f>
        <v>3315</v>
      </c>
      <c r="D373" s="303">
        <f>IF('INGRESO DE DATOS'!$D$19="Guayas/Santa Elena",'Tablas Guayaquil'!D373,'Tablas Resto de Ecuador'!D373)</f>
        <v>3179</v>
      </c>
      <c r="E373" s="303">
        <f>IF('INGRESO DE DATOS'!$D$19="Guayas/Santa Elena",'Tablas Guayaquil'!E373,'Tablas Resto de Ecuador'!E373)</f>
        <v>2362</v>
      </c>
      <c r="F373" s="303">
        <f>IF('INGRESO DE DATOS'!$D$19="Guayas/Santa Elena",'Tablas Guayaquil'!F373,'Tablas Resto de Ecuador'!F373)</f>
        <v>1689</v>
      </c>
      <c r="G373" s="303">
        <f>IF('INGRESO DE DATOS'!$D$19="Guayas/Santa Elena",'Tablas Guayaquil'!G373,'Tablas Resto de Ecuador'!G373)</f>
        <v>1323</v>
      </c>
      <c r="I373" s="3"/>
      <c r="J373" s="3"/>
      <c r="K373" s="3"/>
      <c r="L373" s="3"/>
      <c r="M373" s="3"/>
      <c r="N373" s="3"/>
    </row>
    <row r="374" spans="1:14" ht="14" hidden="1" x14ac:dyDescent="0.15">
      <c r="A374" s="4">
        <v>3</v>
      </c>
      <c r="B374" s="6" t="s">
        <v>5</v>
      </c>
      <c r="C374" s="303">
        <f>IF('INGRESO DE DATOS'!$D$19="Guayas/Santa Elena",'Tablas Guayaquil'!C374,'Tablas Resto de Ecuador'!C374)</f>
        <v>4680</v>
      </c>
      <c r="D374" s="303">
        <f>IF('INGRESO DE DATOS'!$D$19="Guayas/Santa Elena",'Tablas Guayaquil'!D374,'Tablas Resto de Ecuador'!D374)</f>
        <v>4491</v>
      </c>
      <c r="E374" s="303">
        <f>IF('INGRESO DE DATOS'!$D$19="Guayas/Santa Elena",'Tablas Guayaquil'!E374,'Tablas Resto de Ecuador'!E374)</f>
        <v>3337</v>
      </c>
      <c r="F374" s="303">
        <f>IF('INGRESO DE DATOS'!$D$19="Guayas/Santa Elena",'Tablas Guayaquil'!F374,'Tablas Resto de Ecuador'!F374)</f>
        <v>2384</v>
      </c>
      <c r="G374" s="303">
        <f>IF('INGRESO DE DATOS'!$D$19="Guayas/Santa Elena",'Tablas Guayaquil'!G374,'Tablas Resto de Ecuador'!G374)</f>
        <v>1870</v>
      </c>
      <c r="I374" s="3"/>
      <c r="J374" s="3"/>
      <c r="K374" s="3"/>
      <c r="L374" s="3"/>
      <c r="M374" s="3"/>
      <c r="N374" s="3"/>
    </row>
    <row r="375" spans="1:14" ht="14" hidden="1" x14ac:dyDescent="0.15">
      <c r="A375" s="4"/>
      <c r="B375" s="7"/>
      <c r="C375" s="303">
        <f>IF('INGRESO DE DATOS'!$D$19="Guayas/Santa Elena",'Tablas Guayaquil'!C375,'Tablas Resto de Ecuador'!C375)</f>
        <v>0</v>
      </c>
      <c r="D375" s="303">
        <f>IF('INGRESO DE DATOS'!$D$19="Guayas/Santa Elena",'Tablas Guayaquil'!D375,'Tablas Resto de Ecuador'!D375)</f>
        <v>0</v>
      </c>
      <c r="E375" s="303">
        <f>IF('INGRESO DE DATOS'!$D$19="Guayas/Santa Elena",'Tablas Guayaquil'!E375,'Tablas Resto de Ecuador'!E375)</f>
        <v>0</v>
      </c>
      <c r="F375" s="303">
        <f>IF('INGRESO DE DATOS'!$D$19="Guayas/Santa Elena",'Tablas Guayaquil'!F375,'Tablas Resto de Ecuador'!F375)</f>
        <v>0</v>
      </c>
      <c r="G375" s="303">
        <f>IF('INGRESO DE DATOS'!$D$19="Guayas/Santa Elena",'Tablas Guayaquil'!G375,'Tablas Resto de Ecuador'!G375)</f>
        <v>0</v>
      </c>
    </row>
    <row r="376" spans="1:14" ht="18" hidden="1" x14ac:dyDescent="0.2">
      <c r="A376" s="422" t="s">
        <v>20</v>
      </c>
      <c r="B376" s="423"/>
      <c r="C376" s="303">
        <f>IF('INGRESO DE DATOS'!$D$19="Guayas/Santa Elena",'Tablas Guayaquil'!C376,'Tablas Resto de Ecuador'!C376)</f>
        <v>0</v>
      </c>
      <c r="D376" s="303">
        <f>IF('INGRESO DE DATOS'!$D$19="Guayas/Santa Elena",'Tablas Guayaquil'!D376,'Tablas Resto de Ecuador'!D376)</f>
        <v>0</v>
      </c>
      <c r="E376" s="303">
        <f>IF('INGRESO DE DATOS'!$D$19="Guayas/Santa Elena",'Tablas Guayaquil'!E376,'Tablas Resto de Ecuador'!E376)</f>
        <v>0</v>
      </c>
      <c r="F376" s="303">
        <f>IF('INGRESO DE DATOS'!$D$19="Guayas/Santa Elena",'Tablas Guayaquil'!F376,'Tablas Resto de Ecuador'!F376)</f>
        <v>0</v>
      </c>
      <c r="G376" s="303">
        <f>IF('INGRESO DE DATOS'!$D$19="Guayas/Santa Elena",'Tablas Guayaquil'!G376,'Tablas Resto de Ecuador'!G376)</f>
        <v>0</v>
      </c>
    </row>
    <row r="377" spans="1:14" ht="14" hidden="1" x14ac:dyDescent="0.15">
      <c r="A377" s="551" t="s">
        <v>0</v>
      </c>
      <c r="B377" s="552"/>
      <c r="C377" s="303">
        <f>IF('INGRESO DE DATOS'!$D$19="Guayas/Santa Elena",'Tablas Guayaquil'!C377,'Tablas Resto de Ecuador'!C377)</f>
        <v>0</v>
      </c>
      <c r="D377" s="303">
        <f>IF('INGRESO DE DATOS'!$D$19="Guayas/Santa Elena",'Tablas Guayaquil'!D377,'Tablas Resto de Ecuador'!D377)</f>
        <v>0</v>
      </c>
      <c r="E377" s="303">
        <f>IF('INGRESO DE DATOS'!$D$19="Guayas/Santa Elena",'Tablas Guayaquil'!E377,'Tablas Resto de Ecuador'!E377)</f>
        <v>0</v>
      </c>
      <c r="F377" s="303">
        <f>IF('INGRESO DE DATOS'!$D$19="Guayas/Santa Elena",'Tablas Guayaquil'!F377,'Tablas Resto de Ecuador'!F377)</f>
        <v>0</v>
      </c>
      <c r="G377" s="303">
        <f>IF('INGRESO DE DATOS'!$D$19="Guayas/Santa Elena",'Tablas Guayaquil'!G377,'Tablas Resto de Ecuador'!G377)</f>
        <v>0</v>
      </c>
    </row>
    <row r="378" spans="1:14" ht="14" hidden="1" x14ac:dyDescent="0.15">
      <c r="A378" s="4" t="s">
        <v>2</v>
      </c>
      <c r="B378" s="5" t="s">
        <v>2</v>
      </c>
      <c r="C378" s="303">
        <f>IF('INGRESO DE DATOS'!$D$19="Guayas/Santa Elena",'Tablas Guayaquil'!C378,'Tablas Resto de Ecuador'!C378)</f>
        <v>2000</v>
      </c>
      <c r="D378" s="303">
        <f>IF('INGRESO DE DATOS'!$D$19="Guayas/Santa Elena",'Tablas Guayaquil'!D378,'Tablas Resto de Ecuador'!D378)</f>
        <v>3500</v>
      </c>
      <c r="E378" s="303">
        <f>IF('INGRESO DE DATOS'!$D$19="Guayas/Santa Elena",'Tablas Guayaquil'!E378,'Tablas Resto de Ecuador'!E378)</f>
        <v>5000</v>
      </c>
      <c r="F378" s="303">
        <f>IF('INGRESO DE DATOS'!$D$19="Guayas/Santa Elena",'Tablas Guayaquil'!F378,'Tablas Resto de Ecuador'!F378)</f>
        <v>10000</v>
      </c>
      <c r="G378" s="303">
        <f>IF('INGRESO DE DATOS'!$D$19="Guayas/Santa Elena",'Tablas Guayaquil'!G378,'Tablas Resto de Ecuador'!G378)</f>
        <v>20000</v>
      </c>
    </row>
    <row r="379" spans="1:14" ht="14" hidden="1" x14ac:dyDescent="0.15">
      <c r="A379" s="4">
        <v>18</v>
      </c>
      <c r="B379" s="6"/>
      <c r="C379" s="303">
        <f>IF('INGRESO DE DATOS'!$D$19="Guayas/Santa Elena",'Tablas Guayaquil'!C379,'Tablas Resto de Ecuador'!C379)</f>
        <v>389.66666666666669</v>
      </c>
      <c r="D379" s="303">
        <f>IF('INGRESO DE DATOS'!$D$19="Guayas/Santa Elena",'Tablas Guayaquil'!D379,'Tablas Resto de Ecuador'!D379)</f>
        <v>373.89333333333337</v>
      </c>
      <c r="E379" s="303">
        <f>IF('INGRESO DE DATOS'!$D$19="Guayas/Santa Elena",'Tablas Guayaquil'!E379,'Tablas Resto de Ecuador'!E379)</f>
        <v>273.84000000000003</v>
      </c>
      <c r="F379" s="303">
        <f>IF('INGRESO DE DATOS'!$D$19="Guayas/Santa Elena",'Tablas Guayaquil'!F379,'Tablas Resto de Ecuador'!F379)</f>
        <v>195.72</v>
      </c>
      <c r="G379" s="303">
        <f>IF('INGRESO DE DATOS'!$D$19="Guayas/Santa Elena",'Tablas Guayaquil'!G379,'Tablas Resto de Ecuador'!G379)</f>
        <v>153.72</v>
      </c>
    </row>
    <row r="380" spans="1:14" ht="14" hidden="1" x14ac:dyDescent="0.15">
      <c r="A380" s="4">
        <v>19</v>
      </c>
      <c r="B380" s="6"/>
      <c r="C380" s="303">
        <f>IF('INGRESO DE DATOS'!$D$19="Guayas/Santa Elena",'Tablas Guayaquil'!C380,'Tablas Resto de Ecuador'!C380)</f>
        <v>389.66666666666669</v>
      </c>
      <c r="D380" s="303">
        <f>IF('INGRESO DE DATOS'!$D$19="Guayas/Santa Elena",'Tablas Guayaquil'!D380,'Tablas Resto de Ecuador'!D380)</f>
        <v>373.89333333333337</v>
      </c>
      <c r="E380" s="303">
        <f>IF('INGRESO DE DATOS'!$D$19="Guayas/Santa Elena",'Tablas Guayaquil'!E380,'Tablas Resto de Ecuador'!E380)</f>
        <v>273.84000000000003</v>
      </c>
      <c r="F380" s="303">
        <f>IF('INGRESO DE DATOS'!$D$19="Guayas/Santa Elena",'Tablas Guayaquil'!F380,'Tablas Resto de Ecuador'!F380)</f>
        <v>195.72</v>
      </c>
      <c r="G380" s="303">
        <f>IF('INGRESO DE DATOS'!$D$19="Guayas/Santa Elena",'Tablas Guayaquil'!G380,'Tablas Resto de Ecuador'!G380)</f>
        <v>153.72</v>
      </c>
    </row>
    <row r="381" spans="1:14" ht="14" hidden="1" x14ac:dyDescent="0.15">
      <c r="A381" s="4">
        <v>20</v>
      </c>
      <c r="B381" s="6"/>
      <c r="C381" s="303">
        <f>IF('INGRESO DE DATOS'!$D$19="Guayas/Santa Elena",'Tablas Guayaquil'!C381,'Tablas Resto de Ecuador'!C381)</f>
        <v>389.66666666666669</v>
      </c>
      <c r="D381" s="303">
        <f>IF('INGRESO DE DATOS'!$D$19="Guayas/Santa Elena",'Tablas Guayaquil'!D381,'Tablas Resto de Ecuador'!D381)</f>
        <v>373.89333333333337</v>
      </c>
      <c r="E381" s="303">
        <f>IF('INGRESO DE DATOS'!$D$19="Guayas/Santa Elena",'Tablas Guayaquil'!E381,'Tablas Resto de Ecuador'!E381)</f>
        <v>273.84000000000003</v>
      </c>
      <c r="F381" s="303">
        <f>IF('INGRESO DE DATOS'!$D$19="Guayas/Santa Elena",'Tablas Guayaquil'!F381,'Tablas Resto de Ecuador'!F381)</f>
        <v>195.72</v>
      </c>
      <c r="G381" s="303">
        <f>IF('INGRESO DE DATOS'!$D$19="Guayas/Santa Elena",'Tablas Guayaquil'!G381,'Tablas Resto de Ecuador'!G381)</f>
        <v>153.72</v>
      </c>
    </row>
    <row r="382" spans="1:14" ht="14" hidden="1" x14ac:dyDescent="0.15">
      <c r="A382" s="4">
        <v>21</v>
      </c>
      <c r="B382" s="6"/>
      <c r="C382" s="303">
        <f>IF('INGRESO DE DATOS'!$D$19="Guayas/Santa Elena",'Tablas Guayaquil'!C382,'Tablas Resto de Ecuador'!C382)</f>
        <v>389.66666666666669</v>
      </c>
      <c r="D382" s="303">
        <f>IF('INGRESO DE DATOS'!$D$19="Guayas/Santa Elena",'Tablas Guayaquil'!D382,'Tablas Resto de Ecuador'!D382)</f>
        <v>373.89333333333337</v>
      </c>
      <c r="E382" s="303">
        <f>IF('INGRESO DE DATOS'!$D$19="Guayas/Santa Elena",'Tablas Guayaquil'!E382,'Tablas Resto de Ecuador'!E382)</f>
        <v>273.84000000000003</v>
      </c>
      <c r="F382" s="303">
        <f>IF('INGRESO DE DATOS'!$D$19="Guayas/Santa Elena",'Tablas Guayaquil'!F382,'Tablas Resto de Ecuador'!F382)</f>
        <v>195.72</v>
      </c>
      <c r="G382" s="303">
        <f>IF('INGRESO DE DATOS'!$D$19="Guayas/Santa Elena",'Tablas Guayaquil'!G382,'Tablas Resto de Ecuador'!G382)</f>
        <v>153.72</v>
      </c>
    </row>
    <row r="383" spans="1:14" ht="14" hidden="1" x14ac:dyDescent="0.15">
      <c r="A383" s="4">
        <v>22</v>
      </c>
      <c r="B383" s="6"/>
      <c r="C383" s="303">
        <f>IF('INGRESO DE DATOS'!$D$19="Guayas/Santa Elena",'Tablas Guayaquil'!C383,'Tablas Resto de Ecuador'!C383)</f>
        <v>389.66666666666669</v>
      </c>
      <c r="D383" s="303">
        <f>IF('INGRESO DE DATOS'!$D$19="Guayas/Santa Elena",'Tablas Guayaquil'!D383,'Tablas Resto de Ecuador'!D383)</f>
        <v>373.89333333333337</v>
      </c>
      <c r="E383" s="303">
        <f>IF('INGRESO DE DATOS'!$D$19="Guayas/Santa Elena",'Tablas Guayaquil'!E383,'Tablas Resto de Ecuador'!E383)</f>
        <v>273.84000000000003</v>
      </c>
      <c r="F383" s="303">
        <f>IF('INGRESO DE DATOS'!$D$19="Guayas/Santa Elena",'Tablas Guayaquil'!F383,'Tablas Resto de Ecuador'!F383)</f>
        <v>195.72</v>
      </c>
      <c r="G383" s="303">
        <f>IF('INGRESO DE DATOS'!$D$19="Guayas/Santa Elena",'Tablas Guayaquil'!G383,'Tablas Resto de Ecuador'!G383)</f>
        <v>153.72</v>
      </c>
    </row>
    <row r="384" spans="1:14" ht="14" hidden="1" x14ac:dyDescent="0.15">
      <c r="A384" s="4">
        <v>23</v>
      </c>
      <c r="B384" s="6"/>
      <c r="C384" s="303">
        <f>IF('INGRESO DE DATOS'!$D$19="Guayas/Santa Elena",'Tablas Guayaquil'!C384,'Tablas Resto de Ecuador'!C384)</f>
        <v>389.66666666666669</v>
      </c>
      <c r="D384" s="303">
        <f>IF('INGRESO DE DATOS'!$D$19="Guayas/Santa Elena",'Tablas Guayaquil'!D384,'Tablas Resto de Ecuador'!D384)</f>
        <v>373.89333333333337</v>
      </c>
      <c r="E384" s="303">
        <f>IF('INGRESO DE DATOS'!$D$19="Guayas/Santa Elena",'Tablas Guayaquil'!E384,'Tablas Resto de Ecuador'!E384)</f>
        <v>273.84000000000003</v>
      </c>
      <c r="F384" s="303">
        <f>IF('INGRESO DE DATOS'!$D$19="Guayas/Santa Elena",'Tablas Guayaquil'!F384,'Tablas Resto de Ecuador'!F384)</f>
        <v>195.72</v>
      </c>
      <c r="G384" s="303">
        <f>IF('INGRESO DE DATOS'!$D$19="Guayas/Santa Elena",'Tablas Guayaquil'!G384,'Tablas Resto de Ecuador'!G384)</f>
        <v>153.72</v>
      </c>
    </row>
    <row r="385" spans="1:7" ht="14" hidden="1" x14ac:dyDescent="0.15">
      <c r="A385" s="4">
        <v>24</v>
      </c>
      <c r="B385" s="6"/>
      <c r="C385" s="303">
        <f>IF('INGRESO DE DATOS'!$D$19="Guayas/Santa Elena",'Tablas Guayaquil'!C385,'Tablas Resto de Ecuador'!C385)</f>
        <v>389.66666666666669</v>
      </c>
      <c r="D385" s="303">
        <f>IF('INGRESO DE DATOS'!$D$19="Guayas/Santa Elena",'Tablas Guayaquil'!D385,'Tablas Resto de Ecuador'!D385)</f>
        <v>373.89333333333337</v>
      </c>
      <c r="E385" s="303">
        <f>IF('INGRESO DE DATOS'!$D$19="Guayas/Santa Elena",'Tablas Guayaquil'!E385,'Tablas Resto de Ecuador'!E385)</f>
        <v>273.84000000000003</v>
      </c>
      <c r="F385" s="303">
        <f>IF('INGRESO DE DATOS'!$D$19="Guayas/Santa Elena",'Tablas Guayaquil'!F385,'Tablas Resto de Ecuador'!F385)</f>
        <v>195.72</v>
      </c>
      <c r="G385" s="303">
        <f>IF('INGRESO DE DATOS'!$D$19="Guayas/Santa Elena",'Tablas Guayaquil'!G385,'Tablas Resto de Ecuador'!G385)</f>
        <v>153.72</v>
      </c>
    </row>
    <row r="386" spans="1:7" ht="14" hidden="1" x14ac:dyDescent="0.15">
      <c r="A386" s="4">
        <v>25</v>
      </c>
      <c r="B386" s="6"/>
      <c r="C386" s="303">
        <f>IF('INGRESO DE DATOS'!$D$19="Guayas/Santa Elena",'Tablas Guayaquil'!C386,'Tablas Resto de Ecuador'!C386)</f>
        <v>420.4666666666667</v>
      </c>
      <c r="D386" s="303">
        <f>IF('INGRESO DE DATOS'!$D$19="Guayas/Santa Elena",'Tablas Guayaquil'!D386,'Tablas Resto de Ecuador'!D386)</f>
        <v>403.38666666666671</v>
      </c>
      <c r="E386" s="303">
        <f>IF('INGRESO DE DATOS'!$D$19="Guayas/Santa Elena",'Tablas Guayaquil'!E386,'Tablas Resto de Ecuador'!E386)</f>
        <v>292.13333333333333</v>
      </c>
      <c r="F386" s="303">
        <f>IF('INGRESO DE DATOS'!$D$19="Guayas/Santa Elena",'Tablas Guayaquil'!F386,'Tablas Resto de Ecuador'!F386)</f>
        <v>208.78666666666669</v>
      </c>
      <c r="G386" s="303">
        <f>IF('INGRESO DE DATOS'!$D$19="Guayas/Santa Elena",'Tablas Guayaquil'!G386,'Tablas Resto de Ecuador'!G386)</f>
        <v>163.80000000000001</v>
      </c>
    </row>
    <row r="387" spans="1:7" ht="14" hidden="1" x14ac:dyDescent="0.15">
      <c r="A387" s="4">
        <v>26</v>
      </c>
      <c r="B387" s="6"/>
      <c r="C387" s="303">
        <f>IF('INGRESO DE DATOS'!$D$19="Guayas/Santa Elena",'Tablas Guayaquil'!C387,'Tablas Resto de Ecuador'!C387)</f>
        <v>420.4666666666667</v>
      </c>
      <c r="D387" s="303">
        <f>IF('INGRESO DE DATOS'!$D$19="Guayas/Santa Elena",'Tablas Guayaquil'!D387,'Tablas Resto de Ecuador'!D387)</f>
        <v>403.38666666666671</v>
      </c>
      <c r="E387" s="303">
        <f>IF('INGRESO DE DATOS'!$D$19="Guayas/Santa Elena",'Tablas Guayaquil'!E387,'Tablas Resto de Ecuador'!E387)</f>
        <v>292.13333333333333</v>
      </c>
      <c r="F387" s="303">
        <f>IF('INGRESO DE DATOS'!$D$19="Guayas/Santa Elena",'Tablas Guayaquil'!F387,'Tablas Resto de Ecuador'!F387)</f>
        <v>208.78666666666669</v>
      </c>
      <c r="G387" s="303">
        <f>IF('INGRESO DE DATOS'!$D$19="Guayas/Santa Elena",'Tablas Guayaquil'!G387,'Tablas Resto de Ecuador'!G387)</f>
        <v>163.80000000000001</v>
      </c>
    </row>
    <row r="388" spans="1:7" ht="14" hidden="1" x14ac:dyDescent="0.15">
      <c r="A388" s="4">
        <v>27</v>
      </c>
      <c r="B388" s="6"/>
      <c r="C388" s="303">
        <f>IF('INGRESO DE DATOS'!$D$19="Guayas/Santa Elena",'Tablas Guayaquil'!C388,'Tablas Resto de Ecuador'!C388)</f>
        <v>420.4666666666667</v>
      </c>
      <c r="D388" s="303">
        <f>IF('INGRESO DE DATOS'!$D$19="Guayas/Santa Elena",'Tablas Guayaquil'!D388,'Tablas Resto de Ecuador'!D388)</f>
        <v>403.38666666666671</v>
      </c>
      <c r="E388" s="303">
        <f>IF('INGRESO DE DATOS'!$D$19="Guayas/Santa Elena",'Tablas Guayaquil'!E388,'Tablas Resto de Ecuador'!E388)</f>
        <v>292.13333333333333</v>
      </c>
      <c r="F388" s="303">
        <f>IF('INGRESO DE DATOS'!$D$19="Guayas/Santa Elena",'Tablas Guayaquil'!F388,'Tablas Resto de Ecuador'!F388)</f>
        <v>208.78666666666669</v>
      </c>
      <c r="G388" s="303">
        <f>IF('INGRESO DE DATOS'!$D$19="Guayas/Santa Elena",'Tablas Guayaquil'!G388,'Tablas Resto de Ecuador'!G388)</f>
        <v>163.80000000000001</v>
      </c>
    </row>
    <row r="389" spans="1:7" ht="14" hidden="1" x14ac:dyDescent="0.15">
      <c r="A389" s="4">
        <v>28</v>
      </c>
      <c r="B389" s="6"/>
      <c r="C389" s="303">
        <f>IF('INGRESO DE DATOS'!$D$19="Guayas/Santa Elena",'Tablas Guayaquil'!C389,'Tablas Resto de Ecuador'!C389)</f>
        <v>420.4666666666667</v>
      </c>
      <c r="D389" s="303">
        <f>IF('INGRESO DE DATOS'!$D$19="Guayas/Santa Elena",'Tablas Guayaquil'!D389,'Tablas Resto de Ecuador'!D389)</f>
        <v>403.38666666666671</v>
      </c>
      <c r="E389" s="303">
        <f>IF('INGRESO DE DATOS'!$D$19="Guayas/Santa Elena",'Tablas Guayaquil'!E389,'Tablas Resto de Ecuador'!E389)</f>
        <v>292.13333333333333</v>
      </c>
      <c r="F389" s="303">
        <f>IF('INGRESO DE DATOS'!$D$19="Guayas/Santa Elena",'Tablas Guayaquil'!F389,'Tablas Resto de Ecuador'!F389)</f>
        <v>208.78666666666669</v>
      </c>
      <c r="G389" s="303">
        <f>IF('INGRESO DE DATOS'!$D$19="Guayas/Santa Elena",'Tablas Guayaquil'!G389,'Tablas Resto de Ecuador'!G389)</f>
        <v>163.80000000000001</v>
      </c>
    </row>
    <row r="390" spans="1:7" ht="14" hidden="1" x14ac:dyDescent="0.15">
      <c r="A390" s="4">
        <v>29</v>
      </c>
      <c r="B390" s="6"/>
      <c r="C390" s="303">
        <f>IF('INGRESO DE DATOS'!$D$19="Guayas/Santa Elena",'Tablas Guayaquil'!C390,'Tablas Resto de Ecuador'!C390)</f>
        <v>420.4666666666667</v>
      </c>
      <c r="D390" s="303">
        <f>IF('INGRESO DE DATOS'!$D$19="Guayas/Santa Elena",'Tablas Guayaquil'!D390,'Tablas Resto de Ecuador'!D390)</f>
        <v>403.38666666666671</v>
      </c>
      <c r="E390" s="303">
        <f>IF('INGRESO DE DATOS'!$D$19="Guayas/Santa Elena",'Tablas Guayaquil'!E390,'Tablas Resto de Ecuador'!E390)</f>
        <v>292.13333333333333</v>
      </c>
      <c r="F390" s="303">
        <f>IF('INGRESO DE DATOS'!$D$19="Guayas/Santa Elena",'Tablas Guayaquil'!F390,'Tablas Resto de Ecuador'!F390)</f>
        <v>208.78666666666669</v>
      </c>
      <c r="G390" s="303">
        <f>IF('INGRESO DE DATOS'!$D$19="Guayas/Santa Elena",'Tablas Guayaquil'!G390,'Tablas Resto de Ecuador'!G390)</f>
        <v>163.80000000000001</v>
      </c>
    </row>
    <row r="391" spans="1:7" ht="14" hidden="1" x14ac:dyDescent="0.15">
      <c r="A391" s="4">
        <v>30</v>
      </c>
      <c r="B391" s="6"/>
      <c r="C391" s="303">
        <f>IF('INGRESO DE DATOS'!$D$19="Guayas/Santa Elena",'Tablas Guayaquil'!C391,'Tablas Resto de Ecuador'!C391)</f>
        <v>474.32000000000005</v>
      </c>
      <c r="D391" s="303">
        <f>IF('INGRESO DE DATOS'!$D$19="Guayas/Santa Elena",'Tablas Guayaquil'!D391,'Tablas Resto de Ecuador'!D391)</f>
        <v>455.18666666666667</v>
      </c>
      <c r="E391" s="303">
        <f>IF('INGRESO DE DATOS'!$D$19="Guayas/Santa Elena",'Tablas Guayaquil'!E391,'Tablas Resto de Ecuador'!E391)</f>
        <v>324.98666666666668</v>
      </c>
      <c r="F391" s="303">
        <f>IF('INGRESO DE DATOS'!$D$19="Guayas/Santa Elena",'Tablas Guayaquil'!F391,'Tablas Resto de Ecuador'!F391)</f>
        <v>232.21333333333334</v>
      </c>
      <c r="G391" s="303">
        <f>IF('INGRESO DE DATOS'!$D$19="Guayas/Santa Elena",'Tablas Guayaquil'!G391,'Tablas Resto de Ecuador'!G391)</f>
        <v>182.28</v>
      </c>
    </row>
    <row r="392" spans="1:7" ht="14" hidden="1" x14ac:dyDescent="0.15">
      <c r="A392" s="4">
        <v>31</v>
      </c>
      <c r="B392" s="6"/>
      <c r="C392" s="303">
        <f>IF('INGRESO DE DATOS'!$D$19="Guayas/Santa Elena",'Tablas Guayaquil'!C392,'Tablas Resto de Ecuador'!C392)</f>
        <v>474.32000000000005</v>
      </c>
      <c r="D392" s="303">
        <f>IF('INGRESO DE DATOS'!$D$19="Guayas/Santa Elena",'Tablas Guayaquil'!D392,'Tablas Resto de Ecuador'!D392)</f>
        <v>455.18666666666667</v>
      </c>
      <c r="E392" s="303">
        <f>IF('INGRESO DE DATOS'!$D$19="Guayas/Santa Elena",'Tablas Guayaquil'!E392,'Tablas Resto de Ecuador'!E392)</f>
        <v>324.98666666666668</v>
      </c>
      <c r="F392" s="303">
        <f>IF('INGRESO DE DATOS'!$D$19="Guayas/Santa Elena",'Tablas Guayaquil'!F392,'Tablas Resto de Ecuador'!F392)</f>
        <v>232.21333333333334</v>
      </c>
      <c r="G392" s="303">
        <f>IF('INGRESO DE DATOS'!$D$19="Guayas/Santa Elena",'Tablas Guayaquil'!G392,'Tablas Resto de Ecuador'!G392)</f>
        <v>182.28</v>
      </c>
    </row>
    <row r="393" spans="1:7" ht="14" hidden="1" x14ac:dyDescent="0.15">
      <c r="A393" s="4">
        <v>32</v>
      </c>
      <c r="B393" s="6"/>
      <c r="C393" s="303">
        <f>IF('INGRESO DE DATOS'!$D$19="Guayas/Santa Elena",'Tablas Guayaquil'!C393,'Tablas Resto de Ecuador'!C393)</f>
        <v>474.32000000000005</v>
      </c>
      <c r="D393" s="303">
        <f>IF('INGRESO DE DATOS'!$D$19="Guayas/Santa Elena",'Tablas Guayaquil'!D393,'Tablas Resto de Ecuador'!D393)</f>
        <v>455.18666666666667</v>
      </c>
      <c r="E393" s="303">
        <f>IF('INGRESO DE DATOS'!$D$19="Guayas/Santa Elena",'Tablas Guayaquil'!E393,'Tablas Resto de Ecuador'!E393)</f>
        <v>324.98666666666668</v>
      </c>
      <c r="F393" s="303">
        <f>IF('INGRESO DE DATOS'!$D$19="Guayas/Santa Elena",'Tablas Guayaquil'!F393,'Tablas Resto de Ecuador'!F393)</f>
        <v>232.21333333333334</v>
      </c>
      <c r="G393" s="303">
        <f>IF('INGRESO DE DATOS'!$D$19="Guayas/Santa Elena",'Tablas Guayaquil'!G393,'Tablas Resto de Ecuador'!G393)</f>
        <v>182.28</v>
      </c>
    </row>
    <row r="394" spans="1:7" ht="14" hidden="1" x14ac:dyDescent="0.15">
      <c r="A394" s="4">
        <v>33</v>
      </c>
      <c r="B394" s="6"/>
      <c r="C394" s="303">
        <f>IF('INGRESO DE DATOS'!$D$19="Guayas/Santa Elena",'Tablas Guayaquil'!C394,'Tablas Resto de Ecuador'!C394)</f>
        <v>474.32000000000005</v>
      </c>
      <c r="D394" s="303">
        <f>IF('INGRESO DE DATOS'!$D$19="Guayas/Santa Elena",'Tablas Guayaquil'!D394,'Tablas Resto de Ecuador'!D394)</f>
        <v>455.18666666666667</v>
      </c>
      <c r="E394" s="303">
        <f>IF('INGRESO DE DATOS'!$D$19="Guayas/Santa Elena",'Tablas Guayaquil'!E394,'Tablas Resto de Ecuador'!E394)</f>
        <v>324.98666666666668</v>
      </c>
      <c r="F394" s="303">
        <f>IF('INGRESO DE DATOS'!$D$19="Guayas/Santa Elena",'Tablas Guayaquil'!F394,'Tablas Resto de Ecuador'!F394)</f>
        <v>232.21333333333334</v>
      </c>
      <c r="G394" s="303">
        <f>IF('INGRESO DE DATOS'!$D$19="Guayas/Santa Elena",'Tablas Guayaquil'!G394,'Tablas Resto de Ecuador'!G394)</f>
        <v>182.28</v>
      </c>
    </row>
    <row r="395" spans="1:7" ht="14" hidden="1" x14ac:dyDescent="0.15">
      <c r="A395" s="4">
        <v>34</v>
      </c>
      <c r="B395" s="6"/>
      <c r="C395" s="303">
        <f>IF('INGRESO DE DATOS'!$D$19="Guayas/Santa Elena",'Tablas Guayaquil'!C395,'Tablas Resto de Ecuador'!C395)</f>
        <v>474.32000000000005</v>
      </c>
      <c r="D395" s="303">
        <f>IF('INGRESO DE DATOS'!$D$19="Guayas/Santa Elena",'Tablas Guayaquil'!D395,'Tablas Resto de Ecuador'!D395)</f>
        <v>455.18666666666667</v>
      </c>
      <c r="E395" s="303">
        <f>IF('INGRESO DE DATOS'!$D$19="Guayas/Santa Elena",'Tablas Guayaquil'!E395,'Tablas Resto de Ecuador'!E395)</f>
        <v>324.98666666666668</v>
      </c>
      <c r="F395" s="303">
        <f>IF('INGRESO DE DATOS'!$D$19="Guayas/Santa Elena",'Tablas Guayaquil'!F395,'Tablas Resto de Ecuador'!F395)</f>
        <v>232.21333333333334</v>
      </c>
      <c r="G395" s="303">
        <f>IF('INGRESO DE DATOS'!$D$19="Guayas/Santa Elena",'Tablas Guayaquil'!G395,'Tablas Resto de Ecuador'!G395)</f>
        <v>182.28</v>
      </c>
    </row>
    <row r="396" spans="1:7" ht="14" hidden="1" x14ac:dyDescent="0.15">
      <c r="A396" s="4">
        <v>35</v>
      </c>
      <c r="B396" s="6"/>
      <c r="C396" s="303">
        <f>IF('INGRESO DE DATOS'!$D$19="Guayas/Santa Elena",'Tablas Guayaquil'!C396,'Tablas Resto de Ecuador'!C396)</f>
        <v>536.94666666666672</v>
      </c>
      <c r="D396" s="303">
        <f>IF('INGRESO DE DATOS'!$D$19="Guayas/Santa Elena",'Tablas Guayaquil'!D396,'Tablas Resto de Ecuador'!D396)</f>
        <v>515.10666666666668</v>
      </c>
      <c r="E396" s="303">
        <f>IF('INGRESO DE DATOS'!$D$19="Guayas/Santa Elena",'Tablas Guayaquil'!E396,'Tablas Resto de Ecuador'!E396)</f>
        <v>363.81333333333333</v>
      </c>
      <c r="F396" s="303">
        <f>IF('INGRESO DE DATOS'!$D$19="Guayas/Santa Elena",'Tablas Guayaquil'!F396,'Tablas Resto de Ecuador'!F396)</f>
        <v>260.0266666666667</v>
      </c>
      <c r="G396" s="303">
        <f>IF('INGRESO DE DATOS'!$D$19="Guayas/Santa Elena",'Tablas Guayaquil'!G396,'Tablas Resto de Ecuador'!G396)</f>
        <v>204.02666666666667</v>
      </c>
    </row>
    <row r="397" spans="1:7" ht="14" hidden="1" x14ac:dyDescent="0.15">
      <c r="A397" s="4">
        <v>36</v>
      </c>
      <c r="B397" s="6"/>
      <c r="C397" s="303">
        <f>IF('INGRESO DE DATOS'!$D$19="Guayas/Santa Elena",'Tablas Guayaquil'!C397,'Tablas Resto de Ecuador'!C397)</f>
        <v>536.94666666666672</v>
      </c>
      <c r="D397" s="303">
        <f>IF('INGRESO DE DATOS'!$D$19="Guayas/Santa Elena",'Tablas Guayaquil'!D397,'Tablas Resto de Ecuador'!D397)</f>
        <v>515.10666666666668</v>
      </c>
      <c r="E397" s="303">
        <f>IF('INGRESO DE DATOS'!$D$19="Guayas/Santa Elena",'Tablas Guayaquil'!E397,'Tablas Resto de Ecuador'!E397)</f>
        <v>363.81333333333333</v>
      </c>
      <c r="F397" s="303">
        <f>IF('INGRESO DE DATOS'!$D$19="Guayas/Santa Elena",'Tablas Guayaquil'!F397,'Tablas Resto de Ecuador'!F397)</f>
        <v>260.0266666666667</v>
      </c>
      <c r="G397" s="303">
        <f>IF('INGRESO DE DATOS'!$D$19="Guayas/Santa Elena",'Tablas Guayaquil'!G397,'Tablas Resto de Ecuador'!G397)</f>
        <v>204.02666666666667</v>
      </c>
    </row>
    <row r="398" spans="1:7" ht="14" hidden="1" x14ac:dyDescent="0.15">
      <c r="A398" s="4">
        <v>37</v>
      </c>
      <c r="B398" s="6"/>
      <c r="C398" s="303">
        <f>IF('INGRESO DE DATOS'!$D$19="Guayas/Santa Elena",'Tablas Guayaquil'!C398,'Tablas Resto de Ecuador'!C398)</f>
        <v>536.94666666666672</v>
      </c>
      <c r="D398" s="303">
        <f>IF('INGRESO DE DATOS'!$D$19="Guayas/Santa Elena",'Tablas Guayaquil'!D398,'Tablas Resto de Ecuador'!D398)</f>
        <v>515.10666666666668</v>
      </c>
      <c r="E398" s="303">
        <f>IF('INGRESO DE DATOS'!$D$19="Guayas/Santa Elena",'Tablas Guayaquil'!E398,'Tablas Resto de Ecuador'!E398)</f>
        <v>363.81333333333333</v>
      </c>
      <c r="F398" s="303">
        <f>IF('INGRESO DE DATOS'!$D$19="Guayas/Santa Elena",'Tablas Guayaquil'!F398,'Tablas Resto de Ecuador'!F398)</f>
        <v>260.0266666666667</v>
      </c>
      <c r="G398" s="303">
        <f>IF('INGRESO DE DATOS'!$D$19="Guayas/Santa Elena",'Tablas Guayaquil'!G398,'Tablas Resto de Ecuador'!G398)</f>
        <v>204.02666666666667</v>
      </c>
    </row>
    <row r="399" spans="1:7" ht="14" hidden="1" x14ac:dyDescent="0.15">
      <c r="A399" s="4">
        <v>38</v>
      </c>
      <c r="B399" s="6"/>
      <c r="C399" s="303">
        <f>IF('INGRESO DE DATOS'!$D$19="Guayas/Santa Elena",'Tablas Guayaquil'!C399,'Tablas Resto de Ecuador'!C399)</f>
        <v>536.94666666666672</v>
      </c>
      <c r="D399" s="303">
        <f>IF('INGRESO DE DATOS'!$D$19="Guayas/Santa Elena",'Tablas Guayaquil'!D399,'Tablas Resto de Ecuador'!D399)</f>
        <v>515.10666666666668</v>
      </c>
      <c r="E399" s="303">
        <f>IF('INGRESO DE DATOS'!$D$19="Guayas/Santa Elena",'Tablas Guayaquil'!E399,'Tablas Resto de Ecuador'!E399)</f>
        <v>363.81333333333333</v>
      </c>
      <c r="F399" s="303">
        <f>IF('INGRESO DE DATOS'!$D$19="Guayas/Santa Elena",'Tablas Guayaquil'!F399,'Tablas Resto de Ecuador'!F399)</f>
        <v>260.0266666666667</v>
      </c>
      <c r="G399" s="303">
        <f>IF('INGRESO DE DATOS'!$D$19="Guayas/Santa Elena",'Tablas Guayaquil'!G399,'Tablas Resto de Ecuador'!G399)</f>
        <v>204.02666666666667</v>
      </c>
    </row>
    <row r="400" spans="1:7" ht="14" hidden="1" x14ac:dyDescent="0.15">
      <c r="A400" s="4">
        <v>39</v>
      </c>
      <c r="B400" s="6"/>
      <c r="C400" s="303">
        <f>IF('INGRESO DE DATOS'!$D$19="Guayas/Santa Elena",'Tablas Guayaquil'!C400,'Tablas Resto de Ecuador'!C400)</f>
        <v>536.94666666666672</v>
      </c>
      <c r="D400" s="303">
        <f>IF('INGRESO DE DATOS'!$D$19="Guayas/Santa Elena",'Tablas Guayaquil'!D400,'Tablas Resto de Ecuador'!D400)</f>
        <v>515.10666666666668</v>
      </c>
      <c r="E400" s="303">
        <f>IF('INGRESO DE DATOS'!$D$19="Guayas/Santa Elena",'Tablas Guayaquil'!E400,'Tablas Resto de Ecuador'!E400)</f>
        <v>363.81333333333333</v>
      </c>
      <c r="F400" s="303">
        <f>IF('INGRESO DE DATOS'!$D$19="Guayas/Santa Elena",'Tablas Guayaquil'!F400,'Tablas Resto de Ecuador'!F400)</f>
        <v>260.0266666666667</v>
      </c>
      <c r="G400" s="303">
        <f>IF('INGRESO DE DATOS'!$D$19="Guayas/Santa Elena",'Tablas Guayaquil'!G400,'Tablas Resto de Ecuador'!G400)</f>
        <v>204.02666666666667</v>
      </c>
    </row>
    <row r="401" spans="1:7" ht="14" hidden="1" x14ac:dyDescent="0.15">
      <c r="A401" s="4">
        <v>40</v>
      </c>
      <c r="B401" s="6"/>
      <c r="C401" s="303">
        <f>IF('INGRESO DE DATOS'!$D$19="Guayas/Santa Elena",'Tablas Guayaquil'!C401,'Tablas Resto de Ecuador'!C401)</f>
        <v>609</v>
      </c>
      <c r="D401" s="303">
        <f>IF('INGRESO DE DATOS'!$D$19="Guayas/Santa Elena",'Tablas Guayaquil'!D401,'Tablas Resto de Ecuador'!D401)</f>
        <v>584.26666666666665</v>
      </c>
      <c r="E401" s="303">
        <f>IF('INGRESO DE DATOS'!$D$19="Guayas/Santa Elena",'Tablas Guayaquil'!E401,'Tablas Resto de Ecuador'!E401)</f>
        <v>409.45333333333338</v>
      </c>
      <c r="F401" s="303">
        <f>IF('INGRESO DE DATOS'!$D$19="Guayas/Santa Elena",'Tablas Guayaquil'!F401,'Tablas Resto de Ecuador'!F401)</f>
        <v>292.60000000000002</v>
      </c>
      <c r="G401" s="303">
        <f>IF('INGRESO DE DATOS'!$D$19="Guayas/Santa Elena",'Tablas Guayaquil'!G401,'Tablas Resto de Ecuador'!G401)</f>
        <v>229.50666666666669</v>
      </c>
    </row>
    <row r="402" spans="1:7" ht="14" hidden="1" x14ac:dyDescent="0.15">
      <c r="A402" s="4">
        <v>41</v>
      </c>
      <c r="B402" s="6"/>
      <c r="C402" s="303">
        <f>IF('INGRESO DE DATOS'!$D$19="Guayas/Santa Elena",'Tablas Guayaquil'!C402,'Tablas Resto de Ecuador'!C402)</f>
        <v>609</v>
      </c>
      <c r="D402" s="303">
        <f>IF('INGRESO DE DATOS'!$D$19="Guayas/Santa Elena",'Tablas Guayaquil'!D402,'Tablas Resto de Ecuador'!D402)</f>
        <v>584.26666666666665</v>
      </c>
      <c r="E402" s="303">
        <f>IF('INGRESO DE DATOS'!$D$19="Guayas/Santa Elena",'Tablas Guayaquil'!E402,'Tablas Resto de Ecuador'!E402)</f>
        <v>409.45333333333338</v>
      </c>
      <c r="F402" s="303">
        <f>IF('INGRESO DE DATOS'!$D$19="Guayas/Santa Elena",'Tablas Guayaquil'!F402,'Tablas Resto de Ecuador'!F402)</f>
        <v>292.60000000000002</v>
      </c>
      <c r="G402" s="303">
        <f>IF('INGRESO DE DATOS'!$D$19="Guayas/Santa Elena",'Tablas Guayaquil'!G402,'Tablas Resto de Ecuador'!G402)</f>
        <v>229.50666666666669</v>
      </c>
    </row>
    <row r="403" spans="1:7" ht="14" hidden="1" x14ac:dyDescent="0.15">
      <c r="A403" s="4">
        <v>42</v>
      </c>
      <c r="B403" s="6"/>
      <c r="C403" s="303">
        <f>IF('INGRESO DE DATOS'!$D$19="Guayas/Santa Elena",'Tablas Guayaquil'!C403,'Tablas Resto de Ecuador'!C403)</f>
        <v>609</v>
      </c>
      <c r="D403" s="303">
        <f>IF('INGRESO DE DATOS'!$D$19="Guayas/Santa Elena",'Tablas Guayaquil'!D403,'Tablas Resto de Ecuador'!D403)</f>
        <v>584.26666666666665</v>
      </c>
      <c r="E403" s="303">
        <f>IF('INGRESO DE DATOS'!$D$19="Guayas/Santa Elena",'Tablas Guayaquil'!E403,'Tablas Resto de Ecuador'!E403)</f>
        <v>409.45333333333338</v>
      </c>
      <c r="F403" s="303">
        <f>IF('INGRESO DE DATOS'!$D$19="Guayas/Santa Elena",'Tablas Guayaquil'!F403,'Tablas Resto de Ecuador'!F403)</f>
        <v>292.60000000000002</v>
      </c>
      <c r="G403" s="303">
        <f>IF('INGRESO DE DATOS'!$D$19="Guayas/Santa Elena",'Tablas Guayaquil'!G403,'Tablas Resto de Ecuador'!G403)</f>
        <v>229.50666666666669</v>
      </c>
    </row>
    <row r="404" spans="1:7" ht="14" hidden="1" x14ac:dyDescent="0.15">
      <c r="A404" s="4">
        <v>43</v>
      </c>
      <c r="B404" s="6"/>
      <c r="C404" s="303">
        <f>IF('INGRESO DE DATOS'!$D$19="Guayas/Santa Elena",'Tablas Guayaquil'!C404,'Tablas Resto de Ecuador'!C404)</f>
        <v>609</v>
      </c>
      <c r="D404" s="303">
        <f>IF('INGRESO DE DATOS'!$D$19="Guayas/Santa Elena",'Tablas Guayaquil'!D404,'Tablas Resto de Ecuador'!D404)</f>
        <v>584.26666666666665</v>
      </c>
      <c r="E404" s="303">
        <f>IF('INGRESO DE DATOS'!$D$19="Guayas/Santa Elena",'Tablas Guayaquil'!E404,'Tablas Resto de Ecuador'!E404)</f>
        <v>409.45333333333338</v>
      </c>
      <c r="F404" s="303">
        <f>IF('INGRESO DE DATOS'!$D$19="Guayas/Santa Elena",'Tablas Guayaquil'!F404,'Tablas Resto de Ecuador'!F404)</f>
        <v>292.60000000000002</v>
      </c>
      <c r="G404" s="303">
        <f>IF('INGRESO DE DATOS'!$D$19="Guayas/Santa Elena",'Tablas Guayaquil'!G404,'Tablas Resto de Ecuador'!G404)</f>
        <v>229.50666666666669</v>
      </c>
    </row>
    <row r="405" spans="1:7" ht="14" hidden="1" x14ac:dyDescent="0.15">
      <c r="A405" s="4">
        <v>44</v>
      </c>
      <c r="B405" s="6"/>
      <c r="C405" s="303">
        <f>IF('INGRESO DE DATOS'!$D$19="Guayas/Santa Elena",'Tablas Guayaquil'!C405,'Tablas Resto de Ecuador'!C405)</f>
        <v>609</v>
      </c>
      <c r="D405" s="303">
        <f>IF('INGRESO DE DATOS'!$D$19="Guayas/Santa Elena",'Tablas Guayaquil'!D405,'Tablas Resto de Ecuador'!D405)</f>
        <v>584.26666666666665</v>
      </c>
      <c r="E405" s="303">
        <f>IF('INGRESO DE DATOS'!$D$19="Guayas/Santa Elena",'Tablas Guayaquil'!E405,'Tablas Resto de Ecuador'!E405)</f>
        <v>409.45333333333338</v>
      </c>
      <c r="F405" s="303">
        <f>IF('INGRESO DE DATOS'!$D$19="Guayas/Santa Elena",'Tablas Guayaquil'!F405,'Tablas Resto de Ecuador'!F405)</f>
        <v>292.60000000000002</v>
      </c>
      <c r="G405" s="303">
        <f>IF('INGRESO DE DATOS'!$D$19="Guayas/Santa Elena",'Tablas Guayaquil'!G405,'Tablas Resto de Ecuador'!G405)</f>
        <v>229.50666666666669</v>
      </c>
    </row>
    <row r="406" spans="1:7" ht="14" hidden="1" x14ac:dyDescent="0.15">
      <c r="A406" s="4">
        <v>45</v>
      </c>
      <c r="B406" s="6"/>
      <c r="C406" s="303">
        <f>IF('INGRESO DE DATOS'!$D$19="Guayas/Santa Elena",'Tablas Guayaquil'!C406,'Tablas Resto de Ecuador'!C406)</f>
        <v>689.1733333333334</v>
      </c>
      <c r="D406" s="303">
        <f>IF('INGRESO DE DATOS'!$D$19="Guayas/Santa Elena",'Tablas Guayaquil'!D406,'Tablas Resto de Ecuador'!D406)</f>
        <v>661.26666666666665</v>
      </c>
      <c r="E406" s="303">
        <f>IF('INGRESO DE DATOS'!$D$19="Guayas/Santa Elena",'Tablas Guayaquil'!E406,'Tablas Resto de Ecuador'!E406)</f>
        <v>460.97333333333336</v>
      </c>
      <c r="F406" s="303">
        <f>IF('INGRESO DE DATOS'!$D$19="Guayas/Santa Elena",'Tablas Guayaquil'!F406,'Tablas Resto de Ecuador'!F406)</f>
        <v>329.28000000000003</v>
      </c>
      <c r="G406" s="303">
        <f>IF('INGRESO DE DATOS'!$D$19="Guayas/Santa Elena",'Tablas Guayaquil'!G406,'Tablas Resto de Ecuador'!G406)</f>
        <v>258.53333333333336</v>
      </c>
    </row>
    <row r="407" spans="1:7" ht="14" hidden="1" x14ac:dyDescent="0.15">
      <c r="A407" s="4">
        <v>46</v>
      </c>
      <c r="B407" s="6"/>
      <c r="C407" s="303">
        <f>IF('INGRESO DE DATOS'!$D$19="Guayas/Santa Elena",'Tablas Guayaquil'!C407,'Tablas Resto de Ecuador'!C407)</f>
        <v>689.1733333333334</v>
      </c>
      <c r="D407" s="303">
        <f>IF('INGRESO DE DATOS'!$D$19="Guayas/Santa Elena",'Tablas Guayaquil'!D407,'Tablas Resto de Ecuador'!D407)</f>
        <v>661.26666666666665</v>
      </c>
      <c r="E407" s="303">
        <f>IF('INGRESO DE DATOS'!$D$19="Guayas/Santa Elena",'Tablas Guayaquil'!E407,'Tablas Resto de Ecuador'!E407)</f>
        <v>460.97333333333336</v>
      </c>
      <c r="F407" s="303">
        <f>IF('INGRESO DE DATOS'!$D$19="Guayas/Santa Elena",'Tablas Guayaquil'!F407,'Tablas Resto de Ecuador'!F407)</f>
        <v>329.28000000000003</v>
      </c>
      <c r="G407" s="303">
        <f>IF('INGRESO DE DATOS'!$D$19="Guayas/Santa Elena",'Tablas Guayaquil'!G407,'Tablas Resto de Ecuador'!G407)</f>
        <v>258.53333333333336</v>
      </c>
    </row>
    <row r="408" spans="1:7" ht="14" hidden="1" x14ac:dyDescent="0.15">
      <c r="A408" s="4">
        <v>47</v>
      </c>
      <c r="B408" s="6"/>
      <c r="C408" s="303">
        <f>IF('INGRESO DE DATOS'!$D$19="Guayas/Santa Elena",'Tablas Guayaquil'!C408,'Tablas Resto de Ecuador'!C408)</f>
        <v>689.1733333333334</v>
      </c>
      <c r="D408" s="303">
        <f>IF('INGRESO DE DATOS'!$D$19="Guayas/Santa Elena",'Tablas Guayaquil'!D408,'Tablas Resto de Ecuador'!D408)</f>
        <v>661.26666666666665</v>
      </c>
      <c r="E408" s="303">
        <f>IF('INGRESO DE DATOS'!$D$19="Guayas/Santa Elena",'Tablas Guayaquil'!E408,'Tablas Resto de Ecuador'!E408)</f>
        <v>460.97333333333336</v>
      </c>
      <c r="F408" s="303">
        <f>IF('INGRESO DE DATOS'!$D$19="Guayas/Santa Elena",'Tablas Guayaquil'!F408,'Tablas Resto de Ecuador'!F408)</f>
        <v>329.28000000000003</v>
      </c>
      <c r="G408" s="303">
        <f>IF('INGRESO DE DATOS'!$D$19="Guayas/Santa Elena",'Tablas Guayaquil'!G408,'Tablas Resto de Ecuador'!G408)</f>
        <v>258.53333333333336</v>
      </c>
    </row>
    <row r="409" spans="1:7" ht="14" hidden="1" x14ac:dyDescent="0.15">
      <c r="A409" s="4">
        <v>48</v>
      </c>
      <c r="B409" s="6"/>
      <c r="C409" s="303">
        <f>IF('INGRESO DE DATOS'!$D$19="Guayas/Santa Elena",'Tablas Guayaquil'!C409,'Tablas Resto de Ecuador'!C409)</f>
        <v>689.1733333333334</v>
      </c>
      <c r="D409" s="303">
        <f>IF('INGRESO DE DATOS'!$D$19="Guayas/Santa Elena",'Tablas Guayaquil'!D409,'Tablas Resto de Ecuador'!D409)</f>
        <v>661.26666666666665</v>
      </c>
      <c r="E409" s="303">
        <f>IF('INGRESO DE DATOS'!$D$19="Guayas/Santa Elena",'Tablas Guayaquil'!E409,'Tablas Resto de Ecuador'!E409)</f>
        <v>460.97333333333336</v>
      </c>
      <c r="F409" s="303">
        <f>IF('INGRESO DE DATOS'!$D$19="Guayas/Santa Elena",'Tablas Guayaquil'!F409,'Tablas Resto de Ecuador'!F409)</f>
        <v>329.28000000000003</v>
      </c>
      <c r="G409" s="303">
        <f>IF('INGRESO DE DATOS'!$D$19="Guayas/Santa Elena",'Tablas Guayaquil'!G409,'Tablas Resto de Ecuador'!G409)</f>
        <v>258.53333333333336</v>
      </c>
    </row>
    <row r="410" spans="1:7" ht="14" hidden="1" x14ac:dyDescent="0.15">
      <c r="A410" s="4">
        <v>49</v>
      </c>
      <c r="B410" s="6"/>
      <c r="C410" s="303">
        <f>IF('INGRESO DE DATOS'!$D$19="Guayas/Santa Elena",'Tablas Guayaquil'!C410,'Tablas Resto de Ecuador'!C410)</f>
        <v>689.1733333333334</v>
      </c>
      <c r="D410" s="303">
        <f>IF('INGRESO DE DATOS'!$D$19="Guayas/Santa Elena",'Tablas Guayaquil'!D410,'Tablas Resto de Ecuador'!D410)</f>
        <v>661.26666666666665</v>
      </c>
      <c r="E410" s="303">
        <f>IF('INGRESO DE DATOS'!$D$19="Guayas/Santa Elena",'Tablas Guayaquil'!E410,'Tablas Resto de Ecuador'!E410)</f>
        <v>460.97333333333336</v>
      </c>
      <c r="F410" s="303">
        <f>IF('INGRESO DE DATOS'!$D$19="Guayas/Santa Elena",'Tablas Guayaquil'!F410,'Tablas Resto de Ecuador'!F410)</f>
        <v>329.28000000000003</v>
      </c>
      <c r="G410" s="303">
        <f>IF('INGRESO DE DATOS'!$D$19="Guayas/Santa Elena",'Tablas Guayaquil'!G410,'Tablas Resto de Ecuador'!G410)</f>
        <v>258.53333333333336</v>
      </c>
    </row>
    <row r="411" spans="1:7" ht="14" hidden="1" x14ac:dyDescent="0.15">
      <c r="A411" s="4">
        <v>50</v>
      </c>
      <c r="B411" s="6"/>
      <c r="C411" s="303">
        <f>IF('INGRESO DE DATOS'!$D$19="Guayas/Santa Elena",'Tablas Guayaquil'!C411,'Tablas Resto de Ecuador'!C411)</f>
        <v>779.89333333333332</v>
      </c>
      <c r="D411" s="303">
        <f>IF('INGRESO DE DATOS'!$D$19="Guayas/Santa Elena",'Tablas Guayaquil'!D411,'Tablas Resto de Ecuador'!D411)</f>
        <v>748.34666666666669</v>
      </c>
      <c r="E411" s="303">
        <f>IF('INGRESO DE DATOS'!$D$19="Guayas/Santa Elena",'Tablas Guayaquil'!E411,'Tablas Resto de Ecuador'!E411)</f>
        <v>519.4</v>
      </c>
      <c r="F411" s="303">
        <f>IF('INGRESO DE DATOS'!$D$19="Guayas/Santa Elena",'Tablas Guayaquil'!F411,'Tablas Resto de Ecuador'!F411)</f>
        <v>371.09333333333336</v>
      </c>
      <c r="G411" s="303">
        <f>IF('INGRESO DE DATOS'!$D$19="Guayas/Santa Elena",'Tablas Guayaquil'!G411,'Tablas Resto de Ecuador'!G411)</f>
        <v>291.10666666666668</v>
      </c>
    </row>
    <row r="412" spans="1:7" ht="14" hidden="1" x14ac:dyDescent="0.15">
      <c r="A412" s="4">
        <v>51</v>
      </c>
      <c r="B412" s="6"/>
      <c r="C412" s="303">
        <f>IF('INGRESO DE DATOS'!$D$19="Guayas/Santa Elena",'Tablas Guayaquil'!C412,'Tablas Resto de Ecuador'!C412)</f>
        <v>779.89333333333332</v>
      </c>
      <c r="D412" s="303">
        <f>IF('INGRESO DE DATOS'!$D$19="Guayas/Santa Elena",'Tablas Guayaquil'!D412,'Tablas Resto de Ecuador'!D412)</f>
        <v>748.34666666666669</v>
      </c>
      <c r="E412" s="303">
        <f>IF('INGRESO DE DATOS'!$D$19="Guayas/Santa Elena",'Tablas Guayaquil'!E412,'Tablas Resto de Ecuador'!E412)</f>
        <v>519.4</v>
      </c>
      <c r="F412" s="303">
        <f>IF('INGRESO DE DATOS'!$D$19="Guayas/Santa Elena",'Tablas Guayaquil'!F412,'Tablas Resto de Ecuador'!F412)</f>
        <v>371.09333333333336</v>
      </c>
      <c r="G412" s="303">
        <f>IF('INGRESO DE DATOS'!$D$19="Guayas/Santa Elena",'Tablas Guayaquil'!G412,'Tablas Resto de Ecuador'!G412)</f>
        <v>291.10666666666668</v>
      </c>
    </row>
    <row r="413" spans="1:7" ht="14" hidden="1" x14ac:dyDescent="0.15">
      <c r="A413" s="4">
        <v>52</v>
      </c>
      <c r="B413" s="6"/>
      <c r="C413" s="303">
        <f>IF('INGRESO DE DATOS'!$D$19="Guayas/Santa Elena",'Tablas Guayaquil'!C413,'Tablas Resto de Ecuador'!C413)</f>
        <v>779.89333333333332</v>
      </c>
      <c r="D413" s="303">
        <f>IF('INGRESO DE DATOS'!$D$19="Guayas/Santa Elena",'Tablas Guayaquil'!D413,'Tablas Resto de Ecuador'!D413)</f>
        <v>748.34666666666669</v>
      </c>
      <c r="E413" s="303">
        <f>IF('INGRESO DE DATOS'!$D$19="Guayas/Santa Elena",'Tablas Guayaquil'!E413,'Tablas Resto de Ecuador'!E413)</f>
        <v>519.4</v>
      </c>
      <c r="F413" s="303">
        <f>IF('INGRESO DE DATOS'!$D$19="Guayas/Santa Elena",'Tablas Guayaquil'!F413,'Tablas Resto de Ecuador'!F413)</f>
        <v>371.09333333333336</v>
      </c>
      <c r="G413" s="303">
        <f>IF('INGRESO DE DATOS'!$D$19="Guayas/Santa Elena",'Tablas Guayaquil'!G413,'Tablas Resto de Ecuador'!G413)</f>
        <v>291.10666666666668</v>
      </c>
    </row>
    <row r="414" spans="1:7" ht="14" hidden="1" x14ac:dyDescent="0.15">
      <c r="A414" s="4">
        <v>53</v>
      </c>
      <c r="B414" s="6"/>
      <c r="C414" s="303">
        <f>IF('INGRESO DE DATOS'!$D$19="Guayas/Santa Elena",'Tablas Guayaquil'!C414,'Tablas Resto de Ecuador'!C414)</f>
        <v>779.89333333333332</v>
      </c>
      <c r="D414" s="303">
        <f>IF('INGRESO DE DATOS'!$D$19="Guayas/Santa Elena",'Tablas Guayaquil'!D414,'Tablas Resto de Ecuador'!D414)</f>
        <v>748.34666666666669</v>
      </c>
      <c r="E414" s="303">
        <f>IF('INGRESO DE DATOS'!$D$19="Guayas/Santa Elena",'Tablas Guayaquil'!E414,'Tablas Resto de Ecuador'!E414)</f>
        <v>519.4</v>
      </c>
      <c r="F414" s="303">
        <f>IF('INGRESO DE DATOS'!$D$19="Guayas/Santa Elena",'Tablas Guayaquil'!F414,'Tablas Resto de Ecuador'!F414)</f>
        <v>371.09333333333336</v>
      </c>
      <c r="G414" s="303">
        <f>IF('INGRESO DE DATOS'!$D$19="Guayas/Santa Elena",'Tablas Guayaquil'!G414,'Tablas Resto de Ecuador'!G414)</f>
        <v>291.10666666666668</v>
      </c>
    </row>
    <row r="415" spans="1:7" ht="14" hidden="1" x14ac:dyDescent="0.15">
      <c r="A415" s="4">
        <v>54</v>
      </c>
      <c r="B415" s="6"/>
      <c r="C415" s="303">
        <f>IF('INGRESO DE DATOS'!$D$19="Guayas/Santa Elena",'Tablas Guayaquil'!C415,'Tablas Resto de Ecuador'!C415)</f>
        <v>779.89333333333332</v>
      </c>
      <c r="D415" s="303">
        <f>IF('INGRESO DE DATOS'!$D$19="Guayas/Santa Elena",'Tablas Guayaquil'!D415,'Tablas Resto de Ecuador'!D415)</f>
        <v>748.34666666666669</v>
      </c>
      <c r="E415" s="303">
        <f>IF('INGRESO DE DATOS'!$D$19="Guayas/Santa Elena",'Tablas Guayaquil'!E415,'Tablas Resto de Ecuador'!E415)</f>
        <v>519.4</v>
      </c>
      <c r="F415" s="303">
        <f>IF('INGRESO DE DATOS'!$D$19="Guayas/Santa Elena",'Tablas Guayaquil'!F415,'Tablas Resto de Ecuador'!F415)</f>
        <v>371.09333333333336</v>
      </c>
      <c r="G415" s="303">
        <f>IF('INGRESO DE DATOS'!$D$19="Guayas/Santa Elena",'Tablas Guayaquil'!G415,'Tablas Resto de Ecuador'!G415)</f>
        <v>291.10666666666668</v>
      </c>
    </row>
    <row r="416" spans="1:7" ht="14" hidden="1" x14ac:dyDescent="0.15">
      <c r="A416" s="4">
        <v>55</v>
      </c>
      <c r="B416" s="6"/>
      <c r="C416" s="303">
        <f>IF('INGRESO DE DATOS'!$D$19="Guayas/Santa Elena",'Tablas Guayaquil'!C416,'Tablas Resto de Ecuador'!C416)</f>
        <v>879.66666666666674</v>
      </c>
      <c r="D416" s="303">
        <f>IF('INGRESO DE DATOS'!$D$19="Guayas/Santa Elena",'Tablas Guayaquil'!D416,'Tablas Resto de Ecuador'!D416)</f>
        <v>843.92000000000007</v>
      </c>
      <c r="E416" s="303">
        <f>IF('INGRESO DE DATOS'!$D$19="Guayas/Santa Elena",'Tablas Guayaquil'!E416,'Tablas Resto de Ecuador'!E416)</f>
        <v>584.45333333333338</v>
      </c>
      <c r="F416" s="303">
        <f>IF('INGRESO DE DATOS'!$D$19="Guayas/Santa Elena",'Tablas Guayaquil'!F416,'Tablas Resto de Ecuador'!F416)</f>
        <v>417.38666666666671</v>
      </c>
      <c r="G416" s="303">
        <f>IF('INGRESO DE DATOS'!$D$19="Guayas/Santa Elena",'Tablas Guayaquil'!G416,'Tablas Resto de Ecuador'!G416)</f>
        <v>327.60000000000002</v>
      </c>
    </row>
    <row r="417" spans="1:7" ht="14" hidden="1" x14ac:dyDescent="0.15">
      <c r="A417" s="4">
        <v>56</v>
      </c>
      <c r="B417" s="6"/>
      <c r="C417" s="303">
        <f>IF('INGRESO DE DATOS'!$D$19="Guayas/Santa Elena",'Tablas Guayaquil'!C417,'Tablas Resto de Ecuador'!C417)</f>
        <v>879.66666666666674</v>
      </c>
      <c r="D417" s="303">
        <f>IF('INGRESO DE DATOS'!$D$19="Guayas/Santa Elena",'Tablas Guayaquil'!D417,'Tablas Resto de Ecuador'!D417)</f>
        <v>843.92000000000007</v>
      </c>
      <c r="E417" s="303">
        <f>IF('INGRESO DE DATOS'!$D$19="Guayas/Santa Elena",'Tablas Guayaquil'!E417,'Tablas Resto de Ecuador'!E417)</f>
        <v>584.45333333333338</v>
      </c>
      <c r="F417" s="303">
        <f>IF('INGRESO DE DATOS'!$D$19="Guayas/Santa Elena",'Tablas Guayaquil'!F417,'Tablas Resto de Ecuador'!F417)</f>
        <v>417.38666666666671</v>
      </c>
      <c r="G417" s="303">
        <f>IF('INGRESO DE DATOS'!$D$19="Guayas/Santa Elena",'Tablas Guayaquil'!G417,'Tablas Resto de Ecuador'!G417)</f>
        <v>327.60000000000002</v>
      </c>
    </row>
    <row r="418" spans="1:7" ht="14" hidden="1" x14ac:dyDescent="0.15">
      <c r="A418" s="4">
        <v>57</v>
      </c>
      <c r="B418" s="6"/>
      <c r="C418" s="303">
        <f>IF('INGRESO DE DATOS'!$D$19="Guayas/Santa Elena",'Tablas Guayaquil'!C418,'Tablas Resto de Ecuador'!C418)</f>
        <v>879.66666666666674</v>
      </c>
      <c r="D418" s="303">
        <f>IF('INGRESO DE DATOS'!$D$19="Guayas/Santa Elena",'Tablas Guayaquil'!D418,'Tablas Resto de Ecuador'!D418)</f>
        <v>843.92000000000007</v>
      </c>
      <c r="E418" s="303">
        <f>IF('INGRESO DE DATOS'!$D$19="Guayas/Santa Elena",'Tablas Guayaquil'!E418,'Tablas Resto de Ecuador'!E418)</f>
        <v>584.45333333333338</v>
      </c>
      <c r="F418" s="303">
        <f>IF('INGRESO DE DATOS'!$D$19="Guayas/Santa Elena",'Tablas Guayaquil'!F418,'Tablas Resto de Ecuador'!F418)</f>
        <v>417.38666666666671</v>
      </c>
      <c r="G418" s="303">
        <f>IF('INGRESO DE DATOS'!$D$19="Guayas/Santa Elena",'Tablas Guayaquil'!G418,'Tablas Resto de Ecuador'!G418)</f>
        <v>327.60000000000002</v>
      </c>
    </row>
    <row r="419" spans="1:7" ht="14" hidden="1" x14ac:dyDescent="0.15">
      <c r="A419" s="4">
        <v>58</v>
      </c>
      <c r="B419" s="6"/>
      <c r="C419" s="303">
        <f>IF('INGRESO DE DATOS'!$D$19="Guayas/Santa Elena",'Tablas Guayaquil'!C419,'Tablas Resto de Ecuador'!C419)</f>
        <v>879.66666666666674</v>
      </c>
      <c r="D419" s="303">
        <f>IF('INGRESO DE DATOS'!$D$19="Guayas/Santa Elena",'Tablas Guayaquil'!D419,'Tablas Resto de Ecuador'!D419)</f>
        <v>843.92000000000007</v>
      </c>
      <c r="E419" s="303">
        <f>IF('INGRESO DE DATOS'!$D$19="Guayas/Santa Elena",'Tablas Guayaquil'!E419,'Tablas Resto de Ecuador'!E419)</f>
        <v>584.45333333333338</v>
      </c>
      <c r="F419" s="303">
        <f>IF('INGRESO DE DATOS'!$D$19="Guayas/Santa Elena",'Tablas Guayaquil'!F419,'Tablas Resto de Ecuador'!F419)</f>
        <v>417.38666666666671</v>
      </c>
      <c r="G419" s="303">
        <f>IF('INGRESO DE DATOS'!$D$19="Guayas/Santa Elena",'Tablas Guayaquil'!G419,'Tablas Resto de Ecuador'!G419)</f>
        <v>327.60000000000002</v>
      </c>
    </row>
    <row r="420" spans="1:7" ht="14" hidden="1" x14ac:dyDescent="0.15">
      <c r="A420" s="4">
        <v>59</v>
      </c>
      <c r="B420" s="6"/>
      <c r="C420" s="303">
        <f>IF('INGRESO DE DATOS'!$D$19="Guayas/Santa Elena",'Tablas Guayaquil'!C420,'Tablas Resto de Ecuador'!C420)</f>
        <v>879.66666666666674</v>
      </c>
      <c r="D420" s="303">
        <f>IF('INGRESO DE DATOS'!$D$19="Guayas/Santa Elena",'Tablas Guayaquil'!D420,'Tablas Resto de Ecuador'!D420)</f>
        <v>843.92000000000007</v>
      </c>
      <c r="E420" s="303">
        <f>IF('INGRESO DE DATOS'!$D$19="Guayas/Santa Elena",'Tablas Guayaquil'!E420,'Tablas Resto de Ecuador'!E420)</f>
        <v>584.45333333333338</v>
      </c>
      <c r="F420" s="303">
        <f>IF('INGRESO DE DATOS'!$D$19="Guayas/Santa Elena",'Tablas Guayaquil'!F420,'Tablas Resto de Ecuador'!F420)</f>
        <v>417.38666666666671</v>
      </c>
      <c r="G420" s="303">
        <f>IF('INGRESO DE DATOS'!$D$19="Guayas/Santa Elena",'Tablas Guayaquil'!G420,'Tablas Resto de Ecuador'!G420)</f>
        <v>327.60000000000002</v>
      </c>
    </row>
    <row r="421" spans="1:7" ht="14" hidden="1" x14ac:dyDescent="0.15">
      <c r="A421" s="4">
        <v>60</v>
      </c>
      <c r="B421" s="6"/>
      <c r="C421" s="303">
        <f>IF('INGRESO DE DATOS'!$D$19="Guayas/Santa Elena",'Tablas Guayaquil'!C421,'Tablas Resto de Ecuador'!C421)</f>
        <v>946.12</v>
      </c>
      <c r="D421" s="303">
        <f>IF('INGRESO DE DATOS'!$D$19="Guayas/Santa Elena",'Tablas Guayaquil'!D421,'Tablas Resto de Ecuador'!D421)</f>
        <v>907.76</v>
      </c>
      <c r="E421" s="303">
        <f>IF('INGRESO DE DATOS'!$D$19="Guayas/Santa Elena",'Tablas Guayaquil'!E421,'Tablas Resto de Ecuador'!E421)</f>
        <v>627.94666666666672</v>
      </c>
      <c r="F421" s="303">
        <f>IF('INGRESO DE DATOS'!$D$19="Guayas/Santa Elena",'Tablas Guayaquil'!F421,'Tablas Resto de Ecuador'!F421)</f>
        <v>448.4666666666667</v>
      </c>
      <c r="G421" s="303">
        <f>IF('INGRESO DE DATOS'!$D$19="Guayas/Santa Elena",'Tablas Guayaquil'!G421,'Tablas Resto de Ecuador'!G421)</f>
        <v>351.86666666666667</v>
      </c>
    </row>
    <row r="422" spans="1:7" ht="14" hidden="1" x14ac:dyDescent="0.15">
      <c r="A422" s="4">
        <v>61</v>
      </c>
      <c r="B422" s="6"/>
      <c r="C422" s="303">
        <f>IF('INGRESO DE DATOS'!$D$19="Guayas/Santa Elena",'Tablas Guayaquil'!C422,'Tablas Resto de Ecuador'!C422)</f>
        <v>1062.04</v>
      </c>
      <c r="D422" s="303">
        <f>IF('INGRESO DE DATOS'!$D$19="Guayas/Santa Elena",'Tablas Guayaquil'!D422,'Tablas Resto de Ecuador'!D422)</f>
        <v>1019.1066666666667</v>
      </c>
      <c r="E422" s="303">
        <f>IF('INGRESO DE DATOS'!$D$19="Guayas/Santa Elena",'Tablas Guayaquil'!E422,'Tablas Resto de Ecuador'!E422)</f>
        <v>704.38666666666666</v>
      </c>
      <c r="F422" s="303">
        <f>IF('INGRESO DE DATOS'!$D$19="Guayas/Santa Elena",'Tablas Guayaquil'!F422,'Tablas Resto de Ecuador'!F422)</f>
        <v>503.16</v>
      </c>
      <c r="G422" s="303">
        <f>IF('INGRESO DE DATOS'!$D$19="Guayas/Santa Elena",'Tablas Guayaquil'!G422,'Tablas Resto de Ecuador'!G422)</f>
        <v>394.61333333333334</v>
      </c>
    </row>
    <row r="423" spans="1:7" ht="14" hidden="1" x14ac:dyDescent="0.15">
      <c r="A423" s="4">
        <v>62</v>
      </c>
      <c r="B423" s="6"/>
      <c r="C423" s="303">
        <f>IF('INGRESO DE DATOS'!$D$19="Guayas/Santa Elena",'Tablas Guayaquil'!C423,'Tablas Resto de Ecuador'!C423)</f>
        <v>1187.6666666666667</v>
      </c>
      <c r="D423" s="303">
        <f>IF('INGRESO DE DATOS'!$D$19="Guayas/Santa Elena",'Tablas Guayaquil'!D423,'Tablas Resto de Ecuador'!D423)</f>
        <v>1139.6000000000001</v>
      </c>
      <c r="E423" s="303">
        <f>IF('INGRESO DE DATOS'!$D$19="Guayas/Santa Elena",'Tablas Guayaquil'!E423,'Tablas Resto de Ecuador'!E423)</f>
        <v>787.1733333333334</v>
      </c>
      <c r="F423" s="303">
        <f>IF('INGRESO DE DATOS'!$D$19="Guayas/Santa Elena",'Tablas Guayaquil'!F423,'Tablas Resto de Ecuador'!F423)</f>
        <v>562.14666666666665</v>
      </c>
      <c r="G423" s="303">
        <f>IF('INGRESO DE DATOS'!$D$19="Guayas/Santa Elena",'Tablas Guayaquil'!G423,'Tablas Resto de Ecuador'!G423)</f>
        <v>441.18666666666667</v>
      </c>
    </row>
    <row r="424" spans="1:7" ht="14" hidden="1" x14ac:dyDescent="0.15">
      <c r="A424" s="4">
        <v>63</v>
      </c>
      <c r="B424" s="6"/>
      <c r="C424" s="303">
        <f>IF('INGRESO DE DATOS'!$D$19="Guayas/Santa Elena",'Tablas Guayaquil'!C424,'Tablas Resto de Ecuador'!C424)</f>
        <v>1322.44</v>
      </c>
      <c r="D424" s="303">
        <f>IF('INGRESO DE DATOS'!$D$19="Guayas/Santa Elena",'Tablas Guayaquil'!D424,'Tablas Resto de Ecuador'!D424)</f>
        <v>1269.0533333333333</v>
      </c>
      <c r="E424" s="303">
        <f>IF('INGRESO DE DATOS'!$D$19="Guayas/Santa Elena",'Tablas Guayaquil'!E424,'Tablas Resto de Ecuador'!E424)</f>
        <v>876.86666666666667</v>
      </c>
      <c r="F424" s="303">
        <f>IF('INGRESO DE DATOS'!$D$19="Guayas/Santa Elena",'Tablas Guayaquil'!F424,'Tablas Resto de Ecuador'!F424)</f>
        <v>626.36</v>
      </c>
      <c r="G424" s="303">
        <f>IF('INGRESO DE DATOS'!$D$19="Guayas/Santa Elena",'Tablas Guayaquil'!G424,'Tablas Resto de Ecuador'!G424)</f>
        <v>491.5866666666667</v>
      </c>
    </row>
    <row r="425" spans="1:7" ht="14" hidden="1" x14ac:dyDescent="0.15">
      <c r="A425" s="4">
        <v>64</v>
      </c>
      <c r="B425" s="6"/>
      <c r="C425" s="303">
        <f>IF('INGRESO DE DATOS'!$D$19="Guayas/Santa Elena",'Tablas Guayaquil'!C425,'Tablas Resto de Ecuador'!C425)</f>
        <v>1467.2</v>
      </c>
      <c r="D425" s="303">
        <f>IF('INGRESO DE DATOS'!$D$19="Guayas/Santa Elena",'Tablas Guayaquil'!D425,'Tablas Resto de Ecuador'!D425)</f>
        <v>1407.7466666666667</v>
      </c>
      <c r="E425" s="303">
        <f>IF('INGRESO DE DATOS'!$D$19="Guayas/Santa Elena",'Tablas Guayaquil'!E425,'Tablas Resto de Ecuador'!E425)</f>
        <v>973.18666666666672</v>
      </c>
      <c r="F425" s="303">
        <f>IF('INGRESO DE DATOS'!$D$19="Guayas/Santa Elena",'Tablas Guayaquil'!F425,'Tablas Resto de Ecuador'!F425)</f>
        <v>695.14666666666665</v>
      </c>
      <c r="G425" s="303">
        <f>IF('INGRESO DE DATOS'!$D$19="Guayas/Santa Elena",'Tablas Guayaquil'!G425,'Tablas Resto de Ecuador'!G425)</f>
        <v>545.16</v>
      </c>
    </row>
    <row r="426" spans="1:7" ht="14" hidden="1" x14ac:dyDescent="0.15">
      <c r="A426" s="4">
        <v>65</v>
      </c>
      <c r="B426" s="6"/>
      <c r="C426" s="303">
        <f>IF('INGRESO DE DATOS'!$D$19="Guayas/Santa Elena",'Tablas Guayaquil'!C426,'Tablas Resto de Ecuador'!C426)</f>
        <v>1621.3866666666668</v>
      </c>
      <c r="D426" s="303">
        <f>IF('INGRESO DE DATOS'!$D$19="Guayas/Santa Elena",'Tablas Guayaquil'!D426,'Tablas Resto de Ecuador'!D426)</f>
        <v>1555.68</v>
      </c>
      <c r="E426" s="303">
        <f>IF('INGRESO DE DATOS'!$D$19="Guayas/Santa Elena",'Tablas Guayaquil'!E426,'Tablas Resto de Ecuador'!E426)</f>
        <v>1076.1333333333334</v>
      </c>
      <c r="F426" s="303">
        <f>IF('INGRESO DE DATOS'!$D$19="Guayas/Santa Elena",'Tablas Guayaquil'!F426,'Tablas Resto de Ecuador'!F426)</f>
        <v>768.50666666666666</v>
      </c>
      <c r="G426" s="303">
        <f>IF('INGRESO DE DATOS'!$D$19="Guayas/Santa Elena",'Tablas Guayaquil'!G426,'Tablas Resto de Ecuador'!G426)</f>
        <v>602.93333333333339</v>
      </c>
    </row>
    <row r="427" spans="1:7" ht="14" hidden="1" x14ac:dyDescent="0.15">
      <c r="A427" s="4">
        <v>66</v>
      </c>
      <c r="B427" s="6"/>
      <c r="C427" s="303">
        <f>IF('INGRESO DE DATOS'!$D$19="Guayas/Santa Elena",'Tablas Guayaquil'!C427,'Tablas Resto de Ecuador'!C427)</f>
        <v>1785</v>
      </c>
      <c r="D427" s="303">
        <f>IF('INGRESO DE DATOS'!$D$19="Guayas/Santa Elena",'Tablas Guayaquil'!D427,'Tablas Resto de Ecuador'!D427)</f>
        <v>1712.76</v>
      </c>
      <c r="E427" s="303">
        <f>IF('INGRESO DE DATOS'!$D$19="Guayas/Santa Elena",'Tablas Guayaquil'!E427,'Tablas Resto de Ecuador'!E427)</f>
        <v>1185.9866666666667</v>
      </c>
      <c r="F427" s="303">
        <f>IF('INGRESO DE DATOS'!$D$19="Guayas/Santa Elena",'Tablas Guayaquil'!F427,'Tablas Resto de Ecuador'!F427)</f>
        <v>847</v>
      </c>
      <c r="G427" s="303">
        <f>IF('INGRESO DE DATOS'!$D$19="Guayas/Santa Elena",'Tablas Guayaquil'!G427,'Tablas Resto de Ecuador'!G427)</f>
        <v>664.53333333333342</v>
      </c>
    </row>
    <row r="428" spans="1:7" ht="14" hidden="1" x14ac:dyDescent="0.15">
      <c r="A428" s="4">
        <v>67</v>
      </c>
      <c r="B428" s="6"/>
      <c r="C428" s="303">
        <f>IF('INGRESO DE DATOS'!$D$19="Guayas/Santa Elena",'Tablas Guayaquil'!C428,'Tablas Resto de Ecuador'!C428)</f>
        <v>1958.2266666666667</v>
      </c>
      <c r="D428" s="303">
        <f>IF('INGRESO DE DATOS'!$D$19="Guayas/Santa Elena",'Tablas Guayaquil'!D428,'Tablas Resto de Ecuador'!D428)</f>
        <v>1878.8933333333334</v>
      </c>
      <c r="E428" s="303">
        <f>IF('INGRESO DE DATOS'!$D$19="Guayas/Santa Elena",'Tablas Guayaquil'!E428,'Tablas Resto de Ecuador'!E428)</f>
        <v>1302.1866666666667</v>
      </c>
      <c r="F428" s="303">
        <f>IF('INGRESO DE DATOS'!$D$19="Guayas/Santa Elena",'Tablas Guayaquil'!F428,'Tablas Resto de Ecuador'!F428)</f>
        <v>929.97333333333336</v>
      </c>
      <c r="G428" s="303">
        <f>IF('INGRESO DE DATOS'!$D$19="Guayas/Santa Elena",'Tablas Guayaquil'!G428,'Tablas Resto de Ecuador'!G428)</f>
        <v>729.5866666666667</v>
      </c>
    </row>
    <row r="429" spans="1:7" ht="14" hidden="1" x14ac:dyDescent="0.15">
      <c r="A429" s="4">
        <v>68</v>
      </c>
      <c r="B429" s="6"/>
      <c r="C429" s="303">
        <f>IF('INGRESO DE DATOS'!$D$19="Guayas/Santa Elena",'Tablas Guayaquil'!C429,'Tablas Resto de Ecuador'!C429)</f>
        <v>2140.9733333333334</v>
      </c>
      <c r="D429" s="303">
        <f>IF('INGRESO DE DATOS'!$D$19="Guayas/Santa Elena",'Tablas Guayaquil'!D429,'Tablas Resto de Ecuador'!D429)</f>
        <v>2054.1733333333336</v>
      </c>
      <c r="E429" s="303">
        <f>IF('INGRESO DE DATOS'!$D$19="Guayas/Santa Elena",'Tablas Guayaquil'!E429,'Tablas Resto de Ecuador'!E429)</f>
        <v>1425.2</v>
      </c>
      <c r="F429" s="303">
        <f>IF('INGRESO DE DATOS'!$D$19="Guayas/Santa Elena",'Tablas Guayaquil'!F429,'Tablas Resto de Ecuador'!F429)</f>
        <v>1017.9866666666667</v>
      </c>
      <c r="G429" s="303">
        <f>IF('INGRESO DE DATOS'!$D$19="Guayas/Santa Elena",'Tablas Guayaquil'!G429,'Tablas Resto de Ecuador'!G429)</f>
        <v>798.74666666666667</v>
      </c>
    </row>
    <row r="430" spans="1:7" ht="14" hidden="1" x14ac:dyDescent="0.15">
      <c r="A430" s="4">
        <v>69</v>
      </c>
      <c r="B430" s="6"/>
      <c r="C430" s="303">
        <f>IF('INGRESO DE DATOS'!$D$19="Guayas/Santa Elena",'Tablas Guayaquil'!C430,'Tablas Resto de Ecuador'!C430)</f>
        <v>2333.2400000000002</v>
      </c>
      <c r="D430" s="303">
        <f>IF('INGRESO DE DATOS'!$D$19="Guayas/Santa Elena",'Tablas Guayaquil'!D430,'Tablas Resto de Ecuador'!D430)</f>
        <v>2238.7866666666669</v>
      </c>
      <c r="E430" s="303">
        <f>IF('INGRESO DE DATOS'!$D$19="Guayas/Santa Elena",'Tablas Guayaquil'!E430,'Tablas Resto de Ecuador'!E430)</f>
        <v>1554.9333333333334</v>
      </c>
      <c r="F430" s="303">
        <f>IF('INGRESO DE DATOS'!$D$19="Guayas/Santa Elena",'Tablas Guayaquil'!F430,'Tablas Resto de Ecuador'!F430)</f>
        <v>1110.3866666666668</v>
      </c>
      <c r="G430" s="303">
        <f>IF('INGRESO DE DATOS'!$D$19="Guayas/Santa Elena",'Tablas Guayaquil'!G430,'Tablas Resto de Ecuador'!G430)</f>
        <v>871.1733333333334</v>
      </c>
    </row>
    <row r="431" spans="1:7" ht="14" hidden="1" x14ac:dyDescent="0.15">
      <c r="A431" s="4">
        <v>70</v>
      </c>
      <c r="B431" s="6"/>
      <c r="C431" s="303">
        <f>IF('INGRESO DE DATOS'!$D$19="Guayas/Santa Elena",'Tablas Guayaquil'!C431,'Tablas Resto de Ecuador'!C431)</f>
        <v>2535.2133333333336</v>
      </c>
      <c r="D431" s="303">
        <f>IF('INGRESO DE DATOS'!$D$19="Guayas/Santa Elena",'Tablas Guayaquil'!D431,'Tablas Resto de Ecuador'!D431)</f>
        <v>2432.5466666666666</v>
      </c>
      <c r="E431" s="303">
        <f>IF('INGRESO DE DATOS'!$D$19="Guayas/Santa Elena",'Tablas Guayaquil'!E431,'Tablas Resto de Ecuador'!E431)</f>
        <v>1691.2</v>
      </c>
      <c r="F431" s="303">
        <f>IF('INGRESO DE DATOS'!$D$19="Guayas/Santa Elena",'Tablas Guayaquil'!F431,'Tablas Resto de Ecuador'!F431)</f>
        <v>1207.92</v>
      </c>
      <c r="G431" s="303">
        <f>IF('INGRESO DE DATOS'!$D$19="Guayas/Santa Elena",'Tablas Guayaquil'!G431,'Tablas Resto de Ecuador'!G431)</f>
        <v>947.70666666666671</v>
      </c>
    </row>
    <row r="432" spans="1:7" ht="14" hidden="1" x14ac:dyDescent="0.15">
      <c r="A432" s="4">
        <v>71</v>
      </c>
      <c r="B432" s="6"/>
      <c r="C432" s="303">
        <f>IF('INGRESO DE DATOS'!$D$19="Guayas/Santa Elena",'Tablas Guayaquil'!C432,'Tablas Resto de Ecuador'!C432)</f>
        <v>2746.7066666666669</v>
      </c>
      <c r="D432" s="303">
        <f>IF('INGRESO DE DATOS'!$D$19="Guayas/Santa Elena",'Tablas Guayaquil'!D432,'Tablas Resto de Ecuador'!D432)</f>
        <v>2635.36</v>
      </c>
      <c r="E432" s="303">
        <f>IF('INGRESO DE DATOS'!$D$19="Guayas/Santa Elena",'Tablas Guayaquil'!E432,'Tablas Resto de Ecuador'!E432)</f>
        <v>1834.3733333333334</v>
      </c>
      <c r="F432" s="303">
        <f>IF('INGRESO DE DATOS'!$D$19="Guayas/Santa Elena",'Tablas Guayaquil'!F432,'Tablas Resto de Ecuador'!F432)</f>
        <v>1309.8400000000001</v>
      </c>
      <c r="G432" s="303">
        <f>IF('INGRESO DE DATOS'!$D$19="Guayas/Santa Elena",'Tablas Guayaquil'!G432,'Tablas Resto de Ecuador'!G432)</f>
        <v>1027.7866666666666</v>
      </c>
    </row>
    <row r="433" spans="1:7" ht="14" hidden="1" x14ac:dyDescent="0.15">
      <c r="A433" s="4">
        <v>72</v>
      </c>
      <c r="B433" s="6"/>
      <c r="C433" s="303">
        <f>IF('INGRESO DE DATOS'!$D$19="Guayas/Santa Elena",'Tablas Guayaquil'!C433,'Tablas Resto de Ecuador'!C433)</f>
        <v>2967.626666666667</v>
      </c>
      <c r="D433" s="303">
        <f>IF('INGRESO DE DATOS'!$D$19="Guayas/Santa Elena",'Tablas Guayaquil'!D433,'Tablas Resto de Ecuador'!D433)</f>
        <v>2847.4133333333334</v>
      </c>
      <c r="E433" s="303">
        <f>IF('INGRESO DE DATOS'!$D$19="Guayas/Santa Elena",'Tablas Guayaquil'!E433,'Tablas Resto de Ecuador'!E433)</f>
        <v>1984.1733333333334</v>
      </c>
      <c r="F433" s="303">
        <f>IF('INGRESO DE DATOS'!$D$19="Guayas/Santa Elena",'Tablas Guayaquil'!F433,'Tablas Resto de Ecuador'!F433)</f>
        <v>1417.0800000000002</v>
      </c>
      <c r="G433" s="303">
        <f>IF('INGRESO DE DATOS'!$D$19="Guayas/Santa Elena",'Tablas Guayaquil'!G433,'Tablas Resto de Ecuador'!G433)</f>
        <v>1111.6000000000001</v>
      </c>
    </row>
    <row r="434" spans="1:7" ht="14" hidden="1" x14ac:dyDescent="0.15">
      <c r="A434" s="4">
        <v>73</v>
      </c>
      <c r="B434" s="6"/>
      <c r="C434" s="303">
        <f>IF('INGRESO DE DATOS'!$D$19="Guayas/Santa Elena",'Tablas Guayaquil'!C434,'Tablas Resto de Ecuador'!C434)</f>
        <v>3198.2533333333336</v>
      </c>
      <c r="D434" s="303">
        <f>IF('INGRESO DE DATOS'!$D$19="Guayas/Santa Elena",'Tablas Guayaquil'!D434,'Tablas Resto de Ecuador'!D434)</f>
        <v>3068.52</v>
      </c>
      <c r="E434" s="303">
        <f>IF('INGRESO DE DATOS'!$D$19="Guayas/Santa Elena",'Tablas Guayaquil'!E434,'Tablas Resto de Ecuador'!E434)</f>
        <v>2140.5066666666667</v>
      </c>
      <c r="F434" s="303">
        <f>IF('INGRESO DE DATOS'!$D$19="Guayas/Santa Elena",'Tablas Guayaquil'!F434,'Tablas Resto de Ecuador'!F434)</f>
        <v>1528.6133333333335</v>
      </c>
      <c r="G434" s="303">
        <f>IF('INGRESO DE DATOS'!$D$19="Guayas/Santa Elena",'Tablas Guayaquil'!G434,'Tablas Resto de Ecuador'!G434)</f>
        <v>1199.1466666666668</v>
      </c>
    </row>
    <row r="435" spans="1:7" ht="14" hidden="1" x14ac:dyDescent="0.15">
      <c r="A435" s="4">
        <v>74</v>
      </c>
      <c r="B435" s="6"/>
      <c r="C435" s="303">
        <f>IF('INGRESO DE DATOS'!$D$19="Guayas/Santa Elena",'Tablas Guayaquil'!C435,'Tablas Resto de Ecuador'!C435)</f>
        <v>3438.4</v>
      </c>
      <c r="D435" s="303">
        <f>IF('INGRESO DE DATOS'!$D$19="Guayas/Santa Elena",'Tablas Guayaquil'!D435,'Tablas Resto de Ecuador'!D435)</f>
        <v>3298.96</v>
      </c>
      <c r="E435" s="303">
        <f>IF('INGRESO DE DATOS'!$D$19="Guayas/Santa Elena",'Tablas Guayaquil'!E435,'Tablas Resto de Ecuador'!E435)</f>
        <v>2303.7466666666669</v>
      </c>
      <c r="F435" s="303">
        <f>IF('INGRESO DE DATOS'!$D$19="Guayas/Santa Elena",'Tablas Guayaquil'!F435,'Tablas Resto de Ecuador'!F435)</f>
        <v>1645.0933333333335</v>
      </c>
      <c r="G435" s="303">
        <f>IF('INGRESO DE DATOS'!$D$19="Guayas/Santa Elena",'Tablas Guayaquil'!G435,'Tablas Resto de Ecuador'!G435)</f>
        <v>1290.8</v>
      </c>
    </row>
    <row r="436" spans="1:7" ht="14" hidden="1" x14ac:dyDescent="0.15">
      <c r="A436" s="4">
        <v>75</v>
      </c>
      <c r="B436" s="6"/>
      <c r="C436" s="303">
        <f>IF('INGRESO DE DATOS'!$D$19="Guayas/Santa Elena",'Tablas Guayaquil'!C436,'Tablas Resto de Ecuador'!C436)</f>
        <v>3687.6933333333336</v>
      </c>
      <c r="D436" s="303">
        <f>IF('INGRESO DE DATOS'!$D$19="Guayas/Santa Elena",'Tablas Guayaquil'!D436,'Tablas Resto de Ecuador'!D436)</f>
        <v>3538.36</v>
      </c>
      <c r="E436" s="303">
        <f>IF('INGRESO DE DATOS'!$D$19="Guayas/Santa Elena",'Tablas Guayaquil'!E436,'Tablas Resto de Ecuador'!E436)</f>
        <v>2473.52</v>
      </c>
      <c r="F436" s="303">
        <f>IF('INGRESO DE DATOS'!$D$19="Guayas/Santa Elena",'Tablas Guayaquil'!F436,'Tablas Resto de Ecuador'!F436)</f>
        <v>1766.52</v>
      </c>
      <c r="G436" s="303">
        <f>IF('INGRESO DE DATOS'!$D$19="Guayas/Santa Elena",'Tablas Guayaquil'!G436,'Tablas Resto de Ecuador'!G436)</f>
        <v>1385.72</v>
      </c>
    </row>
    <row r="437" spans="1:7" ht="14" hidden="1" x14ac:dyDescent="0.15">
      <c r="A437" s="4">
        <v>76</v>
      </c>
      <c r="B437" s="6"/>
      <c r="C437" s="303">
        <f>IF('INGRESO DE DATOS'!$D$19="Guayas/Santa Elena",'Tablas Guayaquil'!C437,'Tablas Resto de Ecuador'!C437)</f>
        <v>3687.6933333333336</v>
      </c>
      <c r="D437" s="303">
        <f>IF('INGRESO DE DATOS'!$D$19="Guayas/Santa Elena",'Tablas Guayaquil'!D437,'Tablas Resto de Ecuador'!D437)</f>
        <v>3538.36</v>
      </c>
      <c r="E437" s="303">
        <f>IF('INGRESO DE DATOS'!$D$19="Guayas/Santa Elena",'Tablas Guayaquil'!E437,'Tablas Resto de Ecuador'!E437)</f>
        <v>2473.52</v>
      </c>
      <c r="F437" s="303">
        <f>IF('INGRESO DE DATOS'!$D$19="Guayas/Santa Elena",'Tablas Guayaquil'!F437,'Tablas Resto de Ecuador'!F437)</f>
        <v>1766.52</v>
      </c>
      <c r="G437" s="303">
        <f>IF('INGRESO DE DATOS'!$D$19="Guayas/Santa Elena",'Tablas Guayaquil'!G437,'Tablas Resto de Ecuador'!G437)</f>
        <v>1385.72</v>
      </c>
    </row>
    <row r="438" spans="1:7" ht="14" hidden="1" x14ac:dyDescent="0.15">
      <c r="A438" s="4">
        <v>77</v>
      </c>
      <c r="B438" s="6"/>
      <c r="C438" s="303">
        <f>IF('INGRESO DE DATOS'!$D$19="Guayas/Santa Elena",'Tablas Guayaquil'!C438,'Tablas Resto de Ecuador'!C438)</f>
        <v>3687.6933333333336</v>
      </c>
      <c r="D438" s="303">
        <f>IF('INGRESO DE DATOS'!$D$19="Guayas/Santa Elena",'Tablas Guayaquil'!D438,'Tablas Resto de Ecuador'!D438)</f>
        <v>3538.36</v>
      </c>
      <c r="E438" s="303">
        <f>IF('INGRESO DE DATOS'!$D$19="Guayas/Santa Elena",'Tablas Guayaquil'!E438,'Tablas Resto de Ecuador'!E438)</f>
        <v>2473.52</v>
      </c>
      <c r="F438" s="303">
        <f>IF('INGRESO DE DATOS'!$D$19="Guayas/Santa Elena",'Tablas Guayaquil'!F438,'Tablas Resto de Ecuador'!F438)</f>
        <v>1766.52</v>
      </c>
      <c r="G438" s="303">
        <f>IF('INGRESO DE DATOS'!$D$19="Guayas/Santa Elena",'Tablas Guayaquil'!G438,'Tablas Resto de Ecuador'!G438)</f>
        <v>1385.72</v>
      </c>
    </row>
    <row r="439" spans="1:7" ht="14" hidden="1" x14ac:dyDescent="0.15">
      <c r="A439" s="4">
        <v>78</v>
      </c>
      <c r="B439" s="6"/>
      <c r="C439" s="303">
        <f>IF('INGRESO DE DATOS'!$D$19="Guayas/Santa Elena",'Tablas Guayaquil'!C439,'Tablas Resto de Ecuador'!C439)</f>
        <v>3687.6933333333336</v>
      </c>
      <c r="D439" s="303">
        <f>IF('INGRESO DE DATOS'!$D$19="Guayas/Santa Elena",'Tablas Guayaquil'!D439,'Tablas Resto de Ecuador'!D439)</f>
        <v>3538.36</v>
      </c>
      <c r="E439" s="303">
        <f>IF('INGRESO DE DATOS'!$D$19="Guayas/Santa Elena",'Tablas Guayaquil'!E439,'Tablas Resto de Ecuador'!E439)</f>
        <v>2473.52</v>
      </c>
      <c r="F439" s="303">
        <f>IF('INGRESO DE DATOS'!$D$19="Guayas/Santa Elena",'Tablas Guayaquil'!F439,'Tablas Resto de Ecuador'!F439)</f>
        <v>1766.52</v>
      </c>
      <c r="G439" s="303">
        <f>IF('INGRESO DE DATOS'!$D$19="Guayas/Santa Elena",'Tablas Guayaquil'!G439,'Tablas Resto de Ecuador'!G439)</f>
        <v>1385.72</v>
      </c>
    </row>
    <row r="440" spans="1:7" ht="14" hidden="1" x14ac:dyDescent="0.15">
      <c r="A440" s="4">
        <v>79</v>
      </c>
      <c r="B440" s="6"/>
      <c r="C440" s="303">
        <f>IF('INGRESO DE DATOS'!$D$19="Guayas/Santa Elena",'Tablas Guayaquil'!C440,'Tablas Resto de Ecuador'!C440)</f>
        <v>3687.6933333333336</v>
      </c>
      <c r="D440" s="303">
        <f>IF('INGRESO DE DATOS'!$D$19="Guayas/Santa Elena",'Tablas Guayaquil'!D440,'Tablas Resto de Ecuador'!D440)</f>
        <v>3538.36</v>
      </c>
      <c r="E440" s="303">
        <f>IF('INGRESO DE DATOS'!$D$19="Guayas/Santa Elena",'Tablas Guayaquil'!E440,'Tablas Resto de Ecuador'!E440)</f>
        <v>2473.52</v>
      </c>
      <c r="F440" s="303">
        <f>IF('INGRESO DE DATOS'!$D$19="Guayas/Santa Elena",'Tablas Guayaquil'!F440,'Tablas Resto de Ecuador'!F440)</f>
        <v>1766.52</v>
      </c>
      <c r="G440" s="303">
        <f>IF('INGRESO DE DATOS'!$D$19="Guayas/Santa Elena",'Tablas Guayaquil'!G440,'Tablas Resto de Ecuador'!G440)</f>
        <v>1385.72</v>
      </c>
    </row>
    <row r="441" spans="1:7" ht="14" hidden="1" x14ac:dyDescent="0.15">
      <c r="A441" s="4">
        <v>80</v>
      </c>
      <c r="B441" s="6"/>
      <c r="C441" s="303">
        <f>IF('INGRESO DE DATOS'!$D$19="Guayas/Santa Elena",'Tablas Guayaquil'!C441,'Tablas Resto de Ecuador'!C441)</f>
        <v>3687.6933333333336</v>
      </c>
      <c r="D441" s="303">
        <f>IF('INGRESO DE DATOS'!$D$19="Guayas/Santa Elena",'Tablas Guayaquil'!D441,'Tablas Resto de Ecuador'!D441)</f>
        <v>3538.36</v>
      </c>
      <c r="E441" s="303">
        <f>IF('INGRESO DE DATOS'!$D$19="Guayas/Santa Elena",'Tablas Guayaquil'!E441,'Tablas Resto de Ecuador'!E441)</f>
        <v>2473.52</v>
      </c>
      <c r="F441" s="303">
        <f>IF('INGRESO DE DATOS'!$D$19="Guayas/Santa Elena",'Tablas Guayaquil'!F441,'Tablas Resto de Ecuador'!F441)</f>
        <v>1766.52</v>
      </c>
      <c r="G441" s="303">
        <f>IF('INGRESO DE DATOS'!$D$19="Guayas/Santa Elena",'Tablas Guayaquil'!G441,'Tablas Resto de Ecuador'!G441)</f>
        <v>1385.72</v>
      </c>
    </row>
    <row r="442" spans="1:7" ht="14" hidden="1" x14ac:dyDescent="0.15">
      <c r="A442" s="4">
        <v>81</v>
      </c>
      <c r="B442" s="6"/>
      <c r="C442" s="303">
        <f>IF('INGRESO DE DATOS'!$D$19="Guayas/Santa Elena",'Tablas Guayaquil'!C442,'Tablas Resto de Ecuador'!C442)</f>
        <v>3687.6933333333336</v>
      </c>
      <c r="D442" s="303">
        <f>IF('INGRESO DE DATOS'!$D$19="Guayas/Santa Elena",'Tablas Guayaquil'!D442,'Tablas Resto de Ecuador'!D442)</f>
        <v>3538.36</v>
      </c>
      <c r="E442" s="303">
        <f>IF('INGRESO DE DATOS'!$D$19="Guayas/Santa Elena",'Tablas Guayaquil'!E442,'Tablas Resto de Ecuador'!E442)</f>
        <v>2473.52</v>
      </c>
      <c r="F442" s="303">
        <f>IF('INGRESO DE DATOS'!$D$19="Guayas/Santa Elena",'Tablas Guayaquil'!F442,'Tablas Resto de Ecuador'!F442)</f>
        <v>1766.52</v>
      </c>
      <c r="G442" s="303">
        <f>IF('INGRESO DE DATOS'!$D$19="Guayas/Santa Elena",'Tablas Guayaquil'!G442,'Tablas Resto de Ecuador'!G442)</f>
        <v>1385.72</v>
      </c>
    </row>
    <row r="443" spans="1:7" ht="14" hidden="1" x14ac:dyDescent="0.15">
      <c r="A443" s="4">
        <v>82</v>
      </c>
      <c r="B443" s="6"/>
      <c r="C443" s="303">
        <f>IF('INGRESO DE DATOS'!$D$19="Guayas/Santa Elena",'Tablas Guayaquil'!C443,'Tablas Resto de Ecuador'!C443)</f>
        <v>3687.6933333333336</v>
      </c>
      <c r="D443" s="303">
        <f>IF('INGRESO DE DATOS'!$D$19="Guayas/Santa Elena",'Tablas Guayaquil'!D443,'Tablas Resto de Ecuador'!D443)</f>
        <v>3538.36</v>
      </c>
      <c r="E443" s="303">
        <f>IF('INGRESO DE DATOS'!$D$19="Guayas/Santa Elena",'Tablas Guayaquil'!E443,'Tablas Resto de Ecuador'!E443)</f>
        <v>2473.52</v>
      </c>
      <c r="F443" s="303">
        <f>IF('INGRESO DE DATOS'!$D$19="Guayas/Santa Elena",'Tablas Guayaquil'!F443,'Tablas Resto de Ecuador'!F443)</f>
        <v>1766.52</v>
      </c>
      <c r="G443" s="303">
        <f>IF('INGRESO DE DATOS'!$D$19="Guayas/Santa Elena",'Tablas Guayaquil'!G443,'Tablas Resto de Ecuador'!G443)</f>
        <v>1385.72</v>
      </c>
    </row>
    <row r="444" spans="1:7" ht="14" hidden="1" x14ac:dyDescent="0.15">
      <c r="A444" s="4">
        <v>83</v>
      </c>
      <c r="B444" s="6"/>
      <c r="C444" s="303">
        <f>IF('INGRESO DE DATOS'!$D$19="Guayas/Santa Elena",'Tablas Guayaquil'!C444,'Tablas Resto de Ecuador'!C444)</f>
        <v>3687.6933333333336</v>
      </c>
      <c r="D444" s="303">
        <f>IF('INGRESO DE DATOS'!$D$19="Guayas/Santa Elena",'Tablas Guayaquil'!D444,'Tablas Resto de Ecuador'!D444)</f>
        <v>3538.36</v>
      </c>
      <c r="E444" s="303">
        <f>IF('INGRESO DE DATOS'!$D$19="Guayas/Santa Elena",'Tablas Guayaquil'!E444,'Tablas Resto de Ecuador'!E444)</f>
        <v>2473.52</v>
      </c>
      <c r="F444" s="303">
        <f>IF('INGRESO DE DATOS'!$D$19="Guayas/Santa Elena",'Tablas Guayaquil'!F444,'Tablas Resto de Ecuador'!F444)</f>
        <v>1766.52</v>
      </c>
      <c r="G444" s="303">
        <f>IF('INGRESO DE DATOS'!$D$19="Guayas/Santa Elena",'Tablas Guayaquil'!G444,'Tablas Resto de Ecuador'!G444)</f>
        <v>1385.72</v>
      </c>
    </row>
    <row r="445" spans="1:7" ht="14" hidden="1" x14ac:dyDescent="0.15">
      <c r="A445" s="4">
        <v>84</v>
      </c>
      <c r="B445" s="6" t="s">
        <v>3</v>
      </c>
      <c r="C445" s="303">
        <f>IF('INGRESO DE DATOS'!$D$19="Guayas/Santa Elena",'Tablas Guayaquil'!C445,'Tablas Resto de Ecuador'!C445)</f>
        <v>3687.6933333333336</v>
      </c>
      <c r="D445" s="303">
        <f>IF('INGRESO DE DATOS'!$D$19="Guayas/Santa Elena",'Tablas Guayaquil'!D445,'Tablas Resto de Ecuador'!D445)</f>
        <v>3538.36</v>
      </c>
      <c r="E445" s="303">
        <f>IF('INGRESO DE DATOS'!$D$19="Guayas/Santa Elena",'Tablas Guayaquil'!E445,'Tablas Resto de Ecuador'!E445)</f>
        <v>2473.52</v>
      </c>
      <c r="F445" s="303">
        <f>IF('INGRESO DE DATOS'!$D$19="Guayas/Santa Elena",'Tablas Guayaquil'!F445,'Tablas Resto de Ecuador'!F445)</f>
        <v>1766.52</v>
      </c>
      <c r="G445" s="303">
        <f>IF('INGRESO DE DATOS'!$D$19="Guayas/Santa Elena",'Tablas Guayaquil'!G445,'Tablas Resto de Ecuador'!G445)</f>
        <v>1385.72</v>
      </c>
    </row>
    <row r="446" spans="1:7" ht="14" hidden="1" x14ac:dyDescent="0.15">
      <c r="A446" s="4">
        <v>1</v>
      </c>
      <c r="B446" s="6" t="s">
        <v>4</v>
      </c>
      <c r="C446" s="303">
        <f>IF('INGRESO DE DATOS'!$D$19="Guayas/Santa Elena",'Tablas Guayaquil'!C446,'Tablas Resto de Ecuador'!C446)</f>
        <v>181.90666666666667</v>
      </c>
      <c r="D446" s="303">
        <f>IF('INGRESO DE DATOS'!$D$19="Guayas/Santa Elena",'Tablas Guayaquil'!D446,'Tablas Resto de Ecuador'!D446)</f>
        <v>174.62666666666667</v>
      </c>
      <c r="E446" s="303">
        <f>IF('INGRESO DE DATOS'!$D$19="Guayas/Santa Elena",'Tablas Guayaquil'!E446,'Tablas Resto de Ecuador'!E446)</f>
        <v>129.73333333333335</v>
      </c>
      <c r="F446" s="303">
        <f>IF('INGRESO DE DATOS'!$D$19="Guayas/Santa Elena",'Tablas Guayaquil'!F446,'Tablas Resto de Ecuador'!F446)</f>
        <v>92.773333333333341</v>
      </c>
      <c r="G446" s="303">
        <f>IF('INGRESO DE DATOS'!$D$19="Guayas/Santa Elena",'Tablas Guayaquil'!G446,'Tablas Resto de Ecuador'!G446)</f>
        <v>73.08</v>
      </c>
    </row>
    <row r="447" spans="1:7" ht="14" hidden="1" x14ac:dyDescent="0.15">
      <c r="A447" s="4">
        <v>2</v>
      </c>
      <c r="B447" s="6" t="s">
        <v>1</v>
      </c>
      <c r="C447" s="303">
        <f>IF('INGRESO DE DATOS'!$D$19="Guayas/Santa Elena",'Tablas Guayaquil'!C447,'Tablas Resto de Ecuador'!C447)</f>
        <v>309.40000000000003</v>
      </c>
      <c r="D447" s="303">
        <f>IF('INGRESO DE DATOS'!$D$19="Guayas/Santa Elena",'Tablas Guayaquil'!D447,'Tablas Resto de Ecuador'!D447)</f>
        <v>296.70666666666671</v>
      </c>
      <c r="E447" s="303">
        <f>IF('INGRESO DE DATOS'!$D$19="Guayas/Santa Elena",'Tablas Guayaquil'!E447,'Tablas Resto de Ecuador'!E447)</f>
        <v>220.45333333333335</v>
      </c>
      <c r="F447" s="303">
        <f>IF('INGRESO DE DATOS'!$D$19="Guayas/Santa Elena",'Tablas Guayaquil'!F447,'Tablas Resto de Ecuador'!F447)</f>
        <v>157.64000000000001</v>
      </c>
      <c r="G447" s="303">
        <f>IF('INGRESO DE DATOS'!$D$19="Guayas/Santa Elena",'Tablas Guayaquil'!G447,'Tablas Resto de Ecuador'!G447)</f>
        <v>123.48</v>
      </c>
    </row>
    <row r="448" spans="1:7" ht="14" hidden="1" x14ac:dyDescent="0.15">
      <c r="A448" s="4">
        <v>3</v>
      </c>
      <c r="B448" s="6" t="s">
        <v>5</v>
      </c>
      <c r="C448" s="303">
        <f>IF('INGRESO DE DATOS'!$D$19="Guayas/Santa Elena",'Tablas Guayaquil'!C448,'Tablas Resto de Ecuador'!C448)</f>
        <v>436.8</v>
      </c>
      <c r="D448" s="303">
        <f>IF('INGRESO DE DATOS'!$D$19="Guayas/Santa Elena",'Tablas Guayaquil'!D448,'Tablas Resto de Ecuador'!D448)</f>
        <v>419.16</v>
      </c>
      <c r="E448" s="303">
        <f>IF('INGRESO DE DATOS'!$D$19="Guayas/Santa Elena",'Tablas Guayaquil'!E448,'Tablas Resto de Ecuador'!E448)</f>
        <v>311.45333333333338</v>
      </c>
      <c r="F448" s="303">
        <f>IF('INGRESO DE DATOS'!$D$19="Guayas/Santa Elena",'Tablas Guayaquil'!F448,'Tablas Resto de Ecuador'!F448)</f>
        <v>222.50666666666669</v>
      </c>
      <c r="G448" s="303">
        <f>IF('INGRESO DE DATOS'!$D$19="Guayas/Santa Elena",'Tablas Guayaquil'!G448,'Tablas Resto de Ecuador'!G448)</f>
        <v>174.53333333333333</v>
      </c>
    </row>
    <row r="449" spans="1:7" ht="14" hidden="1" x14ac:dyDescent="0.15">
      <c r="C449" s="303">
        <f>IF('INGRESO DE DATOS'!$D$19="Guayas/Santa Elena",'Tablas Guayaquil'!C449,'Tablas Resto de Ecuador'!C449)</f>
        <v>0</v>
      </c>
      <c r="D449" s="303">
        <f>IF('INGRESO DE DATOS'!$D$19="Guayas/Santa Elena",'Tablas Guayaquil'!D449,'Tablas Resto de Ecuador'!D449)</f>
        <v>0</v>
      </c>
      <c r="E449" s="303">
        <f>IF('INGRESO DE DATOS'!$D$19="Guayas/Santa Elena",'Tablas Guayaquil'!E449,'Tablas Resto de Ecuador'!E449)</f>
        <v>0</v>
      </c>
      <c r="F449" s="303">
        <f>IF('INGRESO DE DATOS'!$D$19="Guayas/Santa Elena",'Tablas Guayaquil'!F449,'Tablas Resto de Ecuador'!F449)</f>
        <v>0</v>
      </c>
      <c r="G449" s="303">
        <f>IF('INGRESO DE DATOS'!$D$19="Guayas/Santa Elena",'Tablas Guayaquil'!G449,'Tablas Resto de Ecuador'!G449)</f>
        <v>0</v>
      </c>
    </row>
    <row r="450" spans="1:7" ht="15" hidden="1" thickBot="1" x14ac:dyDescent="0.2">
      <c r="C450" s="303">
        <f>IF('INGRESO DE DATOS'!$D$19="Guayas/Santa Elena",'Tablas Guayaquil'!C450,'Tablas Resto de Ecuador'!C450)</f>
        <v>0</v>
      </c>
      <c r="D450" s="303">
        <f>IF('INGRESO DE DATOS'!$D$19="Guayas/Santa Elena",'Tablas Guayaquil'!D450,'Tablas Resto de Ecuador'!D450)</f>
        <v>0</v>
      </c>
      <c r="E450" s="303">
        <f>IF('INGRESO DE DATOS'!$D$19="Guayas/Santa Elena",'Tablas Guayaquil'!E450,'Tablas Resto de Ecuador'!E450)</f>
        <v>0</v>
      </c>
      <c r="F450" s="303">
        <f>IF('INGRESO DE DATOS'!$D$19="Guayas/Santa Elena",'Tablas Guayaquil'!F450,'Tablas Resto de Ecuador'!F450)</f>
        <v>0</v>
      </c>
      <c r="G450" s="303">
        <f>IF('INGRESO DE DATOS'!$D$19="Guayas/Santa Elena",'Tablas Guayaquil'!G450,'Tablas Resto de Ecuador'!G450)</f>
        <v>0</v>
      </c>
    </row>
    <row r="451" spans="1:7" ht="18" hidden="1" x14ac:dyDescent="0.2">
      <c r="A451" s="426" t="s">
        <v>15</v>
      </c>
      <c r="B451" s="427"/>
      <c r="C451" s="303">
        <f>IF('INGRESO DE DATOS'!$D$19="Guayas/Santa Elena",'Tablas Guayaquil'!C451,'Tablas Resto de Ecuador'!C451)</f>
        <v>0</v>
      </c>
      <c r="D451" s="303">
        <f>IF('INGRESO DE DATOS'!$D$19="Guayas/Santa Elena",'Tablas Guayaquil'!D451,'Tablas Resto de Ecuador'!D451)</f>
        <v>0</v>
      </c>
      <c r="E451" s="303">
        <f>IF('INGRESO DE DATOS'!$D$19="Guayas/Santa Elena",'Tablas Guayaquil'!E451,'Tablas Resto de Ecuador'!E451)</f>
        <v>0</v>
      </c>
      <c r="F451" s="303">
        <f>IF('INGRESO DE DATOS'!$D$19="Guayas/Santa Elena",'Tablas Guayaquil'!F451,'Tablas Resto de Ecuador'!F451)</f>
        <v>0</v>
      </c>
      <c r="G451" s="303">
        <f>IF('INGRESO DE DATOS'!$D$19="Guayas/Santa Elena",'Tablas Guayaquil'!G451,'Tablas Resto de Ecuador'!G451)</f>
        <v>0</v>
      </c>
    </row>
    <row r="452" spans="1:7" ht="18" hidden="1" x14ac:dyDescent="0.2">
      <c r="A452" s="428" t="s">
        <v>11</v>
      </c>
      <c r="B452" s="429"/>
      <c r="C452" s="303">
        <f>IF('INGRESO DE DATOS'!$D$19="Guayas/Santa Elena",'Tablas Guayaquil'!C452,'Tablas Resto de Ecuador'!C452)</f>
        <v>0</v>
      </c>
      <c r="D452" s="303">
        <f>IF('INGRESO DE DATOS'!$D$19="Guayas/Santa Elena",'Tablas Guayaquil'!D452,'Tablas Resto de Ecuador'!D452)</f>
        <v>0</v>
      </c>
      <c r="E452" s="303">
        <f>IF('INGRESO DE DATOS'!$D$19="Guayas/Santa Elena",'Tablas Guayaquil'!E452,'Tablas Resto de Ecuador'!E452)</f>
        <v>0</v>
      </c>
      <c r="F452" s="303">
        <f>IF('INGRESO DE DATOS'!$D$19="Guayas/Santa Elena",'Tablas Guayaquil'!F452,'Tablas Resto de Ecuador'!F452)</f>
        <v>0</v>
      </c>
      <c r="G452" s="303">
        <f>IF('INGRESO DE DATOS'!$D$19="Guayas/Santa Elena",'Tablas Guayaquil'!G452,'Tablas Resto de Ecuador'!G452)</f>
        <v>0</v>
      </c>
    </row>
    <row r="453" spans="1:7" ht="14" hidden="1" x14ac:dyDescent="0.15">
      <c r="A453" s="557" t="s">
        <v>0</v>
      </c>
      <c r="B453" s="558"/>
      <c r="C453" s="303">
        <f>IF('INGRESO DE DATOS'!$D$19="Guayas/Santa Elena",'Tablas Guayaquil'!C453,'Tablas Resto de Ecuador'!C453)</f>
        <v>0</v>
      </c>
      <c r="D453" s="303">
        <f>IF('INGRESO DE DATOS'!$D$19="Guayas/Santa Elena",'Tablas Guayaquil'!D453,'Tablas Resto de Ecuador'!D453)</f>
        <v>0</v>
      </c>
      <c r="E453" s="303">
        <f>IF('INGRESO DE DATOS'!$D$19="Guayas/Santa Elena",'Tablas Guayaquil'!E453,'Tablas Resto de Ecuador'!E453)</f>
        <v>0</v>
      </c>
      <c r="F453" s="303">
        <f>IF('INGRESO DE DATOS'!$D$19="Guayas/Santa Elena",'Tablas Guayaquil'!F453,'Tablas Resto de Ecuador'!F453)</f>
        <v>0</v>
      </c>
      <c r="G453" s="303">
        <f>IF('INGRESO DE DATOS'!$D$19="Guayas/Santa Elena",'Tablas Guayaquil'!G453,'Tablas Resto de Ecuador'!G453)</f>
        <v>0</v>
      </c>
    </row>
    <row r="454" spans="1:7" ht="14" hidden="1" x14ac:dyDescent="0.15">
      <c r="A454" s="18" t="s">
        <v>2</v>
      </c>
      <c r="B454" s="19" t="s">
        <v>2</v>
      </c>
      <c r="C454" s="303">
        <f>IF('INGRESO DE DATOS'!$D$19="Guayas/Santa Elena",'Tablas Guayaquil'!C454,'Tablas Resto de Ecuador'!C454)</f>
        <v>1000</v>
      </c>
      <c r="D454" s="303">
        <f>IF('INGRESO DE DATOS'!$D$19="Guayas/Santa Elena",'Tablas Guayaquil'!D454,'Tablas Resto de Ecuador'!D454)</f>
        <v>2000</v>
      </c>
      <c r="E454" s="303">
        <f>IF('INGRESO DE DATOS'!$D$19="Guayas/Santa Elena",'Tablas Guayaquil'!E454,'Tablas Resto de Ecuador'!E454)</f>
        <v>3500</v>
      </c>
      <c r="F454" s="303">
        <f>IF('INGRESO DE DATOS'!$D$19="Guayas/Santa Elena",'Tablas Guayaquil'!F454,'Tablas Resto de Ecuador'!F454)</f>
        <v>0</v>
      </c>
      <c r="G454" s="303">
        <f>IF('INGRESO DE DATOS'!$D$19="Guayas/Santa Elena",'Tablas Guayaquil'!G454,'Tablas Resto de Ecuador'!G454)</f>
        <v>0</v>
      </c>
    </row>
    <row r="455" spans="1:7" ht="14" hidden="1" x14ac:dyDescent="0.15">
      <c r="A455" s="18">
        <v>18</v>
      </c>
      <c r="B455" s="19"/>
      <c r="C455" s="303">
        <f>IF('INGRESO DE DATOS'!$D$19="Guayas/Santa Elena",'Tablas Guayaquil'!C455,'Tablas Resto de Ecuador'!C455)</f>
        <v>5413.42</v>
      </c>
      <c r="D455" s="303">
        <f>IF('INGRESO DE DATOS'!$D$19="Guayas/Santa Elena",'Tablas Guayaquil'!D455,'Tablas Resto de Ecuador'!D455)</f>
        <v>4745.62</v>
      </c>
      <c r="E455" s="303">
        <f>IF('INGRESO DE DATOS'!$D$19="Guayas/Santa Elena",'Tablas Guayaquil'!E455,'Tablas Resto de Ecuador'!E455)</f>
        <v>3841.44</v>
      </c>
      <c r="F455" s="303">
        <f>IF('INGRESO DE DATOS'!$D$19="Guayas/Santa Elena",'Tablas Guayaquil'!F455,'Tablas Resto de Ecuador'!F455)</f>
        <v>3332.6400000000003</v>
      </c>
      <c r="G455" s="303">
        <f>IF('INGRESO DE DATOS'!$D$19="Guayas/Santa Elena",'Tablas Guayaquil'!G455,'Tablas Resto de Ecuador'!G455)</f>
        <v>2485.17</v>
      </c>
    </row>
    <row r="456" spans="1:7" ht="14" hidden="1" x14ac:dyDescent="0.15">
      <c r="A456" s="18">
        <v>19</v>
      </c>
      <c r="B456" s="19"/>
      <c r="C456" s="303">
        <f>IF('INGRESO DE DATOS'!$D$19="Guayas/Santa Elena",'Tablas Guayaquil'!C456,'Tablas Resto de Ecuador'!C456)</f>
        <v>5413.42</v>
      </c>
      <c r="D456" s="303">
        <f>IF('INGRESO DE DATOS'!$D$19="Guayas/Santa Elena",'Tablas Guayaquil'!D456,'Tablas Resto de Ecuador'!D456)</f>
        <v>4745.62</v>
      </c>
      <c r="E456" s="303">
        <f>IF('INGRESO DE DATOS'!$D$19="Guayas/Santa Elena",'Tablas Guayaquil'!E456,'Tablas Resto de Ecuador'!E456)</f>
        <v>3841.44</v>
      </c>
      <c r="F456" s="303">
        <f>IF('INGRESO DE DATOS'!$D$19="Guayas/Santa Elena",'Tablas Guayaquil'!F456,'Tablas Resto de Ecuador'!F456)</f>
        <v>3332.6400000000003</v>
      </c>
      <c r="G456" s="303">
        <f>IF('INGRESO DE DATOS'!$D$19="Guayas/Santa Elena",'Tablas Guayaquil'!G456,'Tablas Resto de Ecuador'!G456)</f>
        <v>2485.17</v>
      </c>
    </row>
    <row r="457" spans="1:7" ht="14" hidden="1" x14ac:dyDescent="0.15">
      <c r="A457" s="18">
        <v>20</v>
      </c>
      <c r="B457" s="19"/>
      <c r="C457" s="303">
        <f>IF('INGRESO DE DATOS'!$D$19="Guayas/Santa Elena",'Tablas Guayaquil'!C457,'Tablas Resto de Ecuador'!C457)</f>
        <v>5413.42</v>
      </c>
      <c r="D457" s="303">
        <f>IF('INGRESO DE DATOS'!$D$19="Guayas/Santa Elena",'Tablas Guayaquil'!D457,'Tablas Resto de Ecuador'!D457)</f>
        <v>4745.62</v>
      </c>
      <c r="E457" s="303">
        <f>IF('INGRESO DE DATOS'!$D$19="Guayas/Santa Elena",'Tablas Guayaquil'!E457,'Tablas Resto de Ecuador'!E457)</f>
        <v>3841.44</v>
      </c>
      <c r="F457" s="303">
        <f>IF('INGRESO DE DATOS'!$D$19="Guayas/Santa Elena",'Tablas Guayaquil'!F457,'Tablas Resto de Ecuador'!F457)</f>
        <v>3332.6400000000003</v>
      </c>
      <c r="G457" s="303">
        <f>IF('INGRESO DE DATOS'!$D$19="Guayas/Santa Elena",'Tablas Guayaquil'!G457,'Tablas Resto de Ecuador'!G457)</f>
        <v>2485.17</v>
      </c>
    </row>
    <row r="458" spans="1:7" ht="14" hidden="1" x14ac:dyDescent="0.15">
      <c r="A458" s="18">
        <v>21</v>
      </c>
      <c r="B458" s="19"/>
      <c r="C458" s="303">
        <f>IF('INGRESO DE DATOS'!$D$19="Guayas/Santa Elena",'Tablas Guayaquil'!C458,'Tablas Resto de Ecuador'!C458)</f>
        <v>5413.42</v>
      </c>
      <c r="D458" s="303">
        <f>IF('INGRESO DE DATOS'!$D$19="Guayas/Santa Elena",'Tablas Guayaquil'!D458,'Tablas Resto de Ecuador'!D458)</f>
        <v>4745.62</v>
      </c>
      <c r="E458" s="303">
        <f>IF('INGRESO DE DATOS'!$D$19="Guayas/Santa Elena",'Tablas Guayaquil'!E458,'Tablas Resto de Ecuador'!E458)</f>
        <v>3841.44</v>
      </c>
      <c r="F458" s="303">
        <f>IF('INGRESO DE DATOS'!$D$19="Guayas/Santa Elena",'Tablas Guayaquil'!F458,'Tablas Resto de Ecuador'!F458)</f>
        <v>3332.6400000000003</v>
      </c>
      <c r="G458" s="303">
        <f>IF('INGRESO DE DATOS'!$D$19="Guayas/Santa Elena",'Tablas Guayaquil'!G458,'Tablas Resto de Ecuador'!G458)</f>
        <v>2485.17</v>
      </c>
    </row>
    <row r="459" spans="1:7" ht="14" hidden="1" x14ac:dyDescent="0.15">
      <c r="A459" s="18">
        <v>22</v>
      </c>
      <c r="B459" s="19"/>
      <c r="C459" s="303">
        <f>IF('INGRESO DE DATOS'!$D$19="Guayas/Santa Elena",'Tablas Guayaquil'!C459,'Tablas Resto de Ecuador'!C459)</f>
        <v>5413.42</v>
      </c>
      <c r="D459" s="303">
        <f>IF('INGRESO DE DATOS'!$D$19="Guayas/Santa Elena",'Tablas Guayaquil'!D459,'Tablas Resto de Ecuador'!D459)</f>
        <v>4745.62</v>
      </c>
      <c r="E459" s="303">
        <f>IF('INGRESO DE DATOS'!$D$19="Guayas/Santa Elena",'Tablas Guayaquil'!E459,'Tablas Resto de Ecuador'!E459)</f>
        <v>3841.44</v>
      </c>
      <c r="F459" s="303">
        <f>IF('INGRESO DE DATOS'!$D$19="Guayas/Santa Elena",'Tablas Guayaquil'!F459,'Tablas Resto de Ecuador'!F459)</f>
        <v>3332.6400000000003</v>
      </c>
      <c r="G459" s="303">
        <f>IF('INGRESO DE DATOS'!$D$19="Guayas/Santa Elena",'Tablas Guayaquil'!G459,'Tablas Resto de Ecuador'!G459)</f>
        <v>2485.17</v>
      </c>
    </row>
    <row r="460" spans="1:7" ht="14" hidden="1" x14ac:dyDescent="0.15">
      <c r="A460" s="18">
        <v>23</v>
      </c>
      <c r="B460" s="19"/>
      <c r="C460" s="303">
        <f>IF('INGRESO DE DATOS'!$D$19="Guayas/Santa Elena",'Tablas Guayaquil'!C460,'Tablas Resto de Ecuador'!C460)</f>
        <v>5413.42</v>
      </c>
      <c r="D460" s="303">
        <f>IF('INGRESO DE DATOS'!$D$19="Guayas/Santa Elena",'Tablas Guayaquil'!D460,'Tablas Resto de Ecuador'!D460)</f>
        <v>4745.62</v>
      </c>
      <c r="E460" s="303">
        <f>IF('INGRESO DE DATOS'!$D$19="Guayas/Santa Elena",'Tablas Guayaquil'!E460,'Tablas Resto de Ecuador'!E460)</f>
        <v>3841.44</v>
      </c>
      <c r="F460" s="303">
        <f>IF('INGRESO DE DATOS'!$D$19="Guayas/Santa Elena",'Tablas Guayaquil'!F460,'Tablas Resto de Ecuador'!F460)</f>
        <v>3332.6400000000003</v>
      </c>
      <c r="G460" s="303">
        <f>IF('INGRESO DE DATOS'!$D$19="Guayas/Santa Elena",'Tablas Guayaquil'!G460,'Tablas Resto de Ecuador'!G460)</f>
        <v>2485.17</v>
      </c>
    </row>
    <row r="461" spans="1:7" ht="14" hidden="1" x14ac:dyDescent="0.15">
      <c r="A461" s="18">
        <v>24</v>
      </c>
      <c r="B461" s="19"/>
      <c r="C461" s="303">
        <f>IF('INGRESO DE DATOS'!$D$19="Guayas/Santa Elena",'Tablas Guayaquil'!C461,'Tablas Resto de Ecuador'!C461)</f>
        <v>5413.42</v>
      </c>
      <c r="D461" s="303">
        <f>IF('INGRESO DE DATOS'!$D$19="Guayas/Santa Elena",'Tablas Guayaquil'!D461,'Tablas Resto de Ecuador'!D461)</f>
        <v>4745.62</v>
      </c>
      <c r="E461" s="303">
        <f>IF('INGRESO DE DATOS'!$D$19="Guayas/Santa Elena",'Tablas Guayaquil'!E461,'Tablas Resto de Ecuador'!E461)</f>
        <v>3841.44</v>
      </c>
      <c r="F461" s="303">
        <f>IF('INGRESO DE DATOS'!$D$19="Guayas/Santa Elena",'Tablas Guayaquil'!F461,'Tablas Resto de Ecuador'!F461)</f>
        <v>3332.6400000000003</v>
      </c>
      <c r="G461" s="303">
        <f>IF('INGRESO DE DATOS'!$D$19="Guayas/Santa Elena",'Tablas Guayaquil'!G461,'Tablas Resto de Ecuador'!G461)</f>
        <v>2485.17</v>
      </c>
    </row>
    <row r="462" spans="1:7" ht="14" hidden="1" x14ac:dyDescent="0.15">
      <c r="A462" s="18">
        <v>25</v>
      </c>
      <c r="B462" s="19"/>
      <c r="C462" s="303">
        <f>IF('INGRESO DE DATOS'!$D$19="Guayas/Santa Elena",'Tablas Guayaquil'!C462,'Tablas Resto de Ecuador'!C462)</f>
        <v>5785.4800000000005</v>
      </c>
      <c r="D462" s="303">
        <f>IF('INGRESO DE DATOS'!$D$19="Guayas/Santa Elena",'Tablas Guayaquil'!D462,'Tablas Resto de Ecuador'!D462)</f>
        <v>5071.04</v>
      </c>
      <c r="E462" s="303">
        <f>IF('INGRESO DE DATOS'!$D$19="Guayas/Santa Elena",'Tablas Guayaquil'!E462,'Tablas Resto de Ecuador'!E462)</f>
        <v>4080.4700000000003</v>
      </c>
      <c r="F462" s="303">
        <f>IF('INGRESO DE DATOS'!$D$19="Guayas/Santa Elena",'Tablas Guayaquil'!F462,'Tablas Resto de Ecuador'!F462)</f>
        <v>3539.34</v>
      </c>
      <c r="G462" s="303">
        <f>IF('INGRESO DE DATOS'!$D$19="Guayas/Santa Elena",'Tablas Guayaquil'!G462,'Tablas Resto de Ecuador'!G462)</f>
        <v>2638.34</v>
      </c>
    </row>
    <row r="463" spans="1:7" ht="14" hidden="1" x14ac:dyDescent="0.15">
      <c r="A463" s="18">
        <v>26</v>
      </c>
      <c r="B463" s="19"/>
      <c r="C463" s="303">
        <f>IF('INGRESO DE DATOS'!$D$19="Guayas/Santa Elena",'Tablas Guayaquil'!C463,'Tablas Resto de Ecuador'!C463)</f>
        <v>5785.4800000000005</v>
      </c>
      <c r="D463" s="303">
        <f>IF('INGRESO DE DATOS'!$D$19="Guayas/Santa Elena",'Tablas Guayaquil'!D463,'Tablas Resto de Ecuador'!D463)</f>
        <v>5071.04</v>
      </c>
      <c r="E463" s="303">
        <f>IF('INGRESO DE DATOS'!$D$19="Guayas/Santa Elena",'Tablas Guayaquil'!E463,'Tablas Resto de Ecuador'!E463)</f>
        <v>4080.4700000000003</v>
      </c>
      <c r="F463" s="303">
        <f>IF('INGRESO DE DATOS'!$D$19="Guayas/Santa Elena",'Tablas Guayaquil'!F463,'Tablas Resto de Ecuador'!F463)</f>
        <v>3539.34</v>
      </c>
      <c r="G463" s="303">
        <f>IF('INGRESO DE DATOS'!$D$19="Guayas/Santa Elena",'Tablas Guayaquil'!G463,'Tablas Resto de Ecuador'!G463)</f>
        <v>2638.34</v>
      </c>
    </row>
    <row r="464" spans="1:7" ht="14" hidden="1" x14ac:dyDescent="0.15">
      <c r="A464" s="18">
        <v>27</v>
      </c>
      <c r="B464" s="19"/>
      <c r="C464" s="303">
        <f>IF('INGRESO DE DATOS'!$D$19="Guayas/Santa Elena",'Tablas Guayaquil'!C464,'Tablas Resto de Ecuador'!C464)</f>
        <v>5785.4800000000005</v>
      </c>
      <c r="D464" s="303">
        <f>IF('INGRESO DE DATOS'!$D$19="Guayas/Santa Elena",'Tablas Guayaquil'!D464,'Tablas Resto de Ecuador'!D464)</f>
        <v>5071.04</v>
      </c>
      <c r="E464" s="303">
        <f>IF('INGRESO DE DATOS'!$D$19="Guayas/Santa Elena",'Tablas Guayaquil'!E464,'Tablas Resto de Ecuador'!E464)</f>
        <v>4080.4700000000003</v>
      </c>
      <c r="F464" s="303">
        <f>IF('INGRESO DE DATOS'!$D$19="Guayas/Santa Elena",'Tablas Guayaquil'!F464,'Tablas Resto de Ecuador'!F464)</f>
        <v>3539.34</v>
      </c>
      <c r="G464" s="303">
        <f>IF('INGRESO DE DATOS'!$D$19="Guayas/Santa Elena",'Tablas Guayaquil'!G464,'Tablas Resto de Ecuador'!G464)</f>
        <v>2638.34</v>
      </c>
    </row>
    <row r="465" spans="1:7" ht="14" hidden="1" x14ac:dyDescent="0.15">
      <c r="A465" s="18">
        <v>28</v>
      </c>
      <c r="B465" s="19"/>
      <c r="C465" s="303">
        <f>IF('INGRESO DE DATOS'!$D$19="Guayas/Santa Elena",'Tablas Guayaquil'!C465,'Tablas Resto de Ecuador'!C465)</f>
        <v>5785.4800000000005</v>
      </c>
      <c r="D465" s="303">
        <f>IF('INGRESO DE DATOS'!$D$19="Guayas/Santa Elena",'Tablas Guayaquil'!D465,'Tablas Resto de Ecuador'!D465)</f>
        <v>5071.04</v>
      </c>
      <c r="E465" s="303">
        <f>IF('INGRESO DE DATOS'!$D$19="Guayas/Santa Elena",'Tablas Guayaquil'!E465,'Tablas Resto de Ecuador'!E465)</f>
        <v>4080.4700000000003</v>
      </c>
      <c r="F465" s="303">
        <f>IF('INGRESO DE DATOS'!$D$19="Guayas/Santa Elena",'Tablas Guayaquil'!F465,'Tablas Resto de Ecuador'!F465)</f>
        <v>3539.34</v>
      </c>
      <c r="G465" s="303">
        <f>IF('INGRESO DE DATOS'!$D$19="Guayas/Santa Elena",'Tablas Guayaquil'!G465,'Tablas Resto de Ecuador'!G465)</f>
        <v>2638.34</v>
      </c>
    </row>
    <row r="466" spans="1:7" ht="14" hidden="1" x14ac:dyDescent="0.15">
      <c r="A466" s="18">
        <v>29</v>
      </c>
      <c r="B466" s="19"/>
      <c r="C466" s="303">
        <f>IF('INGRESO DE DATOS'!$D$19="Guayas/Santa Elena",'Tablas Guayaquil'!C466,'Tablas Resto de Ecuador'!C466)</f>
        <v>5785.4800000000005</v>
      </c>
      <c r="D466" s="303">
        <f>IF('INGRESO DE DATOS'!$D$19="Guayas/Santa Elena",'Tablas Guayaquil'!D466,'Tablas Resto de Ecuador'!D466)</f>
        <v>5071.04</v>
      </c>
      <c r="E466" s="303">
        <f>IF('INGRESO DE DATOS'!$D$19="Guayas/Santa Elena",'Tablas Guayaquil'!E466,'Tablas Resto de Ecuador'!E466)</f>
        <v>4080.4700000000003</v>
      </c>
      <c r="F466" s="303">
        <f>IF('INGRESO DE DATOS'!$D$19="Guayas/Santa Elena",'Tablas Guayaquil'!F466,'Tablas Resto de Ecuador'!F466)</f>
        <v>3539.34</v>
      </c>
      <c r="G466" s="303">
        <f>IF('INGRESO DE DATOS'!$D$19="Guayas/Santa Elena",'Tablas Guayaquil'!G466,'Tablas Resto de Ecuador'!G466)</f>
        <v>2638.34</v>
      </c>
    </row>
    <row r="467" spans="1:7" ht="14" hidden="1" x14ac:dyDescent="0.15">
      <c r="A467" s="18">
        <v>30</v>
      </c>
      <c r="B467" s="19"/>
      <c r="C467" s="303">
        <f>IF('INGRESO DE DATOS'!$D$19="Guayas/Santa Elena",'Tablas Guayaquil'!C467,'Tablas Resto de Ecuador'!C467)</f>
        <v>6433.14</v>
      </c>
      <c r="D467" s="303">
        <f>IF('INGRESO DE DATOS'!$D$19="Guayas/Santa Elena",'Tablas Guayaquil'!D467,'Tablas Resto de Ecuador'!D467)</f>
        <v>5639.7300000000005</v>
      </c>
      <c r="E467" s="303">
        <f>IF('INGRESO DE DATOS'!$D$19="Guayas/Santa Elena",'Tablas Guayaquil'!E467,'Tablas Resto de Ecuador'!E467)</f>
        <v>4503.9400000000005</v>
      </c>
      <c r="F467" s="303">
        <f>IF('INGRESO DE DATOS'!$D$19="Guayas/Santa Elena",'Tablas Guayaquil'!F467,'Tablas Resto de Ecuador'!F467)</f>
        <v>3905.57</v>
      </c>
      <c r="G467" s="303">
        <f>IF('INGRESO DE DATOS'!$D$19="Guayas/Santa Elena",'Tablas Guayaquil'!G467,'Tablas Resto de Ecuador'!G467)</f>
        <v>2911.82</v>
      </c>
    </row>
    <row r="468" spans="1:7" ht="14" hidden="1" x14ac:dyDescent="0.15">
      <c r="A468" s="18">
        <v>31</v>
      </c>
      <c r="B468" s="19"/>
      <c r="C468" s="303">
        <f>IF('INGRESO DE DATOS'!$D$19="Guayas/Santa Elena",'Tablas Guayaquil'!C468,'Tablas Resto de Ecuador'!C468)</f>
        <v>6433.14</v>
      </c>
      <c r="D468" s="303">
        <f>IF('INGRESO DE DATOS'!$D$19="Guayas/Santa Elena",'Tablas Guayaquil'!D468,'Tablas Resto de Ecuador'!D468)</f>
        <v>5639.7300000000005</v>
      </c>
      <c r="E468" s="303">
        <f>IF('INGRESO DE DATOS'!$D$19="Guayas/Santa Elena",'Tablas Guayaquil'!E468,'Tablas Resto de Ecuador'!E468)</f>
        <v>4503.9400000000005</v>
      </c>
      <c r="F468" s="303">
        <f>IF('INGRESO DE DATOS'!$D$19="Guayas/Santa Elena",'Tablas Guayaquil'!F468,'Tablas Resto de Ecuador'!F468)</f>
        <v>3905.57</v>
      </c>
      <c r="G468" s="303">
        <f>IF('INGRESO DE DATOS'!$D$19="Guayas/Santa Elena",'Tablas Guayaquil'!G468,'Tablas Resto de Ecuador'!G468)</f>
        <v>2911.82</v>
      </c>
    </row>
    <row r="469" spans="1:7" ht="14" hidden="1" x14ac:dyDescent="0.15">
      <c r="A469" s="18">
        <v>32</v>
      </c>
      <c r="B469" s="19"/>
      <c r="C469" s="303">
        <f>IF('INGRESO DE DATOS'!$D$19="Guayas/Santa Elena",'Tablas Guayaquil'!C469,'Tablas Resto de Ecuador'!C469)</f>
        <v>6433.14</v>
      </c>
      <c r="D469" s="303">
        <f>IF('INGRESO DE DATOS'!$D$19="Guayas/Santa Elena",'Tablas Guayaquil'!D469,'Tablas Resto de Ecuador'!D469)</f>
        <v>5639.7300000000005</v>
      </c>
      <c r="E469" s="303">
        <f>IF('INGRESO DE DATOS'!$D$19="Guayas/Santa Elena",'Tablas Guayaquil'!E469,'Tablas Resto de Ecuador'!E469)</f>
        <v>4503.9400000000005</v>
      </c>
      <c r="F469" s="303">
        <f>IF('INGRESO DE DATOS'!$D$19="Guayas/Santa Elena",'Tablas Guayaquil'!F469,'Tablas Resto de Ecuador'!F469)</f>
        <v>3905.57</v>
      </c>
      <c r="G469" s="303">
        <f>IF('INGRESO DE DATOS'!$D$19="Guayas/Santa Elena",'Tablas Guayaquil'!G469,'Tablas Resto de Ecuador'!G469)</f>
        <v>2911.82</v>
      </c>
    </row>
    <row r="470" spans="1:7" ht="14" hidden="1" x14ac:dyDescent="0.15">
      <c r="A470" s="18">
        <v>33</v>
      </c>
      <c r="B470" s="19"/>
      <c r="C470" s="303">
        <f>IF('INGRESO DE DATOS'!$D$19="Guayas/Santa Elena",'Tablas Guayaquil'!C470,'Tablas Resto de Ecuador'!C470)</f>
        <v>6433.14</v>
      </c>
      <c r="D470" s="303">
        <f>IF('INGRESO DE DATOS'!$D$19="Guayas/Santa Elena",'Tablas Guayaquil'!D470,'Tablas Resto de Ecuador'!D470)</f>
        <v>5639.7300000000005</v>
      </c>
      <c r="E470" s="303">
        <f>IF('INGRESO DE DATOS'!$D$19="Guayas/Santa Elena",'Tablas Guayaquil'!E470,'Tablas Resto de Ecuador'!E470)</f>
        <v>4503.9400000000005</v>
      </c>
      <c r="F470" s="303">
        <f>IF('INGRESO DE DATOS'!$D$19="Guayas/Santa Elena",'Tablas Guayaquil'!F470,'Tablas Resto de Ecuador'!F470)</f>
        <v>3905.57</v>
      </c>
      <c r="G470" s="303">
        <f>IF('INGRESO DE DATOS'!$D$19="Guayas/Santa Elena",'Tablas Guayaquil'!G470,'Tablas Resto de Ecuador'!G470)</f>
        <v>2911.82</v>
      </c>
    </row>
    <row r="471" spans="1:7" ht="14" hidden="1" x14ac:dyDescent="0.15">
      <c r="A471" s="18">
        <v>34</v>
      </c>
      <c r="B471" s="19"/>
      <c r="C471" s="303">
        <f>IF('INGRESO DE DATOS'!$D$19="Guayas/Santa Elena",'Tablas Guayaquil'!C471,'Tablas Resto de Ecuador'!C471)</f>
        <v>6433.14</v>
      </c>
      <c r="D471" s="303">
        <f>IF('INGRESO DE DATOS'!$D$19="Guayas/Santa Elena",'Tablas Guayaquil'!D471,'Tablas Resto de Ecuador'!D471)</f>
        <v>5639.7300000000005</v>
      </c>
      <c r="E471" s="303">
        <f>IF('INGRESO DE DATOS'!$D$19="Guayas/Santa Elena",'Tablas Guayaquil'!E471,'Tablas Resto de Ecuador'!E471)</f>
        <v>4503.9400000000005</v>
      </c>
      <c r="F471" s="303">
        <f>IF('INGRESO DE DATOS'!$D$19="Guayas/Santa Elena",'Tablas Guayaquil'!F471,'Tablas Resto de Ecuador'!F471)</f>
        <v>3905.57</v>
      </c>
      <c r="G471" s="303">
        <f>IF('INGRESO DE DATOS'!$D$19="Guayas/Santa Elena",'Tablas Guayaquil'!G471,'Tablas Resto de Ecuador'!G471)</f>
        <v>2911.82</v>
      </c>
    </row>
    <row r="472" spans="1:7" ht="14" hidden="1" x14ac:dyDescent="0.15">
      <c r="A472" s="18">
        <v>35</v>
      </c>
      <c r="B472" s="19"/>
      <c r="C472" s="303">
        <f>IF('INGRESO DE DATOS'!$D$19="Guayas/Santa Elena",'Tablas Guayaquil'!C472,'Tablas Resto de Ecuador'!C472)</f>
        <v>7184.1500000000005</v>
      </c>
      <c r="D472" s="303">
        <f>IF('INGRESO DE DATOS'!$D$19="Guayas/Santa Elena",'Tablas Guayaquil'!D472,'Tablas Resto de Ecuador'!D472)</f>
        <v>6295.34</v>
      </c>
      <c r="E472" s="303">
        <f>IF('INGRESO DE DATOS'!$D$19="Guayas/Santa Elena",'Tablas Guayaquil'!E472,'Tablas Resto de Ecuador'!E472)</f>
        <v>4998.96</v>
      </c>
      <c r="F472" s="303">
        <f>IF('INGRESO DE DATOS'!$D$19="Guayas/Santa Elena",'Tablas Guayaquil'!F472,'Tablas Resto de Ecuador'!F472)</f>
        <v>4334.87</v>
      </c>
      <c r="G472" s="303">
        <f>IF('INGRESO DE DATOS'!$D$19="Guayas/Santa Elena",'Tablas Guayaquil'!G472,'Tablas Resto de Ecuador'!G472)</f>
        <v>3233</v>
      </c>
    </row>
    <row r="473" spans="1:7" ht="14" hidden="1" x14ac:dyDescent="0.15">
      <c r="A473" s="18">
        <v>36</v>
      </c>
      <c r="B473" s="19"/>
      <c r="C473" s="303">
        <f>IF('INGRESO DE DATOS'!$D$19="Guayas/Santa Elena",'Tablas Guayaquil'!C473,'Tablas Resto de Ecuador'!C473)</f>
        <v>7184.1500000000005</v>
      </c>
      <c r="D473" s="303">
        <f>IF('INGRESO DE DATOS'!$D$19="Guayas/Santa Elena",'Tablas Guayaquil'!D473,'Tablas Resto de Ecuador'!D473)</f>
        <v>6295.34</v>
      </c>
      <c r="E473" s="303">
        <f>IF('INGRESO DE DATOS'!$D$19="Guayas/Santa Elena",'Tablas Guayaquil'!E473,'Tablas Resto de Ecuador'!E473)</f>
        <v>4998.96</v>
      </c>
      <c r="F473" s="303">
        <f>IF('INGRESO DE DATOS'!$D$19="Guayas/Santa Elena",'Tablas Guayaquil'!F473,'Tablas Resto de Ecuador'!F473)</f>
        <v>4334.87</v>
      </c>
      <c r="G473" s="303">
        <f>IF('INGRESO DE DATOS'!$D$19="Guayas/Santa Elena",'Tablas Guayaquil'!G473,'Tablas Resto de Ecuador'!G473)</f>
        <v>3233</v>
      </c>
    </row>
    <row r="474" spans="1:7" ht="14" hidden="1" x14ac:dyDescent="0.15">
      <c r="A474" s="18">
        <v>37</v>
      </c>
      <c r="B474" s="19"/>
      <c r="C474" s="303">
        <f>IF('INGRESO DE DATOS'!$D$19="Guayas/Santa Elena",'Tablas Guayaquil'!C474,'Tablas Resto de Ecuador'!C474)</f>
        <v>7184.1500000000005</v>
      </c>
      <c r="D474" s="303">
        <f>IF('INGRESO DE DATOS'!$D$19="Guayas/Santa Elena",'Tablas Guayaquil'!D474,'Tablas Resto de Ecuador'!D474)</f>
        <v>6295.34</v>
      </c>
      <c r="E474" s="303">
        <f>IF('INGRESO DE DATOS'!$D$19="Guayas/Santa Elena",'Tablas Guayaquil'!E474,'Tablas Resto de Ecuador'!E474)</f>
        <v>4998.96</v>
      </c>
      <c r="F474" s="303">
        <f>IF('INGRESO DE DATOS'!$D$19="Guayas/Santa Elena",'Tablas Guayaquil'!F474,'Tablas Resto de Ecuador'!F474)</f>
        <v>4334.87</v>
      </c>
      <c r="G474" s="303">
        <f>IF('INGRESO DE DATOS'!$D$19="Guayas/Santa Elena",'Tablas Guayaquil'!G474,'Tablas Resto de Ecuador'!G474)</f>
        <v>3233</v>
      </c>
    </row>
    <row r="475" spans="1:7" ht="14" hidden="1" x14ac:dyDescent="0.15">
      <c r="A475" s="18">
        <v>38</v>
      </c>
      <c r="B475" s="19"/>
      <c r="C475" s="303">
        <f>IF('INGRESO DE DATOS'!$D$19="Guayas/Santa Elena",'Tablas Guayaquil'!C475,'Tablas Resto de Ecuador'!C475)</f>
        <v>7184.1500000000005</v>
      </c>
      <c r="D475" s="303">
        <f>IF('INGRESO DE DATOS'!$D$19="Guayas/Santa Elena",'Tablas Guayaquil'!D475,'Tablas Resto de Ecuador'!D475)</f>
        <v>6295.34</v>
      </c>
      <c r="E475" s="303">
        <f>IF('INGRESO DE DATOS'!$D$19="Guayas/Santa Elena",'Tablas Guayaquil'!E475,'Tablas Resto de Ecuador'!E475)</f>
        <v>4998.96</v>
      </c>
      <c r="F475" s="303">
        <f>IF('INGRESO DE DATOS'!$D$19="Guayas/Santa Elena",'Tablas Guayaquil'!F475,'Tablas Resto de Ecuador'!F475)</f>
        <v>4334.87</v>
      </c>
      <c r="G475" s="303">
        <f>IF('INGRESO DE DATOS'!$D$19="Guayas/Santa Elena",'Tablas Guayaquil'!G475,'Tablas Resto de Ecuador'!G475)</f>
        <v>3233</v>
      </c>
    </row>
    <row r="476" spans="1:7" ht="14" hidden="1" x14ac:dyDescent="0.15">
      <c r="A476" s="18">
        <v>39</v>
      </c>
      <c r="B476" s="19"/>
      <c r="C476" s="303">
        <f>IF('INGRESO DE DATOS'!$D$19="Guayas/Santa Elena",'Tablas Guayaquil'!C476,'Tablas Resto de Ecuador'!C476)</f>
        <v>7184.1500000000005</v>
      </c>
      <c r="D476" s="303">
        <f>IF('INGRESO DE DATOS'!$D$19="Guayas/Santa Elena",'Tablas Guayaquil'!D476,'Tablas Resto de Ecuador'!D476)</f>
        <v>6295.34</v>
      </c>
      <c r="E476" s="303">
        <f>IF('INGRESO DE DATOS'!$D$19="Guayas/Santa Elena",'Tablas Guayaquil'!E476,'Tablas Resto de Ecuador'!E476)</f>
        <v>4998.96</v>
      </c>
      <c r="F476" s="303">
        <f>IF('INGRESO DE DATOS'!$D$19="Guayas/Santa Elena",'Tablas Guayaquil'!F476,'Tablas Resto de Ecuador'!F476)</f>
        <v>4334.87</v>
      </c>
      <c r="G476" s="303">
        <f>IF('INGRESO DE DATOS'!$D$19="Guayas/Santa Elena",'Tablas Guayaquil'!G476,'Tablas Resto de Ecuador'!G476)</f>
        <v>3233</v>
      </c>
    </row>
    <row r="477" spans="1:7" ht="14" hidden="1" x14ac:dyDescent="0.15">
      <c r="A477" s="18">
        <v>40</v>
      </c>
      <c r="B477" s="19"/>
      <c r="C477" s="303">
        <f>IF('INGRESO DE DATOS'!$D$19="Guayas/Santa Elena",'Tablas Guayaquil'!C477,'Tablas Resto de Ecuador'!C477)</f>
        <v>8045.93</v>
      </c>
      <c r="D477" s="303">
        <f>IF('INGRESO DE DATOS'!$D$19="Guayas/Santa Elena",'Tablas Guayaquil'!D477,'Tablas Resto de Ecuador'!D477)</f>
        <v>7053.2400000000007</v>
      </c>
      <c r="E477" s="303">
        <f>IF('INGRESO DE DATOS'!$D$19="Guayas/Santa Elena",'Tablas Guayaquil'!E477,'Tablas Resto de Ecuador'!E477)</f>
        <v>5575.0700000000006</v>
      </c>
      <c r="F477" s="303">
        <f>IF('INGRESO DE DATOS'!$D$19="Guayas/Santa Elena",'Tablas Guayaquil'!F477,'Tablas Resto de Ecuador'!F477)</f>
        <v>4834.66</v>
      </c>
      <c r="G477" s="303">
        <f>IF('INGRESO DE DATOS'!$D$19="Guayas/Santa Elena",'Tablas Guayaquil'!G477,'Tablas Resto de Ecuador'!G477)</f>
        <v>3604.53</v>
      </c>
    </row>
    <row r="478" spans="1:7" ht="14" hidden="1" x14ac:dyDescent="0.15">
      <c r="A478" s="18">
        <v>41</v>
      </c>
      <c r="B478" s="19"/>
      <c r="C478" s="303">
        <f>IF('INGRESO DE DATOS'!$D$19="Guayas/Santa Elena",'Tablas Guayaquil'!C478,'Tablas Resto de Ecuador'!C478)</f>
        <v>8045.93</v>
      </c>
      <c r="D478" s="303">
        <f>IF('INGRESO DE DATOS'!$D$19="Guayas/Santa Elena",'Tablas Guayaquil'!D478,'Tablas Resto de Ecuador'!D478)</f>
        <v>7053.2400000000007</v>
      </c>
      <c r="E478" s="303">
        <f>IF('INGRESO DE DATOS'!$D$19="Guayas/Santa Elena",'Tablas Guayaquil'!E478,'Tablas Resto de Ecuador'!E478)</f>
        <v>5575.0700000000006</v>
      </c>
      <c r="F478" s="303">
        <f>IF('INGRESO DE DATOS'!$D$19="Guayas/Santa Elena",'Tablas Guayaquil'!F478,'Tablas Resto de Ecuador'!F478)</f>
        <v>4834.66</v>
      </c>
      <c r="G478" s="303">
        <f>IF('INGRESO DE DATOS'!$D$19="Guayas/Santa Elena",'Tablas Guayaquil'!G478,'Tablas Resto de Ecuador'!G478)</f>
        <v>3604.53</v>
      </c>
    </row>
    <row r="479" spans="1:7" ht="14" hidden="1" x14ac:dyDescent="0.15">
      <c r="A479" s="18">
        <v>42</v>
      </c>
      <c r="B479" s="19"/>
      <c r="C479" s="303">
        <f>IF('INGRESO DE DATOS'!$D$19="Guayas/Santa Elena",'Tablas Guayaquil'!C479,'Tablas Resto de Ecuador'!C479)</f>
        <v>8045.93</v>
      </c>
      <c r="D479" s="303">
        <f>IF('INGRESO DE DATOS'!$D$19="Guayas/Santa Elena",'Tablas Guayaquil'!D479,'Tablas Resto de Ecuador'!D479)</f>
        <v>7053.2400000000007</v>
      </c>
      <c r="E479" s="303">
        <f>IF('INGRESO DE DATOS'!$D$19="Guayas/Santa Elena",'Tablas Guayaquil'!E479,'Tablas Resto de Ecuador'!E479)</f>
        <v>5575.0700000000006</v>
      </c>
      <c r="F479" s="303">
        <f>IF('INGRESO DE DATOS'!$D$19="Guayas/Santa Elena",'Tablas Guayaquil'!F479,'Tablas Resto de Ecuador'!F479)</f>
        <v>4834.66</v>
      </c>
      <c r="G479" s="303">
        <f>IF('INGRESO DE DATOS'!$D$19="Guayas/Santa Elena",'Tablas Guayaquil'!G479,'Tablas Resto de Ecuador'!G479)</f>
        <v>3604.53</v>
      </c>
    </row>
    <row r="480" spans="1:7" ht="14" hidden="1" x14ac:dyDescent="0.15">
      <c r="A480" s="18">
        <v>43</v>
      </c>
      <c r="B480" s="19"/>
      <c r="C480" s="303">
        <f>IF('INGRESO DE DATOS'!$D$19="Guayas/Santa Elena",'Tablas Guayaquil'!C480,'Tablas Resto de Ecuador'!C480)</f>
        <v>8045.93</v>
      </c>
      <c r="D480" s="303">
        <f>IF('INGRESO DE DATOS'!$D$19="Guayas/Santa Elena",'Tablas Guayaquil'!D480,'Tablas Resto de Ecuador'!D480)</f>
        <v>7053.2400000000007</v>
      </c>
      <c r="E480" s="303">
        <f>IF('INGRESO DE DATOS'!$D$19="Guayas/Santa Elena",'Tablas Guayaquil'!E480,'Tablas Resto de Ecuador'!E480)</f>
        <v>5575.0700000000006</v>
      </c>
      <c r="F480" s="303">
        <f>IF('INGRESO DE DATOS'!$D$19="Guayas/Santa Elena",'Tablas Guayaquil'!F480,'Tablas Resto de Ecuador'!F480)</f>
        <v>4834.66</v>
      </c>
      <c r="G480" s="303">
        <f>IF('INGRESO DE DATOS'!$D$19="Guayas/Santa Elena",'Tablas Guayaquil'!G480,'Tablas Resto de Ecuador'!G480)</f>
        <v>3604.53</v>
      </c>
    </row>
    <row r="481" spans="1:7" ht="14" hidden="1" x14ac:dyDescent="0.15">
      <c r="A481" s="18">
        <v>44</v>
      </c>
      <c r="B481" s="19"/>
      <c r="C481" s="303">
        <f>IF('INGRESO DE DATOS'!$D$19="Guayas/Santa Elena",'Tablas Guayaquil'!C481,'Tablas Resto de Ecuador'!C481)</f>
        <v>8045.93</v>
      </c>
      <c r="D481" s="303">
        <f>IF('INGRESO DE DATOS'!$D$19="Guayas/Santa Elena",'Tablas Guayaquil'!D481,'Tablas Resto de Ecuador'!D481)</f>
        <v>7053.2400000000007</v>
      </c>
      <c r="E481" s="303">
        <f>IF('INGRESO DE DATOS'!$D$19="Guayas/Santa Elena",'Tablas Guayaquil'!E481,'Tablas Resto de Ecuador'!E481)</f>
        <v>5575.0700000000006</v>
      </c>
      <c r="F481" s="303">
        <f>IF('INGRESO DE DATOS'!$D$19="Guayas/Santa Elena",'Tablas Guayaquil'!F481,'Tablas Resto de Ecuador'!F481)</f>
        <v>4834.66</v>
      </c>
      <c r="G481" s="303">
        <f>IF('INGRESO DE DATOS'!$D$19="Guayas/Santa Elena",'Tablas Guayaquil'!G481,'Tablas Resto de Ecuador'!G481)</f>
        <v>3604.53</v>
      </c>
    </row>
    <row r="482" spans="1:7" ht="14" hidden="1" x14ac:dyDescent="0.15">
      <c r="A482" s="18">
        <v>45</v>
      </c>
      <c r="B482" s="19"/>
      <c r="C482" s="303">
        <f>IF('INGRESO DE DATOS'!$D$19="Guayas/Santa Elena",'Tablas Guayaquil'!C482,'Tablas Resto de Ecuador'!C482)</f>
        <v>9004.7000000000007</v>
      </c>
      <c r="D482" s="303">
        <f>IF('INGRESO DE DATOS'!$D$19="Guayas/Santa Elena",'Tablas Guayaquil'!D482,'Tablas Resto de Ecuador'!D482)</f>
        <v>7894.35</v>
      </c>
      <c r="E482" s="303">
        <f>IF('INGRESO DE DATOS'!$D$19="Guayas/Santa Elena",'Tablas Guayaquil'!E482,'Tablas Resto de Ecuador'!E482)</f>
        <v>6220.6100000000006</v>
      </c>
      <c r="F482" s="303">
        <f>IF('INGRESO DE DATOS'!$D$19="Guayas/Santa Elena",'Tablas Guayaquil'!F482,'Tablas Resto de Ecuador'!F482)</f>
        <v>5393.81</v>
      </c>
      <c r="G482" s="303">
        <f>IF('INGRESO DE DATOS'!$D$19="Guayas/Santa Elena",'Tablas Guayaquil'!G482,'Tablas Resto de Ecuador'!G482)</f>
        <v>4021.6400000000003</v>
      </c>
    </row>
    <row r="483" spans="1:7" ht="14" hidden="1" x14ac:dyDescent="0.15">
      <c r="A483" s="18">
        <v>46</v>
      </c>
      <c r="B483" s="19"/>
      <c r="C483" s="303">
        <f>IF('INGRESO DE DATOS'!$D$19="Guayas/Santa Elena",'Tablas Guayaquil'!C483,'Tablas Resto de Ecuador'!C483)</f>
        <v>9004.7000000000007</v>
      </c>
      <c r="D483" s="303">
        <f>IF('INGRESO DE DATOS'!$D$19="Guayas/Santa Elena",'Tablas Guayaquil'!D483,'Tablas Resto de Ecuador'!D483)</f>
        <v>7894.35</v>
      </c>
      <c r="E483" s="303">
        <f>IF('INGRESO DE DATOS'!$D$19="Guayas/Santa Elena",'Tablas Guayaquil'!E483,'Tablas Resto de Ecuador'!E483)</f>
        <v>6220.6100000000006</v>
      </c>
      <c r="F483" s="303">
        <f>IF('INGRESO DE DATOS'!$D$19="Guayas/Santa Elena",'Tablas Guayaquil'!F483,'Tablas Resto de Ecuador'!F483)</f>
        <v>5393.81</v>
      </c>
      <c r="G483" s="303">
        <f>IF('INGRESO DE DATOS'!$D$19="Guayas/Santa Elena",'Tablas Guayaquil'!G483,'Tablas Resto de Ecuador'!G483)</f>
        <v>4021.6400000000003</v>
      </c>
    </row>
    <row r="484" spans="1:7" ht="14" hidden="1" x14ac:dyDescent="0.15">
      <c r="A484" s="18">
        <v>47</v>
      </c>
      <c r="B484" s="19"/>
      <c r="C484" s="303">
        <f>IF('INGRESO DE DATOS'!$D$19="Guayas/Santa Elena",'Tablas Guayaquil'!C484,'Tablas Resto de Ecuador'!C484)</f>
        <v>9004.7000000000007</v>
      </c>
      <c r="D484" s="303">
        <f>IF('INGRESO DE DATOS'!$D$19="Guayas/Santa Elena",'Tablas Guayaquil'!D484,'Tablas Resto de Ecuador'!D484)</f>
        <v>7894.35</v>
      </c>
      <c r="E484" s="303">
        <f>IF('INGRESO DE DATOS'!$D$19="Guayas/Santa Elena",'Tablas Guayaquil'!E484,'Tablas Resto de Ecuador'!E484)</f>
        <v>6220.6100000000006</v>
      </c>
      <c r="F484" s="303">
        <f>IF('INGRESO DE DATOS'!$D$19="Guayas/Santa Elena",'Tablas Guayaquil'!F484,'Tablas Resto de Ecuador'!F484)</f>
        <v>5393.81</v>
      </c>
      <c r="G484" s="303">
        <f>IF('INGRESO DE DATOS'!$D$19="Guayas/Santa Elena",'Tablas Guayaquil'!G484,'Tablas Resto de Ecuador'!G484)</f>
        <v>4021.6400000000003</v>
      </c>
    </row>
    <row r="485" spans="1:7" ht="14" hidden="1" x14ac:dyDescent="0.15">
      <c r="A485" s="18">
        <v>48</v>
      </c>
      <c r="B485" s="19"/>
      <c r="C485" s="303">
        <f>IF('INGRESO DE DATOS'!$D$19="Guayas/Santa Elena",'Tablas Guayaquil'!C485,'Tablas Resto de Ecuador'!C485)</f>
        <v>9004.7000000000007</v>
      </c>
      <c r="D485" s="303">
        <f>IF('INGRESO DE DATOS'!$D$19="Guayas/Santa Elena",'Tablas Guayaquil'!D485,'Tablas Resto de Ecuador'!D485)</f>
        <v>7894.35</v>
      </c>
      <c r="E485" s="303">
        <f>IF('INGRESO DE DATOS'!$D$19="Guayas/Santa Elena",'Tablas Guayaquil'!E485,'Tablas Resto de Ecuador'!E485)</f>
        <v>6220.6100000000006</v>
      </c>
      <c r="F485" s="303">
        <f>IF('INGRESO DE DATOS'!$D$19="Guayas/Santa Elena",'Tablas Guayaquil'!F485,'Tablas Resto de Ecuador'!F485)</f>
        <v>5393.81</v>
      </c>
      <c r="G485" s="303">
        <f>IF('INGRESO DE DATOS'!$D$19="Guayas/Santa Elena",'Tablas Guayaquil'!G485,'Tablas Resto de Ecuador'!G485)</f>
        <v>4021.6400000000003</v>
      </c>
    </row>
    <row r="486" spans="1:7" ht="14" hidden="1" x14ac:dyDescent="0.15">
      <c r="A486" s="18">
        <v>49</v>
      </c>
      <c r="B486" s="19"/>
      <c r="C486" s="303">
        <f>IF('INGRESO DE DATOS'!$D$19="Guayas/Santa Elena",'Tablas Guayaquil'!C486,'Tablas Resto de Ecuador'!C486)</f>
        <v>9004.7000000000007</v>
      </c>
      <c r="D486" s="303">
        <f>IF('INGRESO DE DATOS'!$D$19="Guayas/Santa Elena",'Tablas Guayaquil'!D486,'Tablas Resto de Ecuador'!D486)</f>
        <v>7894.35</v>
      </c>
      <c r="E486" s="303">
        <f>IF('INGRESO DE DATOS'!$D$19="Guayas/Santa Elena",'Tablas Guayaquil'!E486,'Tablas Resto de Ecuador'!E486)</f>
        <v>6220.6100000000006</v>
      </c>
      <c r="F486" s="303">
        <f>IF('INGRESO DE DATOS'!$D$19="Guayas/Santa Elena",'Tablas Guayaquil'!F486,'Tablas Resto de Ecuador'!F486)</f>
        <v>5393.81</v>
      </c>
      <c r="G486" s="303">
        <f>IF('INGRESO DE DATOS'!$D$19="Guayas/Santa Elena",'Tablas Guayaquil'!G486,'Tablas Resto de Ecuador'!G486)</f>
        <v>4021.6400000000003</v>
      </c>
    </row>
    <row r="487" spans="1:7" ht="14" hidden="1" x14ac:dyDescent="0.15">
      <c r="A487" s="18">
        <v>50</v>
      </c>
      <c r="B487" s="19"/>
      <c r="C487" s="303">
        <f>IF('INGRESO DE DATOS'!$D$19="Guayas/Santa Elena",'Tablas Guayaquil'!C487,'Tablas Resto de Ecuador'!C487)</f>
        <v>10084.84</v>
      </c>
      <c r="D487" s="303">
        <f>IF('INGRESO DE DATOS'!$D$19="Guayas/Santa Elena",'Tablas Guayaquil'!D487,'Tablas Resto de Ecuador'!D487)</f>
        <v>8840.93</v>
      </c>
      <c r="E487" s="303">
        <f>IF('INGRESO DE DATOS'!$D$19="Guayas/Santa Elena",'Tablas Guayaquil'!E487,'Tablas Resto de Ecuador'!E487)</f>
        <v>6950.9500000000007</v>
      </c>
      <c r="F487" s="303">
        <f>IF('INGRESO DE DATOS'!$D$19="Guayas/Santa Elena",'Tablas Guayaquil'!F487,'Tablas Resto de Ecuador'!F487)</f>
        <v>6027.6900000000005</v>
      </c>
      <c r="G487" s="303">
        <f>IF('INGRESO DE DATOS'!$D$19="Guayas/Santa Elena",'Tablas Guayaquil'!G487,'Tablas Resto de Ecuador'!G487)</f>
        <v>4493.34</v>
      </c>
    </row>
    <row r="488" spans="1:7" ht="14" hidden="1" x14ac:dyDescent="0.15">
      <c r="A488" s="18">
        <v>51</v>
      </c>
      <c r="B488" s="19"/>
      <c r="C488" s="303">
        <f>IF('INGRESO DE DATOS'!$D$19="Guayas/Santa Elena",'Tablas Guayaquil'!C488,'Tablas Resto de Ecuador'!C488)</f>
        <v>10084.84</v>
      </c>
      <c r="D488" s="303">
        <f>IF('INGRESO DE DATOS'!$D$19="Guayas/Santa Elena",'Tablas Guayaquil'!D488,'Tablas Resto de Ecuador'!D488)</f>
        <v>8840.93</v>
      </c>
      <c r="E488" s="303">
        <f>IF('INGRESO DE DATOS'!$D$19="Guayas/Santa Elena",'Tablas Guayaquil'!E488,'Tablas Resto de Ecuador'!E488)</f>
        <v>6950.9500000000007</v>
      </c>
      <c r="F488" s="303">
        <f>IF('INGRESO DE DATOS'!$D$19="Guayas/Santa Elena",'Tablas Guayaquil'!F488,'Tablas Resto de Ecuador'!F488)</f>
        <v>6027.6900000000005</v>
      </c>
      <c r="G488" s="303">
        <f>IF('INGRESO DE DATOS'!$D$19="Guayas/Santa Elena",'Tablas Guayaquil'!G488,'Tablas Resto de Ecuador'!G488)</f>
        <v>4493.34</v>
      </c>
    </row>
    <row r="489" spans="1:7" ht="14" hidden="1" x14ac:dyDescent="0.15">
      <c r="A489" s="18">
        <v>52</v>
      </c>
      <c r="B489" s="19"/>
      <c r="C489" s="303">
        <f>IF('INGRESO DE DATOS'!$D$19="Guayas/Santa Elena",'Tablas Guayaquil'!C489,'Tablas Resto de Ecuador'!C489)</f>
        <v>10084.84</v>
      </c>
      <c r="D489" s="303">
        <f>IF('INGRESO DE DATOS'!$D$19="Guayas/Santa Elena",'Tablas Guayaquil'!D489,'Tablas Resto de Ecuador'!D489)</f>
        <v>8840.93</v>
      </c>
      <c r="E489" s="303">
        <f>IF('INGRESO DE DATOS'!$D$19="Guayas/Santa Elena",'Tablas Guayaquil'!E489,'Tablas Resto de Ecuador'!E489)</f>
        <v>6950.9500000000007</v>
      </c>
      <c r="F489" s="303">
        <f>IF('INGRESO DE DATOS'!$D$19="Guayas/Santa Elena",'Tablas Guayaquil'!F489,'Tablas Resto de Ecuador'!F489)</f>
        <v>6027.6900000000005</v>
      </c>
      <c r="G489" s="303">
        <f>IF('INGRESO DE DATOS'!$D$19="Guayas/Santa Elena",'Tablas Guayaquil'!G489,'Tablas Resto de Ecuador'!G489)</f>
        <v>4493.34</v>
      </c>
    </row>
    <row r="490" spans="1:7" ht="14" hidden="1" x14ac:dyDescent="0.15">
      <c r="A490" s="18">
        <v>53</v>
      </c>
      <c r="B490" s="19"/>
      <c r="C490" s="303">
        <f>IF('INGRESO DE DATOS'!$D$19="Guayas/Santa Elena",'Tablas Guayaquil'!C490,'Tablas Resto de Ecuador'!C490)</f>
        <v>10084.84</v>
      </c>
      <c r="D490" s="303">
        <f>IF('INGRESO DE DATOS'!$D$19="Guayas/Santa Elena",'Tablas Guayaquil'!D490,'Tablas Resto de Ecuador'!D490)</f>
        <v>8840.93</v>
      </c>
      <c r="E490" s="303">
        <f>IF('INGRESO DE DATOS'!$D$19="Guayas/Santa Elena",'Tablas Guayaquil'!E490,'Tablas Resto de Ecuador'!E490)</f>
        <v>6950.9500000000007</v>
      </c>
      <c r="F490" s="303">
        <f>IF('INGRESO DE DATOS'!$D$19="Guayas/Santa Elena",'Tablas Guayaquil'!F490,'Tablas Resto de Ecuador'!F490)</f>
        <v>6027.6900000000005</v>
      </c>
      <c r="G490" s="303">
        <f>IF('INGRESO DE DATOS'!$D$19="Guayas/Santa Elena",'Tablas Guayaquil'!G490,'Tablas Resto de Ecuador'!G490)</f>
        <v>4493.34</v>
      </c>
    </row>
    <row r="491" spans="1:7" ht="14" hidden="1" x14ac:dyDescent="0.15">
      <c r="A491" s="18">
        <v>54</v>
      </c>
      <c r="B491" s="20"/>
      <c r="C491" s="303">
        <f>IF('INGRESO DE DATOS'!$D$19="Guayas/Santa Elena",'Tablas Guayaquil'!C491,'Tablas Resto de Ecuador'!C491)</f>
        <v>10084.84</v>
      </c>
      <c r="D491" s="303">
        <f>IF('INGRESO DE DATOS'!$D$19="Guayas/Santa Elena",'Tablas Guayaquil'!D491,'Tablas Resto de Ecuador'!D491)</f>
        <v>8840.93</v>
      </c>
      <c r="E491" s="303">
        <f>IF('INGRESO DE DATOS'!$D$19="Guayas/Santa Elena",'Tablas Guayaquil'!E491,'Tablas Resto de Ecuador'!E491)</f>
        <v>6950.9500000000007</v>
      </c>
      <c r="F491" s="303">
        <f>IF('INGRESO DE DATOS'!$D$19="Guayas/Santa Elena",'Tablas Guayaquil'!F491,'Tablas Resto de Ecuador'!F491)</f>
        <v>6027.6900000000005</v>
      </c>
      <c r="G491" s="303">
        <f>IF('INGRESO DE DATOS'!$D$19="Guayas/Santa Elena",'Tablas Guayaquil'!G491,'Tablas Resto de Ecuador'!G491)</f>
        <v>4493.34</v>
      </c>
    </row>
    <row r="492" spans="1:7" ht="14" hidden="1" x14ac:dyDescent="0.15">
      <c r="A492" s="18">
        <v>55</v>
      </c>
      <c r="B492" s="20"/>
      <c r="C492" s="303">
        <f>IF('INGRESO DE DATOS'!$D$19="Guayas/Santa Elena",'Tablas Guayaquil'!C492,'Tablas Resto de Ecuador'!C492)</f>
        <v>11274.16</v>
      </c>
      <c r="D492" s="303">
        <f>IF('INGRESO DE DATOS'!$D$19="Guayas/Santa Elena",'Tablas Guayaquil'!D492,'Tablas Resto de Ecuador'!D492)</f>
        <v>9882.91</v>
      </c>
      <c r="E492" s="303">
        <f>IF('INGRESO DE DATOS'!$D$19="Guayas/Santa Elena",'Tablas Guayaquil'!E492,'Tablas Resto de Ecuador'!E492)</f>
        <v>7758.14</v>
      </c>
      <c r="F492" s="303">
        <f>IF('INGRESO DE DATOS'!$D$19="Guayas/Santa Elena",'Tablas Guayaquil'!F492,'Tablas Resto de Ecuador'!F492)</f>
        <v>6728.35</v>
      </c>
      <c r="G492" s="303">
        <f>IF('INGRESO DE DATOS'!$D$19="Guayas/Santa Elena",'Tablas Guayaquil'!G492,'Tablas Resto de Ecuador'!G492)</f>
        <v>5016.45</v>
      </c>
    </row>
    <row r="493" spans="1:7" ht="14" hidden="1" x14ac:dyDescent="0.15">
      <c r="A493" s="18">
        <v>56</v>
      </c>
      <c r="B493" s="20"/>
      <c r="C493" s="303">
        <f>IF('INGRESO DE DATOS'!$D$19="Guayas/Santa Elena",'Tablas Guayaquil'!C493,'Tablas Resto de Ecuador'!C493)</f>
        <v>11274.16</v>
      </c>
      <c r="D493" s="303">
        <f>IF('INGRESO DE DATOS'!$D$19="Guayas/Santa Elena",'Tablas Guayaquil'!D493,'Tablas Resto de Ecuador'!D493)</f>
        <v>9882.91</v>
      </c>
      <c r="E493" s="303">
        <f>IF('INGRESO DE DATOS'!$D$19="Guayas/Santa Elena",'Tablas Guayaquil'!E493,'Tablas Resto de Ecuador'!E493)</f>
        <v>7758.14</v>
      </c>
      <c r="F493" s="303">
        <f>IF('INGRESO DE DATOS'!$D$19="Guayas/Santa Elena",'Tablas Guayaquil'!F493,'Tablas Resto de Ecuador'!F493)</f>
        <v>6728.35</v>
      </c>
      <c r="G493" s="303">
        <f>IF('INGRESO DE DATOS'!$D$19="Guayas/Santa Elena",'Tablas Guayaquil'!G493,'Tablas Resto de Ecuador'!G493)</f>
        <v>5016.45</v>
      </c>
    </row>
    <row r="494" spans="1:7" ht="14" hidden="1" x14ac:dyDescent="0.15">
      <c r="A494" s="18">
        <v>57</v>
      </c>
      <c r="B494" s="20"/>
      <c r="C494" s="303">
        <f>IF('INGRESO DE DATOS'!$D$19="Guayas/Santa Elena",'Tablas Guayaquil'!C494,'Tablas Resto de Ecuador'!C494)</f>
        <v>11274.16</v>
      </c>
      <c r="D494" s="303">
        <f>IF('INGRESO DE DATOS'!$D$19="Guayas/Santa Elena",'Tablas Guayaquil'!D494,'Tablas Resto de Ecuador'!D494)</f>
        <v>9882.91</v>
      </c>
      <c r="E494" s="303">
        <f>IF('INGRESO DE DATOS'!$D$19="Guayas/Santa Elena",'Tablas Guayaquil'!E494,'Tablas Resto de Ecuador'!E494)</f>
        <v>7758.14</v>
      </c>
      <c r="F494" s="303">
        <f>IF('INGRESO DE DATOS'!$D$19="Guayas/Santa Elena",'Tablas Guayaquil'!F494,'Tablas Resto de Ecuador'!F494)</f>
        <v>6728.35</v>
      </c>
      <c r="G494" s="303">
        <f>IF('INGRESO DE DATOS'!$D$19="Guayas/Santa Elena",'Tablas Guayaquil'!G494,'Tablas Resto de Ecuador'!G494)</f>
        <v>5016.45</v>
      </c>
    </row>
    <row r="495" spans="1:7" ht="14" hidden="1" x14ac:dyDescent="0.15">
      <c r="A495" s="18">
        <v>58</v>
      </c>
      <c r="B495" s="20"/>
      <c r="C495" s="303">
        <f>IF('INGRESO DE DATOS'!$D$19="Guayas/Santa Elena",'Tablas Guayaquil'!C495,'Tablas Resto de Ecuador'!C495)</f>
        <v>11274.16</v>
      </c>
      <c r="D495" s="303">
        <f>IF('INGRESO DE DATOS'!$D$19="Guayas/Santa Elena",'Tablas Guayaquil'!D495,'Tablas Resto de Ecuador'!D495)</f>
        <v>9882.91</v>
      </c>
      <c r="E495" s="303">
        <f>IF('INGRESO DE DATOS'!$D$19="Guayas/Santa Elena",'Tablas Guayaquil'!E495,'Tablas Resto de Ecuador'!E495)</f>
        <v>7758.14</v>
      </c>
      <c r="F495" s="303">
        <f>IF('INGRESO DE DATOS'!$D$19="Guayas/Santa Elena",'Tablas Guayaquil'!F495,'Tablas Resto de Ecuador'!F495)</f>
        <v>6728.35</v>
      </c>
      <c r="G495" s="303">
        <f>IF('INGRESO DE DATOS'!$D$19="Guayas/Santa Elena",'Tablas Guayaquil'!G495,'Tablas Resto de Ecuador'!G495)</f>
        <v>5016.45</v>
      </c>
    </row>
    <row r="496" spans="1:7" ht="14" hidden="1" x14ac:dyDescent="0.15">
      <c r="A496" s="18">
        <v>59</v>
      </c>
      <c r="B496" s="20"/>
      <c r="C496" s="303">
        <f>IF('INGRESO DE DATOS'!$D$19="Guayas/Santa Elena",'Tablas Guayaquil'!C496,'Tablas Resto de Ecuador'!C496)</f>
        <v>11274.16</v>
      </c>
      <c r="D496" s="303">
        <f>IF('INGRESO DE DATOS'!$D$19="Guayas/Santa Elena",'Tablas Guayaquil'!D496,'Tablas Resto de Ecuador'!D496)</f>
        <v>9882.91</v>
      </c>
      <c r="E496" s="303">
        <f>IF('INGRESO DE DATOS'!$D$19="Guayas/Santa Elena",'Tablas Guayaquil'!E496,'Tablas Resto de Ecuador'!E496)</f>
        <v>7758.14</v>
      </c>
      <c r="F496" s="303">
        <f>IF('INGRESO DE DATOS'!$D$19="Guayas/Santa Elena",'Tablas Guayaquil'!F496,'Tablas Resto de Ecuador'!F496)</f>
        <v>6728.35</v>
      </c>
      <c r="G496" s="303">
        <f>IF('INGRESO DE DATOS'!$D$19="Guayas/Santa Elena",'Tablas Guayaquil'!G496,'Tablas Resto de Ecuador'!G496)</f>
        <v>5016.45</v>
      </c>
    </row>
    <row r="497" spans="1:7" ht="14" hidden="1" x14ac:dyDescent="0.15">
      <c r="A497" s="18">
        <v>60</v>
      </c>
      <c r="B497" s="20"/>
      <c r="C497" s="303">
        <f>IF('INGRESO DE DATOS'!$D$19="Guayas/Santa Elena",'Tablas Guayaquil'!C497,'Tablas Resto de Ecuador'!C497)</f>
        <v>12066.51</v>
      </c>
      <c r="D497" s="303">
        <f>IF('INGRESO DE DATOS'!$D$19="Guayas/Santa Elena",'Tablas Guayaquil'!D497,'Tablas Resto de Ecuador'!D497)</f>
        <v>10576.68</v>
      </c>
      <c r="E497" s="303">
        <f>IF('INGRESO DE DATOS'!$D$19="Guayas/Santa Elena",'Tablas Guayaquil'!E497,'Tablas Resto de Ecuador'!E497)</f>
        <v>8299.27</v>
      </c>
      <c r="F497" s="303">
        <f>IF('INGRESO DE DATOS'!$D$19="Guayas/Santa Elena",'Tablas Guayaquil'!F497,'Tablas Resto de Ecuador'!F497)</f>
        <v>7195.2800000000007</v>
      </c>
      <c r="G497" s="303">
        <f>IF('INGRESO DE DATOS'!$D$19="Guayas/Santa Elena",'Tablas Guayaquil'!G497,'Tablas Resto de Ecuador'!G497)</f>
        <v>5365.72</v>
      </c>
    </row>
    <row r="498" spans="1:7" ht="14" hidden="1" x14ac:dyDescent="0.15">
      <c r="A498" s="18">
        <v>61</v>
      </c>
      <c r="B498" s="20"/>
      <c r="C498" s="303">
        <f>IF('INGRESO DE DATOS'!$D$19="Guayas/Santa Elena",'Tablas Guayaquil'!C498,'Tablas Resto de Ecuador'!C498)</f>
        <v>13447.69</v>
      </c>
      <c r="D498" s="303">
        <f>IF('INGRESO DE DATOS'!$D$19="Guayas/Santa Elena",'Tablas Guayaquil'!D498,'Tablas Resto de Ecuador'!D498)</f>
        <v>11786.140000000001</v>
      </c>
      <c r="E498" s="303">
        <f>IF('INGRESO DE DATOS'!$D$19="Guayas/Santa Elena",'Tablas Guayaquil'!E498,'Tablas Resto de Ecuador'!E498)</f>
        <v>9241.08</v>
      </c>
      <c r="F498" s="303">
        <f>IF('INGRESO DE DATOS'!$D$19="Guayas/Santa Elena",'Tablas Guayaquil'!F498,'Tablas Resto de Ecuador'!F498)</f>
        <v>8014.13</v>
      </c>
      <c r="G498" s="303">
        <f>IF('INGRESO DE DATOS'!$D$19="Guayas/Santa Elena",'Tablas Guayaquil'!G498,'Tablas Resto de Ecuador'!G498)</f>
        <v>5974.6900000000005</v>
      </c>
    </row>
    <row r="499" spans="1:7" ht="14" hidden="1" x14ac:dyDescent="0.15">
      <c r="A499" s="18">
        <v>62</v>
      </c>
      <c r="B499" s="20"/>
      <c r="C499" s="303">
        <f>IF('INGRESO DE DATOS'!$D$19="Guayas/Santa Elena",'Tablas Guayaquil'!C499,'Tablas Resto de Ecuador'!C499)</f>
        <v>14939.11</v>
      </c>
      <c r="D499" s="303">
        <f>IF('INGRESO DE DATOS'!$D$19="Guayas/Santa Elena",'Tablas Guayaquil'!D499,'Tablas Resto de Ecuador'!D499)</f>
        <v>13094.18</v>
      </c>
      <c r="E499" s="303">
        <f>IF('INGRESO DE DATOS'!$D$19="Guayas/Santa Elena",'Tablas Guayaquil'!E499,'Tablas Resto de Ecuador'!E499)</f>
        <v>10263.980000000001</v>
      </c>
      <c r="F499" s="303">
        <f>IF('INGRESO DE DATOS'!$D$19="Guayas/Santa Elena",'Tablas Guayaquil'!F499,'Tablas Resto de Ecuador'!F499)</f>
        <v>8900.82</v>
      </c>
      <c r="G499" s="303">
        <f>IF('INGRESO DE DATOS'!$D$19="Guayas/Santa Elena",'Tablas Guayaquil'!G499,'Tablas Resto de Ecuador'!G499)</f>
        <v>6635.6</v>
      </c>
    </row>
    <row r="500" spans="1:7" ht="14" hidden="1" x14ac:dyDescent="0.15">
      <c r="A500" s="18">
        <v>63</v>
      </c>
      <c r="B500" s="20"/>
      <c r="C500" s="303">
        <f>IF('INGRESO DE DATOS'!$D$19="Guayas/Santa Elena",'Tablas Guayaquil'!C500,'Tablas Resto de Ecuador'!C500)</f>
        <v>16544.48</v>
      </c>
      <c r="D500" s="303">
        <f>IF('INGRESO DE DATOS'!$D$19="Guayas/Santa Elena",'Tablas Guayaquil'!D500,'Tablas Resto de Ecuador'!D500)</f>
        <v>14501.33</v>
      </c>
      <c r="E500" s="303">
        <f>IF('INGRESO DE DATOS'!$D$19="Guayas/Santa Elena",'Tablas Guayaquil'!E500,'Tablas Resto de Ecuador'!E500)</f>
        <v>11367.44</v>
      </c>
      <c r="F500" s="303">
        <f>IF('INGRESO DE DATOS'!$D$19="Guayas/Santa Elena",'Tablas Guayaquil'!F500,'Tablas Resto de Ecuador'!F500)</f>
        <v>9858</v>
      </c>
      <c r="G500" s="303">
        <f>IF('INGRESO DE DATOS'!$D$19="Guayas/Santa Elena",'Tablas Guayaquil'!G500,'Tablas Resto de Ecuador'!G500)</f>
        <v>7349.51</v>
      </c>
    </row>
    <row r="501" spans="1:7" ht="14" hidden="1" x14ac:dyDescent="0.15">
      <c r="A501" s="18">
        <v>64</v>
      </c>
      <c r="B501" s="20"/>
      <c r="C501" s="303">
        <f>IF('INGRESO DE DATOS'!$D$19="Guayas/Santa Elena",'Tablas Guayaquil'!C501,'Tablas Resto de Ecuador'!C501)</f>
        <v>18263.27</v>
      </c>
      <c r="D501" s="303">
        <f>IF('INGRESO DE DATOS'!$D$19="Guayas/Santa Elena",'Tablas Guayaquil'!D501,'Tablas Resto de Ecuador'!D501)</f>
        <v>16006.53</v>
      </c>
      <c r="E501" s="303">
        <f>IF('INGRESO DE DATOS'!$D$19="Guayas/Santa Elena",'Tablas Guayaquil'!E501,'Tablas Resto de Ecuador'!E501)</f>
        <v>12550.93</v>
      </c>
      <c r="F501" s="303">
        <f>IF('INGRESO DE DATOS'!$D$19="Guayas/Santa Elena",'Tablas Guayaquil'!F501,'Tablas Resto de Ecuador'!F501)</f>
        <v>10883.550000000001</v>
      </c>
      <c r="G501" s="303">
        <f>IF('INGRESO DE DATOS'!$D$19="Guayas/Santa Elena",'Tablas Guayaquil'!G501,'Tablas Resto de Ecuador'!G501)</f>
        <v>8114.3</v>
      </c>
    </row>
    <row r="502" spans="1:7" ht="14" hidden="1" x14ac:dyDescent="0.15">
      <c r="A502" s="18">
        <v>65</v>
      </c>
      <c r="B502" s="20"/>
      <c r="C502" s="303">
        <f>IF('INGRESO DE DATOS'!$D$19="Guayas/Santa Elena",'Tablas Guayaquil'!C502,'Tablas Resto de Ecuador'!C502)</f>
        <v>20093.89</v>
      </c>
      <c r="D502" s="303">
        <f>IF('INGRESO DE DATOS'!$D$19="Guayas/Santa Elena",'Tablas Guayaquil'!D502,'Tablas Resto de Ecuador'!D502)</f>
        <v>17612.43</v>
      </c>
      <c r="E502" s="303">
        <f>IF('INGRESO DE DATOS'!$D$19="Guayas/Santa Elena",'Tablas Guayaquil'!E502,'Tablas Resto de Ecuador'!E502)</f>
        <v>13813.92</v>
      </c>
      <c r="F502" s="303">
        <f>IF('INGRESO DE DATOS'!$D$19="Guayas/Santa Elena",'Tablas Guayaquil'!F502,'Tablas Resto de Ecuador'!F502)</f>
        <v>11979.59</v>
      </c>
      <c r="G502" s="303">
        <f>IF('INGRESO DE DATOS'!$D$19="Guayas/Santa Elena",'Tablas Guayaquil'!G502,'Tablas Resto de Ecuador'!G502)</f>
        <v>8930.5</v>
      </c>
    </row>
    <row r="503" spans="1:7" ht="14" hidden="1" x14ac:dyDescent="0.15">
      <c r="A503" s="18">
        <v>66</v>
      </c>
      <c r="B503" s="20"/>
      <c r="C503" s="303">
        <f>IF('INGRESO DE DATOS'!$D$19="Guayas/Santa Elena",'Tablas Guayaquil'!C503,'Tablas Resto de Ecuador'!C503)</f>
        <v>22035.81</v>
      </c>
      <c r="D503" s="303">
        <f>IF('INGRESO DE DATOS'!$D$19="Guayas/Santa Elena",'Tablas Guayaquil'!D503,'Tablas Resto de Ecuador'!D503)</f>
        <v>19315.32</v>
      </c>
      <c r="E503" s="303">
        <f>IF('INGRESO DE DATOS'!$D$19="Guayas/Santa Elena",'Tablas Guayaquil'!E503,'Tablas Resto de Ecuador'!E503)</f>
        <v>15156.41</v>
      </c>
      <c r="F503" s="303">
        <f>IF('INGRESO DE DATOS'!$D$19="Guayas/Santa Elena",'Tablas Guayaquil'!F503,'Tablas Resto de Ecuador'!F503)</f>
        <v>13143.470000000001</v>
      </c>
      <c r="G503" s="303">
        <f>IF('INGRESO DE DATOS'!$D$19="Guayas/Santa Elena",'Tablas Guayaquil'!G503,'Tablas Resto de Ecuador'!G503)</f>
        <v>9797.0500000000011</v>
      </c>
    </row>
    <row r="504" spans="1:7" ht="14" hidden="1" x14ac:dyDescent="0.15">
      <c r="A504" s="18">
        <v>67</v>
      </c>
      <c r="B504" s="20"/>
      <c r="C504" s="303">
        <f>IF('INGRESO DE DATOS'!$D$19="Guayas/Santa Elena",'Tablas Guayaquil'!C504,'Tablas Resto de Ecuador'!C504)</f>
        <v>24092.210000000003</v>
      </c>
      <c r="D504" s="303">
        <f>IF('INGRESO DE DATOS'!$D$19="Guayas/Santa Elena",'Tablas Guayaquil'!D504,'Tablas Resto de Ecuador'!D504)</f>
        <v>21117.32</v>
      </c>
      <c r="E504" s="303">
        <f>IF('INGRESO DE DATOS'!$D$19="Guayas/Santa Elena",'Tablas Guayaquil'!E504,'Tablas Resto de Ecuador'!E504)</f>
        <v>16579.46</v>
      </c>
      <c r="F504" s="303">
        <f>IF('INGRESO DE DATOS'!$D$19="Guayas/Santa Elena",'Tablas Guayaquil'!F504,'Tablas Resto de Ecuador'!F504)</f>
        <v>14375.720000000001</v>
      </c>
      <c r="G504" s="303">
        <f>IF('INGRESO DE DATOS'!$D$19="Guayas/Santa Elena",'Tablas Guayaquil'!G504,'Tablas Resto de Ecuador'!G504)</f>
        <v>10717.130000000001</v>
      </c>
    </row>
    <row r="505" spans="1:7" ht="14" hidden="1" x14ac:dyDescent="0.15">
      <c r="A505" s="18">
        <v>68</v>
      </c>
      <c r="B505" s="20"/>
      <c r="C505" s="303">
        <f>IF('INGRESO DE DATOS'!$D$19="Guayas/Santa Elena",'Tablas Guayaquil'!C505,'Tablas Resto de Ecuador'!C505)</f>
        <v>26259.38</v>
      </c>
      <c r="D505" s="303">
        <f>IF('INGRESO DE DATOS'!$D$19="Guayas/Santa Elena",'Tablas Guayaquil'!D505,'Tablas Resto de Ecuador'!D505)</f>
        <v>23019.49</v>
      </c>
      <c r="E505" s="303">
        <f>IF('INGRESO DE DATOS'!$D$19="Guayas/Santa Elena",'Tablas Guayaquil'!E505,'Tablas Resto de Ecuador'!E505)</f>
        <v>18082.010000000002</v>
      </c>
      <c r="F505" s="303">
        <f>IF('INGRESO DE DATOS'!$D$19="Guayas/Santa Elena",'Tablas Guayaquil'!F505,'Tablas Resto de Ecuador'!F505)</f>
        <v>15680.050000000001</v>
      </c>
      <c r="G505" s="303">
        <f>IF('INGRESO DE DATOS'!$D$19="Guayas/Santa Elena",'Tablas Guayaquil'!G505,'Tablas Resto de Ecuador'!G505)</f>
        <v>11689.68</v>
      </c>
    </row>
    <row r="506" spans="1:7" ht="14" hidden="1" x14ac:dyDescent="0.15">
      <c r="A506" s="18">
        <v>69</v>
      </c>
      <c r="B506" s="20"/>
      <c r="C506" s="303">
        <f>IF('INGRESO DE DATOS'!$D$19="Guayas/Santa Elena",'Tablas Guayaquil'!C506,'Tablas Resto de Ecuador'!C506)</f>
        <v>28542.620000000003</v>
      </c>
      <c r="D506" s="303">
        <f>IF('INGRESO DE DATOS'!$D$19="Guayas/Santa Elena",'Tablas Guayaquil'!D506,'Tablas Resto de Ecuador'!D506)</f>
        <v>25017.59</v>
      </c>
      <c r="E506" s="303">
        <f>IF('INGRESO DE DATOS'!$D$19="Guayas/Santa Elena",'Tablas Guayaquil'!E506,'Tablas Resto de Ecuador'!E506)</f>
        <v>19665.650000000001</v>
      </c>
      <c r="F506" s="303">
        <f>IF('INGRESO DE DATOS'!$D$19="Guayas/Santa Elena",'Tablas Guayaquil'!F506,'Tablas Resto de Ecuador'!F506)</f>
        <v>17053.280000000002</v>
      </c>
      <c r="G506" s="303">
        <f>IF('INGRESO DE DATOS'!$D$19="Guayas/Santa Elena",'Tablas Guayaquil'!G506,'Tablas Resto de Ecuador'!G506)</f>
        <v>12713.11</v>
      </c>
    </row>
    <row r="507" spans="1:7" ht="14" hidden="1" x14ac:dyDescent="0.15">
      <c r="A507" s="18">
        <v>70</v>
      </c>
      <c r="B507" s="20"/>
      <c r="C507" s="303">
        <f>IF('INGRESO DE DATOS'!$D$19="Guayas/Santa Elena",'Tablas Guayaquil'!C507,'Tablas Resto de Ecuador'!C507)</f>
        <v>30936.100000000002</v>
      </c>
      <c r="D507" s="303">
        <f>IF('INGRESO DE DATOS'!$D$19="Guayas/Santa Elena",'Tablas Guayaquil'!D507,'Tablas Resto de Ecuador'!D507)</f>
        <v>27115.86</v>
      </c>
      <c r="E507" s="303">
        <f>IF('INGRESO DE DATOS'!$D$19="Guayas/Santa Elena",'Tablas Guayaquil'!E507,'Tablas Resto de Ecuador'!E507)</f>
        <v>21327.73</v>
      </c>
      <c r="F507" s="303">
        <f>IF('INGRESO DE DATOS'!$D$19="Guayas/Santa Elena",'Tablas Guayaquil'!F507,'Tablas Resto de Ecuador'!F507)</f>
        <v>18494.350000000002</v>
      </c>
      <c r="G507" s="303">
        <f>IF('INGRESO DE DATOS'!$D$19="Guayas/Santa Elena",'Tablas Guayaquil'!G507,'Tablas Resto de Ecuador'!G507)</f>
        <v>13786.890000000001</v>
      </c>
    </row>
    <row r="508" spans="1:7" ht="14" hidden="1" x14ac:dyDescent="0.15">
      <c r="A508" s="18">
        <v>71</v>
      </c>
      <c r="B508" s="20"/>
      <c r="C508" s="303">
        <f>IF('INGRESO DE DATOS'!$D$19="Guayas/Santa Elena",'Tablas Guayaquil'!C508,'Tablas Resto de Ecuador'!C508)</f>
        <v>33441.94</v>
      </c>
      <c r="D508" s="303">
        <f>IF('INGRESO DE DATOS'!$D$19="Guayas/Santa Elena",'Tablas Guayaquil'!D508,'Tablas Resto de Ecuador'!D508)</f>
        <v>29313.24</v>
      </c>
      <c r="E508" s="303">
        <f>IF('INGRESO DE DATOS'!$D$19="Guayas/Santa Elena",'Tablas Guayaquil'!E508,'Tablas Resto de Ecuador'!E508)</f>
        <v>23071.960000000003</v>
      </c>
      <c r="F508" s="303">
        <f>IF('INGRESO DE DATOS'!$D$19="Guayas/Santa Elena",'Tablas Guayaquil'!F508,'Tablas Resto de Ecuador'!F508)</f>
        <v>20005.38</v>
      </c>
      <c r="G508" s="303">
        <f>IF('INGRESO DE DATOS'!$D$19="Guayas/Santa Elena",'Tablas Guayaquil'!G508,'Tablas Resto de Ecuador'!G508)</f>
        <v>14914.2</v>
      </c>
    </row>
    <row r="509" spans="1:7" ht="14" hidden="1" x14ac:dyDescent="0.15">
      <c r="A509" s="18">
        <v>72</v>
      </c>
      <c r="B509" s="20"/>
      <c r="C509" s="303">
        <f>IF('INGRESO DE DATOS'!$D$19="Guayas/Santa Elena",'Tablas Guayaquil'!C509,'Tablas Resto de Ecuador'!C509)</f>
        <v>36061.200000000004</v>
      </c>
      <c r="D509" s="303">
        <f>IF('INGRESO DE DATOS'!$D$19="Guayas/Santa Elena",'Tablas Guayaquil'!D509,'Tablas Resto de Ecuador'!D509)</f>
        <v>31607.61</v>
      </c>
      <c r="E509" s="303">
        <f>IF('INGRESO DE DATOS'!$D$19="Guayas/Santa Elena",'Tablas Guayaquil'!E509,'Tablas Resto de Ecuador'!E509)</f>
        <v>24893.040000000001</v>
      </c>
      <c r="F509" s="303">
        <f>IF('INGRESO DE DATOS'!$D$19="Guayas/Santa Elena",'Tablas Guayaquil'!F509,'Tablas Resto de Ecuador'!F509)</f>
        <v>21585.84</v>
      </c>
      <c r="G509" s="303">
        <f>IF('INGRESO DE DATOS'!$D$19="Guayas/Santa Elena",'Tablas Guayaquil'!G509,'Tablas Resto de Ecuador'!G509)</f>
        <v>16091.33</v>
      </c>
    </row>
    <row r="510" spans="1:7" ht="14" hidden="1" x14ac:dyDescent="0.15">
      <c r="A510" s="18">
        <v>73</v>
      </c>
      <c r="B510" s="20"/>
      <c r="C510" s="303">
        <f>IF('INGRESO DE DATOS'!$D$19="Guayas/Santa Elena",'Tablas Guayaquil'!C510,'Tablas Resto de Ecuador'!C510)</f>
        <v>38792.29</v>
      </c>
      <c r="D510" s="303">
        <f>IF('INGRESO DE DATOS'!$D$19="Guayas/Santa Elena",'Tablas Guayaquil'!D510,'Tablas Resto de Ecuador'!D510)</f>
        <v>34002.68</v>
      </c>
      <c r="E510" s="303">
        <f>IF('INGRESO DE DATOS'!$D$19="Guayas/Santa Elena",'Tablas Guayaquil'!E510,'Tablas Resto de Ecuador'!E510)</f>
        <v>26796.27</v>
      </c>
      <c r="F510" s="303">
        <f>IF('INGRESO DE DATOS'!$D$19="Guayas/Santa Elena",'Tablas Guayaquil'!F510,'Tablas Resto de Ecuador'!F510)</f>
        <v>23235.73</v>
      </c>
      <c r="G510" s="303">
        <f>IF('INGRESO DE DATOS'!$D$19="Guayas/Santa Elena",'Tablas Guayaquil'!G510,'Tablas Resto de Ecuador'!G510)</f>
        <v>17322.52</v>
      </c>
    </row>
    <row r="511" spans="1:7" ht="14" hidden="1" x14ac:dyDescent="0.15">
      <c r="A511" s="18">
        <v>74</v>
      </c>
      <c r="B511" s="20"/>
      <c r="C511" s="303">
        <f>IF('INGRESO DE DATOS'!$D$19="Guayas/Santa Elena",'Tablas Guayaquil'!C511,'Tablas Resto de Ecuador'!C511)</f>
        <v>41637.33</v>
      </c>
      <c r="D511" s="303">
        <f>IF('INGRESO DE DATOS'!$D$19="Guayas/Santa Elena",'Tablas Guayaquil'!D511,'Tablas Resto de Ecuador'!D511)</f>
        <v>36495.270000000004</v>
      </c>
      <c r="E511" s="303">
        <f>IF('INGRESO DE DATOS'!$D$19="Guayas/Santa Elena",'Tablas Guayaquil'!E511,'Tablas Resto de Ecuador'!E511)</f>
        <v>28779</v>
      </c>
      <c r="F511" s="303">
        <f>IF('INGRESO DE DATOS'!$D$19="Guayas/Santa Elena",'Tablas Guayaquil'!F511,'Tablas Resto de Ecuador'!F511)</f>
        <v>24955.050000000003</v>
      </c>
      <c r="G511" s="303">
        <f>IF('INGRESO DE DATOS'!$D$19="Guayas/Santa Elena",'Tablas Guayaquil'!G511,'Tablas Resto de Ecuador'!G511)</f>
        <v>18604.060000000001</v>
      </c>
    </row>
    <row r="512" spans="1:7" ht="14" hidden="1" x14ac:dyDescent="0.15">
      <c r="A512" s="18">
        <v>75</v>
      </c>
      <c r="B512" s="20"/>
      <c r="C512" s="303">
        <f>IF('INGRESO DE DATOS'!$D$19="Guayas/Santa Elena",'Tablas Guayaquil'!C512,'Tablas Resto de Ecuador'!C512)</f>
        <v>44593.670000000006</v>
      </c>
      <c r="D512" s="303">
        <f>IF('INGRESO DE DATOS'!$D$19="Guayas/Santa Elena",'Tablas Guayaquil'!D512,'Tablas Resto de Ecuador'!D512)</f>
        <v>39089.090000000004</v>
      </c>
      <c r="E512" s="303">
        <f>IF('INGRESO DE DATOS'!$D$19="Guayas/Santa Elena",'Tablas Guayaquil'!E512,'Tablas Resto de Ecuador'!E512)</f>
        <v>30841.230000000003</v>
      </c>
      <c r="F512" s="303">
        <f>IF('INGRESO DE DATOS'!$D$19="Guayas/Santa Elena",'Tablas Guayaquil'!F512,'Tablas Resto de Ecuador'!F512)</f>
        <v>26743.27</v>
      </c>
      <c r="G512" s="303">
        <f>IF('INGRESO DE DATOS'!$D$19="Guayas/Santa Elena",'Tablas Guayaquil'!G512,'Tablas Resto de Ecuador'!G512)</f>
        <v>19935.95</v>
      </c>
    </row>
    <row r="513" spans="1:7" ht="14" hidden="1" x14ac:dyDescent="0.15">
      <c r="A513" s="18">
        <v>76</v>
      </c>
      <c r="B513" s="20"/>
      <c r="C513" s="303">
        <f>IF('INGRESO DE DATOS'!$D$19="Guayas/Santa Elena",'Tablas Guayaquil'!C513,'Tablas Resto de Ecuador'!C513)</f>
        <v>44593.670000000006</v>
      </c>
      <c r="D513" s="303">
        <f>IF('INGRESO DE DATOS'!$D$19="Guayas/Santa Elena",'Tablas Guayaquil'!D513,'Tablas Resto de Ecuador'!D513)</f>
        <v>39089.090000000004</v>
      </c>
      <c r="E513" s="303">
        <f>IF('INGRESO DE DATOS'!$D$19="Guayas/Santa Elena",'Tablas Guayaquil'!E513,'Tablas Resto de Ecuador'!E513)</f>
        <v>30841.230000000003</v>
      </c>
      <c r="F513" s="303">
        <f>IF('INGRESO DE DATOS'!$D$19="Guayas/Santa Elena",'Tablas Guayaquil'!F513,'Tablas Resto de Ecuador'!F513)</f>
        <v>26743.27</v>
      </c>
      <c r="G513" s="303">
        <f>IF('INGRESO DE DATOS'!$D$19="Guayas/Santa Elena",'Tablas Guayaquil'!G513,'Tablas Resto de Ecuador'!G513)</f>
        <v>19935.95</v>
      </c>
    </row>
    <row r="514" spans="1:7" ht="14" hidden="1" x14ac:dyDescent="0.15">
      <c r="A514" s="18">
        <v>77</v>
      </c>
      <c r="B514" s="20"/>
      <c r="C514" s="303">
        <f>IF('INGRESO DE DATOS'!$D$19="Guayas/Santa Elena",'Tablas Guayaquil'!C514,'Tablas Resto de Ecuador'!C514)</f>
        <v>44593.670000000006</v>
      </c>
      <c r="D514" s="303">
        <f>IF('INGRESO DE DATOS'!$D$19="Guayas/Santa Elena",'Tablas Guayaquil'!D514,'Tablas Resto de Ecuador'!D514)</f>
        <v>39089.090000000004</v>
      </c>
      <c r="E514" s="303">
        <f>IF('INGRESO DE DATOS'!$D$19="Guayas/Santa Elena",'Tablas Guayaquil'!E514,'Tablas Resto de Ecuador'!E514)</f>
        <v>30841.230000000003</v>
      </c>
      <c r="F514" s="303">
        <f>IF('INGRESO DE DATOS'!$D$19="Guayas/Santa Elena",'Tablas Guayaquil'!F514,'Tablas Resto de Ecuador'!F514)</f>
        <v>26743.27</v>
      </c>
      <c r="G514" s="303">
        <f>IF('INGRESO DE DATOS'!$D$19="Guayas/Santa Elena",'Tablas Guayaquil'!G514,'Tablas Resto de Ecuador'!G514)</f>
        <v>19935.95</v>
      </c>
    </row>
    <row r="515" spans="1:7" ht="14" hidden="1" x14ac:dyDescent="0.15">
      <c r="A515" s="18">
        <v>78</v>
      </c>
      <c r="B515" s="20"/>
      <c r="C515" s="303">
        <f>IF('INGRESO DE DATOS'!$D$19="Guayas/Santa Elena",'Tablas Guayaquil'!C515,'Tablas Resto de Ecuador'!C515)</f>
        <v>44593.670000000006</v>
      </c>
      <c r="D515" s="303">
        <f>IF('INGRESO DE DATOS'!$D$19="Guayas/Santa Elena",'Tablas Guayaquil'!D515,'Tablas Resto de Ecuador'!D515)</f>
        <v>39089.090000000004</v>
      </c>
      <c r="E515" s="303">
        <f>IF('INGRESO DE DATOS'!$D$19="Guayas/Santa Elena",'Tablas Guayaquil'!E515,'Tablas Resto de Ecuador'!E515)</f>
        <v>30841.230000000003</v>
      </c>
      <c r="F515" s="303">
        <f>IF('INGRESO DE DATOS'!$D$19="Guayas/Santa Elena",'Tablas Guayaquil'!F515,'Tablas Resto de Ecuador'!F515)</f>
        <v>26743.27</v>
      </c>
      <c r="G515" s="303">
        <f>IF('INGRESO DE DATOS'!$D$19="Guayas/Santa Elena",'Tablas Guayaquil'!G515,'Tablas Resto de Ecuador'!G515)</f>
        <v>19935.95</v>
      </c>
    </row>
    <row r="516" spans="1:7" ht="14" hidden="1" x14ac:dyDescent="0.15">
      <c r="A516" s="18">
        <v>79</v>
      </c>
      <c r="B516" s="20"/>
      <c r="C516" s="303">
        <f>IF('INGRESO DE DATOS'!$D$19="Guayas/Santa Elena",'Tablas Guayaquil'!C516,'Tablas Resto de Ecuador'!C516)</f>
        <v>44593.670000000006</v>
      </c>
      <c r="D516" s="303">
        <f>IF('INGRESO DE DATOS'!$D$19="Guayas/Santa Elena",'Tablas Guayaquil'!D516,'Tablas Resto de Ecuador'!D516)</f>
        <v>39089.090000000004</v>
      </c>
      <c r="E516" s="303">
        <f>IF('INGRESO DE DATOS'!$D$19="Guayas/Santa Elena",'Tablas Guayaquil'!E516,'Tablas Resto de Ecuador'!E516)</f>
        <v>30841.230000000003</v>
      </c>
      <c r="F516" s="303">
        <f>IF('INGRESO DE DATOS'!$D$19="Guayas/Santa Elena",'Tablas Guayaquil'!F516,'Tablas Resto de Ecuador'!F516)</f>
        <v>26743.27</v>
      </c>
      <c r="G516" s="303">
        <f>IF('INGRESO DE DATOS'!$D$19="Guayas/Santa Elena",'Tablas Guayaquil'!G516,'Tablas Resto de Ecuador'!G516)</f>
        <v>19935.95</v>
      </c>
    </row>
    <row r="517" spans="1:7" ht="14" hidden="1" x14ac:dyDescent="0.15">
      <c r="A517" s="18">
        <v>80</v>
      </c>
      <c r="B517" s="20"/>
      <c r="C517" s="303">
        <f>IF('INGRESO DE DATOS'!$D$19="Guayas/Santa Elena",'Tablas Guayaquil'!C517,'Tablas Resto de Ecuador'!C517)</f>
        <v>44593.670000000006</v>
      </c>
      <c r="D517" s="303">
        <f>IF('INGRESO DE DATOS'!$D$19="Guayas/Santa Elena",'Tablas Guayaquil'!D517,'Tablas Resto de Ecuador'!D517)</f>
        <v>39089.090000000004</v>
      </c>
      <c r="E517" s="303">
        <f>IF('INGRESO DE DATOS'!$D$19="Guayas/Santa Elena",'Tablas Guayaquil'!E517,'Tablas Resto de Ecuador'!E517)</f>
        <v>30841.230000000003</v>
      </c>
      <c r="F517" s="303">
        <f>IF('INGRESO DE DATOS'!$D$19="Guayas/Santa Elena",'Tablas Guayaquil'!F517,'Tablas Resto de Ecuador'!F517)</f>
        <v>26743.27</v>
      </c>
      <c r="G517" s="303">
        <f>IF('INGRESO DE DATOS'!$D$19="Guayas/Santa Elena",'Tablas Guayaquil'!G517,'Tablas Resto de Ecuador'!G517)</f>
        <v>19935.95</v>
      </c>
    </row>
    <row r="518" spans="1:7" ht="14" hidden="1" x14ac:dyDescent="0.15">
      <c r="A518" s="18">
        <v>81</v>
      </c>
      <c r="B518" s="20"/>
      <c r="C518" s="303">
        <f>IF('INGRESO DE DATOS'!$D$19="Guayas/Santa Elena",'Tablas Guayaquil'!C518,'Tablas Resto de Ecuador'!C518)</f>
        <v>44593.670000000006</v>
      </c>
      <c r="D518" s="303">
        <f>IF('INGRESO DE DATOS'!$D$19="Guayas/Santa Elena",'Tablas Guayaquil'!D518,'Tablas Resto de Ecuador'!D518)</f>
        <v>39089.090000000004</v>
      </c>
      <c r="E518" s="303">
        <f>IF('INGRESO DE DATOS'!$D$19="Guayas/Santa Elena",'Tablas Guayaquil'!E518,'Tablas Resto de Ecuador'!E518)</f>
        <v>30841.230000000003</v>
      </c>
      <c r="F518" s="303">
        <f>IF('INGRESO DE DATOS'!$D$19="Guayas/Santa Elena",'Tablas Guayaquil'!F518,'Tablas Resto de Ecuador'!F518)</f>
        <v>26743.27</v>
      </c>
      <c r="G518" s="303">
        <f>IF('INGRESO DE DATOS'!$D$19="Guayas/Santa Elena",'Tablas Guayaquil'!G518,'Tablas Resto de Ecuador'!G518)</f>
        <v>19935.95</v>
      </c>
    </row>
    <row r="519" spans="1:7" ht="14" hidden="1" x14ac:dyDescent="0.15">
      <c r="A519" s="18">
        <v>82</v>
      </c>
      <c r="B519" s="20"/>
      <c r="C519" s="303">
        <f>IF('INGRESO DE DATOS'!$D$19="Guayas/Santa Elena",'Tablas Guayaquil'!C519,'Tablas Resto de Ecuador'!C519)</f>
        <v>44593.670000000006</v>
      </c>
      <c r="D519" s="303">
        <f>IF('INGRESO DE DATOS'!$D$19="Guayas/Santa Elena",'Tablas Guayaquil'!D519,'Tablas Resto de Ecuador'!D519)</f>
        <v>39089.090000000004</v>
      </c>
      <c r="E519" s="303">
        <f>IF('INGRESO DE DATOS'!$D$19="Guayas/Santa Elena",'Tablas Guayaquil'!E519,'Tablas Resto de Ecuador'!E519)</f>
        <v>30841.230000000003</v>
      </c>
      <c r="F519" s="303">
        <f>IF('INGRESO DE DATOS'!$D$19="Guayas/Santa Elena",'Tablas Guayaquil'!F519,'Tablas Resto de Ecuador'!F519)</f>
        <v>26743.27</v>
      </c>
      <c r="G519" s="303">
        <f>IF('INGRESO DE DATOS'!$D$19="Guayas/Santa Elena",'Tablas Guayaquil'!G519,'Tablas Resto de Ecuador'!G519)</f>
        <v>19935.95</v>
      </c>
    </row>
    <row r="520" spans="1:7" ht="14" hidden="1" x14ac:dyDescent="0.15">
      <c r="A520" s="18">
        <v>83</v>
      </c>
      <c r="B520" s="20"/>
      <c r="C520" s="303">
        <f>IF('INGRESO DE DATOS'!$D$19="Guayas/Santa Elena",'Tablas Guayaquil'!C520,'Tablas Resto de Ecuador'!C520)</f>
        <v>44593.670000000006</v>
      </c>
      <c r="D520" s="303">
        <f>IF('INGRESO DE DATOS'!$D$19="Guayas/Santa Elena",'Tablas Guayaquil'!D520,'Tablas Resto de Ecuador'!D520)</f>
        <v>39089.090000000004</v>
      </c>
      <c r="E520" s="303">
        <f>IF('INGRESO DE DATOS'!$D$19="Guayas/Santa Elena",'Tablas Guayaquil'!E520,'Tablas Resto de Ecuador'!E520)</f>
        <v>30841.230000000003</v>
      </c>
      <c r="F520" s="303">
        <f>IF('INGRESO DE DATOS'!$D$19="Guayas/Santa Elena",'Tablas Guayaquil'!F520,'Tablas Resto de Ecuador'!F520)</f>
        <v>26743.27</v>
      </c>
      <c r="G520" s="303">
        <f>IF('INGRESO DE DATOS'!$D$19="Guayas/Santa Elena",'Tablas Guayaquil'!G520,'Tablas Resto de Ecuador'!G520)</f>
        <v>19935.95</v>
      </c>
    </row>
    <row r="521" spans="1:7" ht="14" hidden="1" x14ac:dyDescent="0.15">
      <c r="A521" s="18">
        <v>84</v>
      </c>
      <c r="B521" s="20" t="s">
        <v>3</v>
      </c>
      <c r="C521" s="303">
        <f>IF('INGRESO DE DATOS'!$D$19="Guayas/Santa Elena",'Tablas Guayaquil'!C521,'Tablas Resto de Ecuador'!C521)</f>
        <v>44593.670000000006</v>
      </c>
      <c r="D521" s="303">
        <f>IF('INGRESO DE DATOS'!$D$19="Guayas/Santa Elena",'Tablas Guayaquil'!D521,'Tablas Resto de Ecuador'!D521)</f>
        <v>39089.090000000004</v>
      </c>
      <c r="E521" s="303">
        <f>IF('INGRESO DE DATOS'!$D$19="Guayas/Santa Elena",'Tablas Guayaquil'!E521,'Tablas Resto de Ecuador'!E521)</f>
        <v>30841.230000000003</v>
      </c>
      <c r="F521" s="303">
        <f>IF('INGRESO DE DATOS'!$D$19="Guayas/Santa Elena",'Tablas Guayaquil'!F521,'Tablas Resto de Ecuador'!F521)</f>
        <v>26743.27</v>
      </c>
      <c r="G521" s="303">
        <f>IF('INGRESO DE DATOS'!$D$19="Guayas/Santa Elena",'Tablas Guayaquil'!G521,'Tablas Resto de Ecuador'!G521)</f>
        <v>19935.95</v>
      </c>
    </row>
    <row r="522" spans="1:7" ht="14" hidden="1" x14ac:dyDescent="0.15">
      <c r="A522" s="18">
        <v>1</v>
      </c>
      <c r="B522" s="20" t="s">
        <v>4</v>
      </c>
      <c r="C522" s="303">
        <f>IF('INGRESO DE DATOS'!$D$19="Guayas/Santa Elena",'Tablas Guayaquil'!C522,'Tablas Resto de Ecuador'!C522)</f>
        <v>2286.9500000000003</v>
      </c>
      <c r="D522" s="303">
        <f>IF('INGRESO DE DATOS'!$D$19="Guayas/Santa Elena",'Tablas Guayaquil'!D522,'Tablas Resto de Ecuador'!D522)</f>
        <v>2006.5800000000002</v>
      </c>
      <c r="E522" s="303">
        <f>IF('INGRESO DE DATOS'!$D$19="Guayas/Santa Elena",'Tablas Guayaquil'!E522,'Tablas Resto de Ecuador'!E522)</f>
        <v>1635.5800000000002</v>
      </c>
      <c r="F522" s="303">
        <f>IF('INGRESO DE DATOS'!$D$19="Guayas/Santa Elena",'Tablas Guayaquil'!F522,'Tablas Resto de Ecuador'!F522)</f>
        <v>1418.8100000000002</v>
      </c>
      <c r="G522" s="303">
        <f>IF('INGRESO DE DATOS'!$D$19="Guayas/Santa Elena",'Tablas Guayaquil'!G522,'Tablas Resto de Ecuador'!G522)</f>
        <v>1058.4100000000001</v>
      </c>
    </row>
    <row r="523" spans="1:7" ht="14" hidden="1" x14ac:dyDescent="0.15">
      <c r="A523" s="18">
        <v>2</v>
      </c>
      <c r="B523" s="20" t="s">
        <v>1</v>
      </c>
      <c r="C523" s="303">
        <f>IF('INGRESO DE DATOS'!$D$19="Guayas/Santa Elena",'Tablas Guayaquil'!C523,'Tablas Resto de Ecuador'!C523)</f>
        <v>3889.1400000000003</v>
      </c>
      <c r="D523" s="303">
        <f>IF('INGRESO DE DATOS'!$D$19="Guayas/Santa Elena",'Tablas Guayaquil'!D523,'Tablas Resto de Ecuador'!D523)</f>
        <v>3408.96</v>
      </c>
      <c r="E523" s="303">
        <f>IF('INGRESO DE DATOS'!$D$19="Guayas/Santa Elena",'Tablas Guayaquil'!E523,'Tablas Resto de Ecuador'!E523)</f>
        <v>2778.26</v>
      </c>
      <c r="F523" s="303">
        <f>IF('INGRESO DE DATOS'!$D$19="Guayas/Santa Elena",'Tablas Guayaquil'!F523,'Tablas Resto de Ecuador'!F523)</f>
        <v>2409.38</v>
      </c>
      <c r="G523" s="303">
        <f>IF('INGRESO DE DATOS'!$D$19="Guayas/Santa Elena",'Tablas Guayaquil'!G523,'Tablas Resto de Ecuador'!G523)</f>
        <v>1797.23</v>
      </c>
    </row>
    <row r="524" spans="1:7" ht="15" hidden="1" thickBot="1" x14ac:dyDescent="0.2">
      <c r="A524" s="18">
        <v>3</v>
      </c>
      <c r="B524" s="20" t="s">
        <v>5</v>
      </c>
      <c r="C524" s="303">
        <f>IF('INGRESO DE DATOS'!$D$19="Guayas/Santa Elena",'Tablas Guayaquil'!C524,'Tablas Resto de Ecuador'!C524)</f>
        <v>5489.21</v>
      </c>
      <c r="D524" s="303">
        <f>IF('INGRESO DE DATOS'!$D$19="Guayas/Santa Elena",'Tablas Guayaquil'!D524,'Tablas Resto de Ecuador'!D524)</f>
        <v>4813.46</v>
      </c>
      <c r="E524" s="303">
        <f>IF('INGRESO DE DATOS'!$D$19="Guayas/Santa Elena",'Tablas Guayaquil'!E524,'Tablas Resto de Ecuador'!E524)</f>
        <v>3923.59</v>
      </c>
      <c r="F524" s="303">
        <f>IF('INGRESO DE DATOS'!$D$19="Guayas/Santa Elena",'Tablas Guayaquil'!F524,'Tablas Resto de Ecuador'!F524)</f>
        <v>3401.54</v>
      </c>
      <c r="G524" s="303">
        <f>IF('INGRESO DE DATOS'!$D$19="Guayas/Santa Elena",'Tablas Guayaquil'!G524,'Tablas Resto de Ecuador'!G524)</f>
        <v>2536.58</v>
      </c>
    </row>
    <row r="525" spans="1:7" ht="15" hidden="1" thickBot="1" x14ac:dyDescent="0.2">
      <c r="A525" s="23"/>
      <c r="B525" s="23"/>
      <c r="C525" s="303">
        <f>IF('INGRESO DE DATOS'!$D$19="Guayas/Santa Elena",'Tablas Guayaquil'!C525,'Tablas Resto de Ecuador'!C525)</f>
        <v>0</v>
      </c>
      <c r="D525" s="303">
        <f>IF('INGRESO DE DATOS'!$D$19="Guayas/Santa Elena",'Tablas Guayaquil'!D525,'Tablas Resto de Ecuador'!D525)</f>
        <v>0</v>
      </c>
      <c r="E525" s="303">
        <f>IF('INGRESO DE DATOS'!$D$19="Guayas/Santa Elena",'Tablas Guayaquil'!E525,'Tablas Resto de Ecuador'!E525)</f>
        <v>0</v>
      </c>
      <c r="F525" s="303">
        <f>IF('INGRESO DE DATOS'!$D$19="Guayas/Santa Elena",'Tablas Guayaquil'!F525,'Tablas Resto de Ecuador'!F525)</f>
        <v>0</v>
      </c>
      <c r="G525" s="303">
        <f>IF('INGRESO DE DATOS'!$D$19="Guayas/Santa Elena",'Tablas Guayaquil'!G525,'Tablas Resto de Ecuador'!G525)</f>
        <v>0</v>
      </c>
    </row>
    <row r="526" spans="1:7" ht="18" hidden="1" x14ac:dyDescent="0.2">
      <c r="A526" s="426" t="s">
        <v>17</v>
      </c>
      <c r="B526" s="427"/>
      <c r="C526" s="303">
        <f>IF('INGRESO DE DATOS'!$D$19="Guayas/Santa Elena",'Tablas Guayaquil'!C526,'Tablas Resto de Ecuador'!C526)</f>
        <v>0</v>
      </c>
      <c r="D526" s="303">
        <f>IF('INGRESO DE DATOS'!$D$19="Guayas/Santa Elena",'Tablas Guayaquil'!D526,'Tablas Resto de Ecuador'!D526)</f>
        <v>0</v>
      </c>
      <c r="E526" s="303">
        <f>IF('INGRESO DE DATOS'!$D$19="Guayas/Santa Elena",'Tablas Guayaquil'!E526,'Tablas Resto de Ecuador'!E526)</f>
        <v>0</v>
      </c>
      <c r="F526" s="303">
        <f>IF('INGRESO DE DATOS'!$D$19="Guayas/Santa Elena",'Tablas Guayaquil'!F526,'Tablas Resto de Ecuador'!F526)</f>
        <v>0</v>
      </c>
      <c r="G526" s="303">
        <f>IF('INGRESO DE DATOS'!$D$19="Guayas/Santa Elena",'Tablas Guayaquil'!G526,'Tablas Resto de Ecuador'!G526)</f>
        <v>0</v>
      </c>
    </row>
    <row r="527" spans="1:7" ht="18" hidden="1" x14ac:dyDescent="0.2">
      <c r="A527" s="428" t="s">
        <v>11</v>
      </c>
      <c r="B527" s="429"/>
      <c r="C527" s="303">
        <f>IF('INGRESO DE DATOS'!$D$19="Guayas/Santa Elena",'Tablas Guayaquil'!C527,'Tablas Resto de Ecuador'!C527)</f>
        <v>0</v>
      </c>
      <c r="D527" s="303">
        <f>IF('INGRESO DE DATOS'!$D$19="Guayas/Santa Elena",'Tablas Guayaquil'!D527,'Tablas Resto de Ecuador'!D527)</f>
        <v>0</v>
      </c>
      <c r="E527" s="303">
        <f>IF('INGRESO DE DATOS'!$D$19="Guayas/Santa Elena",'Tablas Guayaquil'!E527,'Tablas Resto de Ecuador'!E527)</f>
        <v>0</v>
      </c>
      <c r="F527" s="303">
        <f>IF('INGRESO DE DATOS'!$D$19="Guayas/Santa Elena",'Tablas Guayaquil'!F527,'Tablas Resto de Ecuador'!F527)</f>
        <v>0</v>
      </c>
      <c r="G527" s="303">
        <f>IF('INGRESO DE DATOS'!$D$19="Guayas/Santa Elena",'Tablas Guayaquil'!G527,'Tablas Resto de Ecuador'!G527)</f>
        <v>0</v>
      </c>
    </row>
    <row r="528" spans="1:7" ht="14" hidden="1" x14ac:dyDescent="0.15">
      <c r="A528" s="557" t="s">
        <v>0</v>
      </c>
      <c r="B528" s="558"/>
      <c r="C528" s="303">
        <f>IF('INGRESO DE DATOS'!$D$19="Guayas/Santa Elena",'Tablas Guayaquil'!C528,'Tablas Resto de Ecuador'!C528)</f>
        <v>0</v>
      </c>
      <c r="D528" s="303">
        <f>IF('INGRESO DE DATOS'!$D$19="Guayas/Santa Elena",'Tablas Guayaquil'!D528,'Tablas Resto de Ecuador'!D528)</f>
        <v>0</v>
      </c>
      <c r="E528" s="303">
        <f>IF('INGRESO DE DATOS'!$D$19="Guayas/Santa Elena",'Tablas Guayaquil'!E528,'Tablas Resto de Ecuador'!E528)</f>
        <v>0</v>
      </c>
      <c r="F528" s="303">
        <f>IF('INGRESO DE DATOS'!$D$19="Guayas/Santa Elena",'Tablas Guayaquil'!F528,'Tablas Resto de Ecuador'!F528)</f>
        <v>0</v>
      </c>
      <c r="G528" s="303">
        <f>IF('INGRESO DE DATOS'!$D$19="Guayas/Santa Elena",'Tablas Guayaquil'!G528,'Tablas Resto de Ecuador'!G528)</f>
        <v>0</v>
      </c>
    </row>
    <row r="529" spans="1:7" ht="14" hidden="1" x14ac:dyDescent="0.15">
      <c r="A529" s="18" t="s">
        <v>2</v>
      </c>
      <c r="B529" s="19" t="s">
        <v>2</v>
      </c>
      <c r="C529" s="303">
        <f>IF('INGRESO DE DATOS'!$D$19="Guayas/Santa Elena",'Tablas Guayaquil'!C529,'Tablas Resto de Ecuador'!C529)</f>
        <v>2000</v>
      </c>
      <c r="D529" s="303">
        <f>IF('INGRESO DE DATOS'!$D$19="Guayas/Santa Elena",'Tablas Guayaquil'!D529,'Tablas Resto de Ecuador'!D529)</f>
        <v>3500</v>
      </c>
      <c r="E529" s="303">
        <f>IF('INGRESO DE DATOS'!$D$19="Guayas/Santa Elena",'Tablas Guayaquil'!E529,'Tablas Resto de Ecuador'!E529)</f>
        <v>5000</v>
      </c>
      <c r="F529" s="303">
        <f>IF('INGRESO DE DATOS'!$D$19="Guayas/Santa Elena",'Tablas Guayaquil'!F529,'Tablas Resto de Ecuador'!F529)</f>
        <v>0</v>
      </c>
      <c r="G529" s="303">
        <f>IF('INGRESO DE DATOS'!$D$19="Guayas/Santa Elena",'Tablas Guayaquil'!G529,'Tablas Resto de Ecuador'!G529)</f>
        <v>0</v>
      </c>
    </row>
    <row r="530" spans="1:7" ht="14" hidden="1" x14ac:dyDescent="0.15">
      <c r="A530" s="18">
        <v>18</v>
      </c>
      <c r="B530" s="20"/>
      <c r="C530" s="303">
        <f>IF('INGRESO DE DATOS'!$D$19="Guayas/Santa Elena",'Tablas Guayaquil'!C530,'Tablas Resto de Ecuador'!C530)</f>
        <v>3527.6800000000003</v>
      </c>
      <c r="D530" s="303">
        <f>IF('INGRESO DE DATOS'!$D$19="Guayas/Santa Elena",'Tablas Guayaquil'!D530,'Tablas Resto de Ecuador'!D530)</f>
        <v>3201.2000000000003</v>
      </c>
      <c r="E530" s="303">
        <f>IF('INGRESO DE DATOS'!$D$19="Guayas/Santa Elena",'Tablas Guayaquil'!E530,'Tablas Resto de Ecuador'!E530)</f>
        <v>2337.3000000000002</v>
      </c>
      <c r="F530" s="303">
        <f>IF('INGRESO DE DATOS'!$D$19="Guayas/Santa Elena",'Tablas Guayaquil'!F530,'Tablas Resto de Ecuador'!F530)</f>
        <v>1672.68</v>
      </c>
      <c r="G530" s="303">
        <f>IF('INGRESO DE DATOS'!$D$19="Guayas/Santa Elena",'Tablas Guayaquil'!G530,'Tablas Resto de Ecuador'!G530)</f>
        <v>1312.28</v>
      </c>
    </row>
    <row r="531" spans="1:7" ht="14" hidden="1" x14ac:dyDescent="0.15">
      <c r="A531" s="18">
        <v>19</v>
      </c>
      <c r="B531" s="20"/>
      <c r="C531" s="303">
        <f>IF('INGRESO DE DATOS'!$D$19="Guayas/Santa Elena",'Tablas Guayaquil'!C531,'Tablas Resto de Ecuador'!C531)</f>
        <v>3527.6800000000003</v>
      </c>
      <c r="D531" s="303">
        <f>IF('INGRESO DE DATOS'!$D$19="Guayas/Santa Elena",'Tablas Guayaquil'!D531,'Tablas Resto de Ecuador'!D531)</f>
        <v>3201.2000000000003</v>
      </c>
      <c r="E531" s="303">
        <f>IF('INGRESO DE DATOS'!$D$19="Guayas/Santa Elena",'Tablas Guayaquil'!E531,'Tablas Resto de Ecuador'!E531)</f>
        <v>2337.3000000000002</v>
      </c>
      <c r="F531" s="303">
        <f>IF('INGRESO DE DATOS'!$D$19="Guayas/Santa Elena",'Tablas Guayaquil'!F531,'Tablas Resto de Ecuador'!F531)</f>
        <v>1672.68</v>
      </c>
      <c r="G531" s="303">
        <f>IF('INGRESO DE DATOS'!$D$19="Guayas/Santa Elena",'Tablas Guayaquil'!G531,'Tablas Resto de Ecuador'!G531)</f>
        <v>1312.28</v>
      </c>
    </row>
    <row r="532" spans="1:7" ht="14" hidden="1" x14ac:dyDescent="0.15">
      <c r="A532" s="18">
        <v>20</v>
      </c>
      <c r="B532" s="20"/>
      <c r="C532" s="303">
        <f>IF('INGRESO DE DATOS'!$D$19="Guayas/Santa Elena",'Tablas Guayaquil'!C532,'Tablas Resto de Ecuador'!C532)</f>
        <v>3527.6800000000003</v>
      </c>
      <c r="D532" s="303">
        <f>IF('INGRESO DE DATOS'!$D$19="Guayas/Santa Elena",'Tablas Guayaquil'!D532,'Tablas Resto de Ecuador'!D532)</f>
        <v>3201.2000000000003</v>
      </c>
      <c r="E532" s="303">
        <f>IF('INGRESO DE DATOS'!$D$19="Guayas/Santa Elena",'Tablas Guayaquil'!E532,'Tablas Resto de Ecuador'!E532)</f>
        <v>2337.3000000000002</v>
      </c>
      <c r="F532" s="303">
        <f>IF('INGRESO DE DATOS'!$D$19="Guayas/Santa Elena",'Tablas Guayaquil'!F532,'Tablas Resto de Ecuador'!F532)</f>
        <v>1672.68</v>
      </c>
      <c r="G532" s="303">
        <f>IF('INGRESO DE DATOS'!$D$19="Guayas/Santa Elena",'Tablas Guayaquil'!G532,'Tablas Resto de Ecuador'!G532)</f>
        <v>1312.28</v>
      </c>
    </row>
    <row r="533" spans="1:7" ht="14" hidden="1" x14ac:dyDescent="0.15">
      <c r="A533" s="18">
        <v>21</v>
      </c>
      <c r="B533" s="20"/>
      <c r="C533" s="303">
        <f>IF('INGRESO DE DATOS'!$D$19="Guayas/Santa Elena",'Tablas Guayaquil'!C533,'Tablas Resto de Ecuador'!C533)</f>
        <v>3527.6800000000003</v>
      </c>
      <c r="D533" s="303">
        <f>IF('INGRESO DE DATOS'!$D$19="Guayas/Santa Elena",'Tablas Guayaquil'!D533,'Tablas Resto de Ecuador'!D533)</f>
        <v>3201.2000000000003</v>
      </c>
      <c r="E533" s="303">
        <f>IF('INGRESO DE DATOS'!$D$19="Guayas/Santa Elena",'Tablas Guayaquil'!E533,'Tablas Resto de Ecuador'!E533)</f>
        <v>2337.3000000000002</v>
      </c>
      <c r="F533" s="303">
        <f>IF('INGRESO DE DATOS'!$D$19="Guayas/Santa Elena",'Tablas Guayaquil'!F533,'Tablas Resto de Ecuador'!F533)</f>
        <v>1672.68</v>
      </c>
      <c r="G533" s="303">
        <f>IF('INGRESO DE DATOS'!$D$19="Guayas/Santa Elena",'Tablas Guayaquil'!G533,'Tablas Resto de Ecuador'!G533)</f>
        <v>1312.28</v>
      </c>
    </row>
    <row r="534" spans="1:7" ht="14" hidden="1" x14ac:dyDescent="0.15">
      <c r="A534" s="18">
        <v>22</v>
      </c>
      <c r="B534" s="20"/>
      <c r="C534" s="303">
        <f>IF('INGRESO DE DATOS'!$D$19="Guayas/Santa Elena",'Tablas Guayaquil'!C534,'Tablas Resto de Ecuador'!C534)</f>
        <v>3527.6800000000003</v>
      </c>
      <c r="D534" s="303">
        <f>IF('INGRESO DE DATOS'!$D$19="Guayas/Santa Elena",'Tablas Guayaquil'!D534,'Tablas Resto de Ecuador'!D534)</f>
        <v>3201.2000000000003</v>
      </c>
      <c r="E534" s="303">
        <f>IF('INGRESO DE DATOS'!$D$19="Guayas/Santa Elena",'Tablas Guayaquil'!E534,'Tablas Resto de Ecuador'!E534)</f>
        <v>2337.3000000000002</v>
      </c>
      <c r="F534" s="303">
        <f>IF('INGRESO DE DATOS'!$D$19="Guayas/Santa Elena",'Tablas Guayaquil'!F534,'Tablas Resto de Ecuador'!F534)</f>
        <v>1672.68</v>
      </c>
      <c r="G534" s="303">
        <f>IF('INGRESO DE DATOS'!$D$19="Guayas/Santa Elena",'Tablas Guayaquil'!G534,'Tablas Resto de Ecuador'!G534)</f>
        <v>1312.28</v>
      </c>
    </row>
    <row r="535" spans="1:7" ht="14" hidden="1" x14ac:dyDescent="0.15">
      <c r="A535" s="18">
        <v>23</v>
      </c>
      <c r="B535" s="20"/>
      <c r="C535" s="303">
        <f>IF('INGRESO DE DATOS'!$D$19="Guayas/Santa Elena",'Tablas Guayaquil'!C535,'Tablas Resto de Ecuador'!C535)</f>
        <v>3527.6800000000003</v>
      </c>
      <c r="D535" s="303">
        <f>IF('INGRESO DE DATOS'!$D$19="Guayas/Santa Elena",'Tablas Guayaquil'!D535,'Tablas Resto de Ecuador'!D535)</f>
        <v>3201.2000000000003</v>
      </c>
      <c r="E535" s="303">
        <f>IF('INGRESO DE DATOS'!$D$19="Guayas/Santa Elena",'Tablas Guayaquil'!E535,'Tablas Resto de Ecuador'!E535)</f>
        <v>2337.3000000000002</v>
      </c>
      <c r="F535" s="303">
        <f>IF('INGRESO DE DATOS'!$D$19="Guayas/Santa Elena",'Tablas Guayaquil'!F535,'Tablas Resto de Ecuador'!F535)</f>
        <v>1672.68</v>
      </c>
      <c r="G535" s="303">
        <f>IF('INGRESO DE DATOS'!$D$19="Guayas/Santa Elena",'Tablas Guayaquil'!G535,'Tablas Resto de Ecuador'!G535)</f>
        <v>1312.28</v>
      </c>
    </row>
    <row r="536" spans="1:7" ht="14" hidden="1" x14ac:dyDescent="0.15">
      <c r="A536" s="18">
        <v>24</v>
      </c>
      <c r="B536" s="20"/>
      <c r="C536" s="303">
        <f>IF('INGRESO DE DATOS'!$D$19="Guayas/Santa Elena",'Tablas Guayaquil'!C536,'Tablas Resto de Ecuador'!C536)</f>
        <v>3527.6800000000003</v>
      </c>
      <c r="D536" s="303">
        <f>IF('INGRESO DE DATOS'!$D$19="Guayas/Santa Elena",'Tablas Guayaquil'!D536,'Tablas Resto de Ecuador'!D536)</f>
        <v>3201.2000000000003</v>
      </c>
      <c r="E536" s="303">
        <f>IF('INGRESO DE DATOS'!$D$19="Guayas/Santa Elena",'Tablas Guayaquil'!E536,'Tablas Resto de Ecuador'!E536)</f>
        <v>2337.3000000000002</v>
      </c>
      <c r="F536" s="303">
        <f>IF('INGRESO DE DATOS'!$D$19="Guayas/Santa Elena",'Tablas Guayaquil'!F536,'Tablas Resto de Ecuador'!F536)</f>
        <v>1672.68</v>
      </c>
      <c r="G536" s="303">
        <f>IF('INGRESO DE DATOS'!$D$19="Guayas/Santa Elena",'Tablas Guayaquil'!G536,'Tablas Resto de Ecuador'!G536)</f>
        <v>1312.28</v>
      </c>
    </row>
    <row r="537" spans="1:7" ht="14" hidden="1" x14ac:dyDescent="0.15">
      <c r="A537" s="18">
        <v>25</v>
      </c>
      <c r="B537" s="20"/>
      <c r="C537" s="303">
        <f>IF('INGRESO DE DATOS'!$D$19="Guayas/Santa Elena",'Tablas Guayaquil'!C537,'Tablas Resto de Ecuador'!C537)</f>
        <v>3769.8900000000003</v>
      </c>
      <c r="D537" s="303">
        <f>IF('INGRESO DE DATOS'!$D$19="Guayas/Santa Elena",'Tablas Guayaquil'!D537,'Tablas Resto de Ecuador'!D537)</f>
        <v>3420.6200000000003</v>
      </c>
      <c r="E537" s="303">
        <f>IF('INGRESO DE DATOS'!$D$19="Guayas/Santa Elena",'Tablas Guayaquil'!E537,'Tablas Resto de Ecuador'!E537)</f>
        <v>2471.3900000000003</v>
      </c>
      <c r="F537" s="303">
        <f>IF('INGRESO DE DATOS'!$D$19="Guayas/Santa Elena",'Tablas Guayaquil'!F537,'Tablas Resto de Ecuador'!F537)</f>
        <v>1768.0800000000002</v>
      </c>
      <c r="G537" s="303">
        <f>IF('INGRESO DE DATOS'!$D$19="Guayas/Santa Elena",'Tablas Guayaquil'!G537,'Tablas Resto de Ecuador'!G537)</f>
        <v>1387.01</v>
      </c>
    </row>
    <row r="538" spans="1:7" ht="14" hidden="1" x14ac:dyDescent="0.15">
      <c r="A538" s="18">
        <v>26</v>
      </c>
      <c r="B538" s="20"/>
      <c r="C538" s="303">
        <f>IF('INGRESO DE DATOS'!$D$19="Guayas/Santa Elena",'Tablas Guayaquil'!C538,'Tablas Resto de Ecuador'!C538)</f>
        <v>3769.8900000000003</v>
      </c>
      <c r="D538" s="303">
        <f>IF('INGRESO DE DATOS'!$D$19="Guayas/Santa Elena",'Tablas Guayaquil'!D538,'Tablas Resto de Ecuador'!D538)</f>
        <v>3420.6200000000003</v>
      </c>
      <c r="E538" s="303">
        <f>IF('INGRESO DE DATOS'!$D$19="Guayas/Santa Elena",'Tablas Guayaquil'!E538,'Tablas Resto de Ecuador'!E538)</f>
        <v>2471.3900000000003</v>
      </c>
      <c r="F538" s="303">
        <f>IF('INGRESO DE DATOS'!$D$19="Guayas/Santa Elena",'Tablas Guayaquil'!F538,'Tablas Resto de Ecuador'!F538)</f>
        <v>1768.0800000000002</v>
      </c>
      <c r="G538" s="303">
        <f>IF('INGRESO DE DATOS'!$D$19="Guayas/Santa Elena",'Tablas Guayaquil'!G538,'Tablas Resto de Ecuador'!G538)</f>
        <v>1387.01</v>
      </c>
    </row>
    <row r="539" spans="1:7" ht="14" hidden="1" x14ac:dyDescent="0.15">
      <c r="A539" s="18">
        <v>27</v>
      </c>
      <c r="B539" s="20"/>
      <c r="C539" s="303">
        <f>IF('INGRESO DE DATOS'!$D$19="Guayas/Santa Elena",'Tablas Guayaquil'!C539,'Tablas Resto de Ecuador'!C539)</f>
        <v>3769.8900000000003</v>
      </c>
      <c r="D539" s="303">
        <f>IF('INGRESO DE DATOS'!$D$19="Guayas/Santa Elena",'Tablas Guayaquil'!D539,'Tablas Resto de Ecuador'!D539)</f>
        <v>3420.6200000000003</v>
      </c>
      <c r="E539" s="303">
        <f>IF('INGRESO DE DATOS'!$D$19="Guayas/Santa Elena",'Tablas Guayaquil'!E539,'Tablas Resto de Ecuador'!E539)</f>
        <v>2471.3900000000003</v>
      </c>
      <c r="F539" s="303">
        <f>IF('INGRESO DE DATOS'!$D$19="Guayas/Santa Elena",'Tablas Guayaquil'!F539,'Tablas Resto de Ecuador'!F539)</f>
        <v>1768.0800000000002</v>
      </c>
      <c r="G539" s="303">
        <f>IF('INGRESO DE DATOS'!$D$19="Guayas/Santa Elena",'Tablas Guayaquil'!G539,'Tablas Resto de Ecuador'!G539)</f>
        <v>1387.01</v>
      </c>
    </row>
    <row r="540" spans="1:7" ht="14" hidden="1" x14ac:dyDescent="0.15">
      <c r="A540" s="18">
        <v>28</v>
      </c>
      <c r="B540" s="20"/>
      <c r="C540" s="303">
        <f>IF('INGRESO DE DATOS'!$D$19="Guayas/Santa Elena",'Tablas Guayaquil'!C540,'Tablas Resto de Ecuador'!C540)</f>
        <v>3769.8900000000003</v>
      </c>
      <c r="D540" s="303">
        <f>IF('INGRESO DE DATOS'!$D$19="Guayas/Santa Elena",'Tablas Guayaquil'!D540,'Tablas Resto de Ecuador'!D540)</f>
        <v>3420.6200000000003</v>
      </c>
      <c r="E540" s="303">
        <f>IF('INGRESO DE DATOS'!$D$19="Guayas/Santa Elena",'Tablas Guayaquil'!E540,'Tablas Resto de Ecuador'!E540)</f>
        <v>2471.3900000000003</v>
      </c>
      <c r="F540" s="303">
        <f>IF('INGRESO DE DATOS'!$D$19="Guayas/Santa Elena",'Tablas Guayaquil'!F540,'Tablas Resto de Ecuador'!F540)</f>
        <v>1768.0800000000002</v>
      </c>
      <c r="G540" s="303">
        <f>IF('INGRESO DE DATOS'!$D$19="Guayas/Santa Elena",'Tablas Guayaquil'!G540,'Tablas Resto de Ecuador'!G540)</f>
        <v>1387.01</v>
      </c>
    </row>
    <row r="541" spans="1:7" ht="14" hidden="1" x14ac:dyDescent="0.15">
      <c r="A541" s="18">
        <v>29</v>
      </c>
      <c r="B541" s="20"/>
      <c r="C541" s="303">
        <f>IF('INGRESO DE DATOS'!$D$19="Guayas/Santa Elena",'Tablas Guayaquil'!C541,'Tablas Resto de Ecuador'!C541)</f>
        <v>3769.8900000000003</v>
      </c>
      <c r="D541" s="303">
        <f>IF('INGRESO DE DATOS'!$D$19="Guayas/Santa Elena",'Tablas Guayaquil'!D541,'Tablas Resto de Ecuador'!D541)</f>
        <v>3420.6200000000003</v>
      </c>
      <c r="E541" s="303">
        <f>IF('INGRESO DE DATOS'!$D$19="Guayas/Santa Elena",'Tablas Guayaquil'!E541,'Tablas Resto de Ecuador'!E541)</f>
        <v>2471.3900000000003</v>
      </c>
      <c r="F541" s="303">
        <f>IF('INGRESO DE DATOS'!$D$19="Guayas/Santa Elena",'Tablas Guayaquil'!F541,'Tablas Resto de Ecuador'!F541)</f>
        <v>1768.0800000000002</v>
      </c>
      <c r="G541" s="303">
        <f>IF('INGRESO DE DATOS'!$D$19="Guayas/Santa Elena",'Tablas Guayaquil'!G541,'Tablas Resto de Ecuador'!G541)</f>
        <v>1387.01</v>
      </c>
    </row>
    <row r="542" spans="1:7" ht="14" hidden="1" x14ac:dyDescent="0.15">
      <c r="A542" s="18">
        <v>30</v>
      </c>
      <c r="B542" s="20"/>
      <c r="C542" s="303">
        <f>IF('INGRESO DE DATOS'!$D$19="Guayas/Santa Elena",'Tablas Guayaquil'!C542,'Tablas Resto de Ecuador'!C542)</f>
        <v>4192.83</v>
      </c>
      <c r="D542" s="303">
        <f>IF('INGRESO DE DATOS'!$D$19="Guayas/Santa Elena",'Tablas Guayaquil'!D542,'Tablas Resto de Ecuador'!D542)</f>
        <v>3804.34</v>
      </c>
      <c r="E542" s="303">
        <f>IF('INGRESO DE DATOS'!$D$19="Guayas/Santa Elena",'Tablas Guayaquil'!E542,'Tablas Resto de Ecuador'!E542)</f>
        <v>2712.54</v>
      </c>
      <c r="F542" s="303">
        <f>IF('INGRESO DE DATOS'!$D$19="Guayas/Santa Elena",'Tablas Guayaquil'!F542,'Tablas Resto de Ecuador'!F542)</f>
        <v>1940.3300000000002</v>
      </c>
      <c r="G542" s="303">
        <f>IF('INGRESO DE DATOS'!$D$19="Guayas/Santa Elena",'Tablas Guayaquil'!G542,'Tablas Resto de Ecuador'!G542)</f>
        <v>1521.63</v>
      </c>
    </row>
    <row r="543" spans="1:7" ht="14" hidden="1" x14ac:dyDescent="0.15">
      <c r="A543" s="18">
        <v>31</v>
      </c>
      <c r="B543" s="20"/>
      <c r="C543" s="303">
        <f>IF('INGRESO DE DATOS'!$D$19="Guayas/Santa Elena",'Tablas Guayaquil'!C543,'Tablas Resto de Ecuador'!C543)</f>
        <v>4192.83</v>
      </c>
      <c r="D543" s="303">
        <f>IF('INGRESO DE DATOS'!$D$19="Guayas/Santa Elena",'Tablas Guayaquil'!D543,'Tablas Resto de Ecuador'!D543)</f>
        <v>3804.34</v>
      </c>
      <c r="E543" s="303">
        <f>IF('INGRESO DE DATOS'!$D$19="Guayas/Santa Elena",'Tablas Guayaquil'!E543,'Tablas Resto de Ecuador'!E543)</f>
        <v>2712.54</v>
      </c>
      <c r="F543" s="303">
        <f>IF('INGRESO DE DATOS'!$D$19="Guayas/Santa Elena",'Tablas Guayaquil'!F543,'Tablas Resto de Ecuador'!F543)</f>
        <v>1940.3300000000002</v>
      </c>
      <c r="G543" s="303">
        <f>IF('INGRESO DE DATOS'!$D$19="Guayas/Santa Elena",'Tablas Guayaquil'!G543,'Tablas Resto de Ecuador'!G543)</f>
        <v>1521.63</v>
      </c>
    </row>
    <row r="544" spans="1:7" ht="14" hidden="1" x14ac:dyDescent="0.15">
      <c r="A544" s="18">
        <v>32</v>
      </c>
      <c r="B544" s="20"/>
      <c r="C544" s="303">
        <f>IF('INGRESO DE DATOS'!$D$19="Guayas/Santa Elena",'Tablas Guayaquil'!C544,'Tablas Resto de Ecuador'!C544)</f>
        <v>4192.83</v>
      </c>
      <c r="D544" s="303">
        <f>IF('INGRESO DE DATOS'!$D$19="Guayas/Santa Elena",'Tablas Guayaquil'!D544,'Tablas Resto de Ecuador'!D544)</f>
        <v>3804.34</v>
      </c>
      <c r="E544" s="303">
        <f>IF('INGRESO DE DATOS'!$D$19="Guayas/Santa Elena",'Tablas Guayaquil'!E544,'Tablas Resto de Ecuador'!E544)</f>
        <v>2712.54</v>
      </c>
      <c r="F544" s="303">
        <f>IF('INGRESO DE DATOS'!$D$19="Guayas/Santa Elena",'Tablas Guayaquil'!F544,'Tablas Resto de Ecuador'!F544)</f>
        <v>1940.3300000000002</v>
      </c>
      <c r="G544" s="303">
        <f>IF('INGRESO DE DATOS'!$D$19="Guayas/Santa Elena",'Tablas Guayaquil'!G544,'Tablas Resto de Ecuador'!G544)</f>
        <v>1521.63</v>
      </c>
    </row>
    <row r="545" spans="1:7" ht="14" hidden="1" x14ac:dyDescent="0.15">
      <c r="A545" s="18">
        <v>33</v>
      </c>
      <c r="B545" s="20"/>
      <c r="C545" s="303">
        <f>IF('INGRESO DE DATOS'!$D$19="Guayas/Santa Elena",'Tablas Guayaquil'!C545,'Tablas Resto de Ecuador'!C545)</f>
        <v>4192.83</v>
      </c>
      <c r="D545" s="303">
        <f>IF('INGRESO DE DATOS'!$D$19="Guayas/Santa Elena",'Tablas Guayaquil'!D545,'Tablas Resto de Ecuador'!D545)</f>
        <v>3804.34</v>
      </c>
      <c r="E545" s="303">
        <f>IF('INGRESO DE DATOS'!$D$19="Guayas/Santa Elena",'Tablas Guayaquil'!E545,'Tablas Resto de Ecuador'!E545)</f>
        <v>2712.54</v>
      </c>
      <c r="F545" s="303">
        <f>IF('INGRESO DE DATOS'!$D$19="Guayas/Santa Elena",'Tablas Guayaquil'!F545,'Tablas Resto de Ecuador'!F545)</f>
        <v>1940.3300000000002</v>
      </c>
      <c r="G545" s="303">
        <f>IF('INGRESO DE DATOS'!$D$19="Guayas/Santa Elena",'Tablas Guayaquil'!G545,'Tablas Resto de Ecuador'!G545)</f>
        <v>1521.63</v>
      </c>
    </row>
    <row r="546" spans="1:7" ht="14" hidden="1" x14ac:dyDescent="0.15">
      <c r="A546" s="18">
        <v>34</v>
      </c>
      <c r="B546" s="20"/>
      <c r="C546" s="303">
        <f>IF('INGRESO DE DATOS'!$D$19="Guayas/Santa Elena",'Tablas Guayaquil'!C546,'Tablas Resto de Ecuador'!C546)</f>
        <v>4192.83</v>
      </c>
      <c r="D546" s="303">
        <f>IF('INGRESO DE DATOS'!$D$19="Guayas/Santa Elena",'Tablas Guayaquil'!D546,'Tablas Resto de Ecuador'!D546)</f>
        <v>3804.34</v>
      </c>
      <c r="E546" s="303">
        <f>IF('INGRESO DE DATOS'!$D$19="Guayas/Santa Elena",'Tablas Guayaquil'!E546,'Tablas Resto de Ecuador'!E546)</f>
        <v>2712.54</v>
      </c>
      <c r="F546" s="303">
        <f>IF('INGRESO DE DATOS'!$D$19="Guayas/Santa Elena",'Tablas Guayaquil'!F546,'Tablas Resto de Ecuador'!F546)</f>
        <v>1940.3300000000002</v>
      </c>
      <c r="G546" s="303">
        <f>IF('INGRESO DE DATOS'!$D$19="Guayas/Santa Elena",'Tablas Guayaquil'!G546,'Tablas Resto de Ecuador'!G546)</f>
        <v>1521.63</v>
      </c>
    </row>
    <row r="547" spans="1:7" ht="14" hidden="1" x14ac:dyDescent="0.15">
      <c r="A547" s="18">
        <v>35</v>
      </c>
      <c r="B547" s="20"/>
      <c r="C547" s="303">
        <f>IF('INGRESO DE DATOS'!$D$19="Guayas/Santa Elena",'Tablas Guayaquil'!C547,'Tablas Resto de Ecuador'!C547)</f>
        <v>4678.84</v>
      </c>
      <c r="D547" s="303">
        <f>IF('INGRESO DE DATOS'!$D$19="Guayas/Santa Elena",'Tablas Guayaquil'!D547,'Tablas Resto de Ecuador'!D547)</f>
        <v>4247.42</v>
      </c>
      <c r="E547" s="303">
        <f>IF('INGRESO DE DATOS'!$D$19="Guayas/Santa Elena",'Tablas Guayaquil'!E547,'Tablas Resto de Ecuador'!E547)</f>
        <v>2997.6800000000003</v>
      </c>
      <c r="F547" s="303">
        <f>IF('INGRESO DE DATOS'!$D$19="Guayas/Santa Elena",'Tablas Guayaquil'!F547,'Tablas Resto de Ecuador'!F547)</f>
        <v>2145.44</v>
      </c>
      <c r="G547" s="303">
        <f>IF('INGRESO DE DATOS'!$D$19="Guayas/Santa Elena",'Tablas Guayaquil'!G547,'Tablas Resto de Ecuador'!G547)</f>
        <v>1682.75</v>
      </c>
    </row>
    <row r="548" spans="1:7" ht="14" hidden="1" x14ac:dyDescent="0.15">
      <c r="A548" s="18">
        <v>36</v>
      </c>
      <c r="B548" s="20"/>
      <c r="C548" s="303">
        <f>IF('INGRESO DE DATOS'!$D$19="Guayas/Santa Elena",'Tablas Guayaquil'!C548,'Tablas Resto de Ecuador'!C548)</f>
        <v>4678.84</v>
      </c>
      <c r="D548" s="303">
        <f>IF('INGRESO DE DATOS'!$D$19="Guayas/Santa Elena",'Tablas Guayaquil'!D548,'Tablas Resto de Ecuador'!D548)</f>
        <v>4247.42</v>
      </c>
      <c r="E548" s="303">
        <f>IF('INGRESO DE DATOS'!$D$19="Guayas/Santa Elena",'Tablas Guayaquil'!E548,'Tablas Resto de Ecuador'!E548)</f>
        <v>2997.6800000000003</v>
      </c>
      <c r="F548" s="303">
        <f>IF('INGRESO DE DATOS'!$D$19="Guayas/Santa Elena",'Tablas Guayaquil'!F548,'Tablas Resto de Ecuador'!F548)</f>
        <v>2145.44</v>
      </c>
      <c r="G548" s="303">
        <f>IF('INGRESO DE DATOS'!$D$19="Guayas/Santa Elena",'Tablas Guayaquil'!G548,'Tablas Resto de Ecuador'!G548)</f>
        <v>1682.75</v>
      </c>
    </row>
    <row r="549" spans="1:7" ht="14" hidden="1" x14ac:dyDescent="0.15">
      <c r="A549" s="18">
        <v>37</v>
      </c>
      <c r="B549" s="20"/>
      <c r="C549" s="303">
        <f>IF('INGRESO DE DATOS'!$D$19="Guayas/Santa Elena",'Tablas Guayaquil'!C549,'Tablas Resto de Ecuador'!C549)</f>
        <v>4678.84</v>
      </c>
      <c r="D549" s="303">
        <f>IF('INGRESO DE DATOS'!$D$19="Guayas/Santa Elena",'Tablas Guayaquil'!D549,'Tablas Resto de Ecuador'!D549)</f>
        <v>4247.42</v>
      </c>
      <c r="E549" s="303">
        <f>IF('INGRESO DE DATOS'!$D$19="Guayas/Santa Elena",'Tablas Guayaquil'!E549,'Tablas Resto de Ecuador'!E549)</f>
        <v>2997.6800000000003</v>
      </c>
      <c r="F549" s="303">
        <f>IF('INGRESO DE DATOS'!$D$19="Guayas/Santa Elena",'Tablas Guayaquil'!F549,'Tablas Resto de Ecuador'!F549)</f>
        <v>2145.44</v>
      </c>
      <c r="G549" s="303">
        <f>IF('INGRESO DE DATOS'!$D$19="Guayas/Santa Elena",'Tablas Guayaquil'!G549,'Tablas Resto de Ecuador'!G549)</f>
        <v>1682.75</v>
      </c>
    </row>
    <row r="550" spans="1:7" ht="14" hidden="1" x14ac:dyDescent="0.15">
      <c r="A550" s="18">
        <v>38</v>
      </c>
      <c r="B550" s="20"/>
      <c r="C550" s="303">
        <f>IF('INGRESO DE DATOS'!$D$19="Guayas/Santa Elena",'Tablas Guayaquil'!C550,'Tablas Resto de Ecuador'!C550)</f>
        <v>4678.84</v>
      </c>
      <c r="D550" s="303">
        <f>IF('INGRESO DE DATOS'!$D$19="Guayas/Santa Elena",'Tablas Guayaquil'!D550,'Tablas Resto de Ecuador'!D550)</f>
        <v>4247.42</v>
      </c>
      <c r="E550" s="303">
        <f>IF('INGRESO DE DATOS'!$D$19="Guayas/Santa Elena",'Tablas Guayaquil'!E550,'Tablas Resto de Ecuador'!E550)</f>
        <v>2997.6800000000003</v>
      </c>
      <c r="F550" s="303">
        <f>IF('INGRESO DE DATOS'!$D$19="Guayas/Santa Elena",'Tablas Guayaquil'!F550,'Tablas Resto de Ecuador'!F550)</f>
        <v>2145.44</v>
      </c>
      <c r="G550" s="303">
        <f>IF('INGRESO DE DATOS'!$D$19="Guayas/Santa Elena",'Tablas Guayaquil'!G550,'Tablas Resto de Ecuador'!G550)</f>
        <v>1682.75</v>
      </c>
    </row>
    <row r="551" spans="1:7" ht="14" hidden="1" x14ac:dyDescent="0.15">
      <c r="A551" s="18">
        <v>39</v>
      </c>
      <c r="B551" s="20"/>
      <c r="C551" s="303">
        <f>IF('INGRESO DE DATOS'!$D$19="Guayas/Santa Elena",'Tablas Guayaquil'!C551,'Tablas Resto de Ecuador'!C551)</f>
        <v>4678.84</v>
      </c>
      <c r="D551" s="303">
        <f>IF('INGRESO DE DATOS'!$D$19="Guayas/Santa Elena",'Tablas Guayaquil'!D551,'Tablas Resto de Ecuador'!D551)</f>
        <v>4247.42</v>
      </c>
      <c r="E551" s="303">
        <f>IF('INGRESO DE DATOS'!$D$19="Guayas/Santa Elena",'Tablas Guayaquil'!E551,'Tablas Resto de Ecuador'!E551)</f>
        <v>2997.6800000000003</v>
      </c>
      <c r="F551" s="303">
        <f>IF('INGRESO DE DATOS'!$D$19="Guayas/Santa Elena",'Tablas Guayaquil'!F551,'Tablas Resto de Ecuador'!F551)</f>
        <v>2145.44</v>
      </c>
      <c r="G551" s="303">
        <f>IF('INGRESO DE DATOS'!$D$19="Guayas/Santa Elena",'Tablas Guayaquil'!G551,'Tablas Resto de Ecuador'!G551)</f>
        <v>1682.75</v>
      </c>
    </row>
    <row r="552" spans="1:7" ht="14" hidden="1" x14ac:dyDescent="0.15">
      <c r="A552" s="18">
        <v>40</v>
      </c>
      <c r="B552" s="20"/>
      <c r="C552" s="303">
        <f>IF('INGRESO DE DATOS'!$D$19="Guayas/Santa Elena",'Tablas Guayaquil'!C552,'Tablas Resto de Ecuador'!C552)</f>
        <v>5242.2300000000005</v>
      </c>
      <c r="D552" s="303">
        <f>IF('INGRESO DE DATOS'!$D$19="Guayas/Santa Elena",'Tablas Guayaquil'!D552,'Tablas Resto de Ecuador'!D552)</f>
        <v>4756.22</v>
      </c>
      <c r="E552" s="303">
        <f>IF('INGRESO DE DATOS'!$D$19="Guayas/Santa Elena",'Tablas Guayaquil'!E552,'Tablas Resto de Ecuador'!E552)</f>
        <v>3332.6400000000003</v>
      </c>
      <c r="F552" s="303">
        <f>IF('INGRESO DE DATOS'!$D$19="Guayas/Santa Elena",'Tablas Guayaquil'!F552,'Tablas Resto de Ecuador'!F552)</f>
        <v>2383.94</v>
      </c>
      <c r="G552" s="303">
        <f>IF('INGRESO DE DATOS'!$D$19="Guayas/Santa Elena",'Tablas Guayaquil'!G552,'Tablas Resto de Ecuador'!G552)</f>
        <v>1869.8400000000001</v>
      </c>
    </row>
    <row r="553" spans="1:7" ht="14" hidden="1" x14ac:dyDescent="0.15">
      <c r="A553" s="18">
        <v>41</v>
      </c>
      <c r="B553" s="20"/>
      <c r="C553" s="303">
        <f>IF('INGRESO DE DATOS'!$D$19="Guayas/Santa Elena",'Tablas Guayaquil'!C553,'Tablas Resto de Ecuador'!C553)</f>
        <v>5242.2300000000005</v>
      </c>
      <c r="D553" s="303">
        <f>IF('INGRESO DE DATOS'!$D$19="Guayas/Santa Elena",'Tablas Guayaquil'!D553,'Tablas Resto de Ecuador'!D553)</f>
        <v>4756.22</v>
      </c>
      <c r="E553" s="303">
        <f>IF('INGRESO DE DATOS'!$D$19="Guayas/Santa Elena",'Tablas Guayaquil'!E553,'Tablas Resto de Ecuador'!E553)</f>
        <v>3332.6400000000003</v>
      </c>
      <c r="F553" s="303">
        <f>IF('INGRESO DE DATOS'!$D$19="Guayas/Santa Elena",'Tablas Guayaquil'!F553,'Tablas Resto de Ecuador'!F553)</f>
        <v>2383.94</v>
      </c>
      <c r="G553" s="303">
        <f>IF('INGRESO DE DATOS'!$D$19="Guayas/Santa Elena",'Tablas Guayaquil'!G553,'Tablas Resto de Ecuador'!G553)</f>
        <v>1869.8400000000001</v>
      </c>
    </row>
    <row r="554" spans="1:7" ht="14" hidden="1" x14ac:dyDescent="0.15">
      <c r="A554" s="18">
        <v>42</v>
      </c>
      <c r="B554" s="20"/>
      <c r="C554" s="303">
        <f>IF('INGRESO DE DATOS'!$D$19="Guayas/Santa Elena",'Tablas Guayaquil'!C554,'Tablas Resto de Ecuador'!C554)</f>
        <v>5242.2300000000005</v>
      </c>
      <c r="D554" s="303">
        <f>IF('INGRESO DE DATOS'!$D$19="Guayas/Santa Elena",'Tablas Guayaquil'!D554,'Tablas Resto de Ecuador'!D554)</f>
        <v>4756.22</v>
      </c>
      <c r="E554" s="303">
        <f>IF('INGRESO DE DATOS'!$D$19="Guayas/Santa Elena",'Tablas Guayaquil'!E554,'Tablas Resto de Ecuador'!E554)</f>
        <v>3332.6400000000003</v>
      </c>
      <c r="F554" s="303">
        <f>IF('INGRESO DE DATOS'!$D$19="Guayas/Santa Elena",'Tablas Guayaquil'!F554,'Tablas Resto de Ecuador'!F554)</f>
        <v>2383.94</v>
      </c>
      <c r="G554" s="303">
        <f>IF('INGRESO DE DATOS'!$D$19="Guayas/Santa Elena",'Tablas Guayaquil'!G554,'Tablas Resto de Ecuador'!G554)</f>
        <v>1869.8400000000001</v>
      </c>
    </row>
    <row r="555" spans="1:7" ht="14" hidden="1" x14ac:dyDescent="0.15">
      <c r="A555" s="18">
        <v>43</v>
      </c>
      <c r="B555" s="20"/>
      <c r="C555" s="303">
        <f>IF('INGRESO DE DATOS'!$D$19="Guayas/Santa Elena",'Tablas Guayaquil'!C555,'Tablas Resto de Ecuador'!C555)</f>
        <v>5242.2300000000005</v>
      </c>
      <c r="D555" s="303">
        <f>IF('INGRESO DE DATOS'!$D$19="Guayas/Santa Elena",'Tablas Guayaquil'!D555,'Tablas Resto de Ecuador'!D555)</f>
        <v>4756.22</v>
      </c>
      <c r="E555" s="303">
        <f>IF('INGRESO DE DATOS'!$D$19="Guayas/Santa Elena",'Tablas Guayaquil'!E555,'Tablas Resto de Ecuador'!E555)</f>
        <v>3332.6400000000003</v>
      </c>
      <c r="F555" s="303">
        <f>IF('INGRESO DE DATOS'!$D$19="Guayas/Santa Elena",'Tablas Guayaquil'!F555,'Tablas Resto de Ecuador'!F555)</f>
        <v>2383.94</v>
      </c>
      <c r="G555" s="303">
        <f>IF('INGRESO DE DATOS'!$D$19="Guayas/Santa Elena",'Tablas Guayaquil'!G555,'Tablas Resto de Ecuador'!G555)</f>
        <v>1869.8400000000001</v>
      </c>
    </row>
    <row r="556" spans="1:7" ht="14" hidden="1" x14ac:dyDescent="0.15">
      <c r="A556" s="18">
        <v>44</v>
      </c>
      <c r="B556" s="20"/>
      <c r="C556" s="303">
        <f>IF('INGRESO DE DATOS'!$D$19="Guayas/Santa Elena",'Tablas Guayaquil'!C556,'Tablas Resto de Ecuador'!C556)</f>
        <v>5242.2300000000005</v>
      </c>
      <c r="D556" s="303">
        <f>IF('INGRESO DE DATOS'!$D$19="Guayas/Santa Elena",'Tablas Guayaquil'!D556,'Tablas Resto de Ecuador'!D556)</f>
        <v>4756.22</v>
      </c>
      <c r="E556" s="303">
        <f>IF('INGRESO DE DATOS'!$D$19="Guayas/Santa Elena",'Tablas Guayaquil'!E556,'Tablas Resto de Ecuador'!E556)</f>
        <v>3332.6400000000003</v>
      </c>
      <c r="F556" s="303">
        <f>IF('INGRESO DE DATOS'!$D$19="Guayas/Santa Elena",'Tablas Guayaquil'!F556,'Tablas Resto de Ecuador'!F556)</f>
        <v>2383.94</v>
      </c>
      <c r="G556" s="303">
        <f>IF('INGRESO DE DATOS'!$D$19="Guayas/Santa Elena",'Tablas Guayaquil'!G556,'Tablas Resto de Ecuador'!G556)</f>
        <v>1869.8400000000001</v>
      </c>
    </row>
    <row r="557" spans="1:7" ht="14" hidden="1" x14ac:dyDescent="0.15">
      <c r="A557" s="18">
        <v>45</v>
      </c>
      <c r="B557" s="20"/>
      <c r="C557" s="303">
        <f>IF('INGRESO DE DATOS'!$D$19="Guayas/Santa Elena",'Tablas Guayaquil'!C557,'Tablas Resto de Ecuador'!C557)</f>
        <v>5866.04</v>
      </c>
      <c r="D557" s="303">
        <f>IF('INGRESO DE DATOS'!$D$19="Guayas/Santa Elena",'Tablas Guayaquil'!D557,'Tablas Resto de Ecuador'!D557)</f>
        <v>5323.85</v>
      </c>
      <c r="E557" s="303">
        <f>IF('INGRESO DE DATOS'!$D$19="Guayas/Santa Elena",'Tablas Guayaquil'!E557,'Tablas Resto de Ecuador'!E557)</f>
        <v>3709.4700000000003</v>
      </c>
      <c r="F557" s="303">
        <f>IF('INGRESO DE DATOS'!$D$19="Guayas/Santa Elena",'Tablas Guayaquil'!F557,'Tablas Resto de Ecuador'!F557)</f>
        <v>2652.65</v>
      </c>
      <c r="G557" s="303">
        <f>IF('INGRESO DE DATOS'!$D$19="Guayas/Santa Elena",'Tablas Guayaquil'!G557,'Tablas Resto de Ecuador'!G557)</f>
        <v>2080.7800000000002</v>
      </c>
    </row>
    <row r="558" spans="1:7" ht="14" hidden="1" x14ac:dyDescent="0.15">
      <c r="A558" s="18">
        <v>46</v>
      </c>
      <c r="B558" s="20"/>
      <c r="C558" s="303">
        <f>IF('INGRESO DE DATOS'!$D$19="Guayas/Santa Elena",'Tablas Guayaquil'!C558,'Tablas Resto de Ecuador'!C558)</f>
        <v>5866.04</v>
      </c>
      <c r="D558" s="303">
        <f>IF('INGRESO DE DATOS'!$D$19="Guayas/Santa Elena",'Tablas Guayaquil'!D558,'Tablas Resto de Ecuador'!D558)</f>
        <v>5323.85</v>
      </c>
      <c r="E558" s="303">
        <f>IF('INGRESO DE DATOS'!$D$19="Guayas/Santa Elena",'Tablas Guayaquil'!E558,'Tablas Resto de Ecuador'!E558)</f>
        <v>3709.4700000000003</v>
      </c>
      <c r="F558" s="303">
        <f>IF('INGRESO DE DATOS'!$D$19="Guayas/Santa Elena",'Tablas Guayaquil'!F558,'Tablas Resto de Ecuador'!F558)</f>
        <v>2652.65</v>
      </c>
      <c r="G558" s="303">
        <f>IF('INGRESO DE DATOS'!$D$19="Guayas/Santa Elena",'Tablas Guayaquil'!G558,'Tablas Resto de Ecuador'!G558)</f>
        <v>2080.7800000000002</v>
      </c>
    </row>
    <row r="559" spans="1:7" ht="14" hidden="1" x14ac:dyDescent="0.15">
      <c r="A559" s="18">
        <v>47</v>
      </c>
      <c r="B559" s="20"/>
      <c r="C559" s="303">
        <f>IF('INGRESO DE DATOS'!$D$19="Guayas/Santa Elena",'Tablas Guayaquil'!C559,'Tablas Resto de Ecuador'!C559)</f>
        <v>5866.04</v>
      </c>
      <c r="D559" s="303">
        <f>IF('INGRESO DE DATOS'!$D$19="Guayas/Santa Elena",'Tablas Guayaquil'!D559,'Tablas Resto de Ecuador'!D559)</f>
        <v>5323.85</v>
      </c>
      <c r="E559" s="303">
        <f>IF('INGRESO DE DATOS'!$D$19="Guayas/Santa Elena",'Tablas Guayaquil'!E559,'Tablas Resto de Ecuador'!E559)</f>
        <v>3709.4700000000003</v>
      </c>
      <c r="F559" s="303">
        <f>IF('INGRESO DE DATOS'!$D$19="Guayas/Santa Elena",'Tablas Guayaquil'!F559,'Tablas Resto de Ecuador'!F559)</f>
        <v>2652.65</v>
      </c>
      <c r="G559" s="303">
        <f>IF('INGRESO DE DATOS'!$D$19="Guayas/Santa Elena",'Tablas Guayaquil'!G559,'Tablas Resto de Ecuador'!G559)</f>
        <v>2080.7800000000002</v>
      </c>
    </row>
    <row r="560" spans="1:7" ht="14" hidden="1" x14ac:dyDescent="0.15">
      <c r="A560" s="18">
        <v>48</v>
      </c>
      <c r="B560" s="20"/>
      <c r="C560" s="303">
        <f>IF('INGRESO DE DATOS'!$D$19="Guayas/Santa Elena",'Tablas Guayaquil'!C560,'Tablas Resto de Ecuador'!C560)</f>
        <v>5866.04</v>
      </c>
      <c r="D560" s="303">
        <f>IF('INGRESO DE DATOS'!$D$19="Guayas/Santa Elena",'Tablas Guayaquil'!D560,'Tablas Resto de Ecuador'!D560)</f>
        <v>5323.85</v>
      </c>
      <c r="E560" s="303">
        <f>IF('INGRESO DE DATOS'!$D$19="Guayas/Santa Elena",'Tablas Guayaquil'!E560,'Tablas Resto de Ecuador'!E560)</f>
        <v>3709.4700000000003</v>
      </c>
      <c r="F560" s="303">
        <f>IF('INGRESO DE DATOS'!$D$19="Guayas/Santa Elena",'Tablas Guayaquil'!F560,'Tablas Resto de Ecuador'!F560)</f>
        <v>2652.65</v>
      </c>
      <c r="G560" s="303">
        <f>IF('INGRESO DE DATOS'!$D$19="Guayas/Santa Elena",'Tablas Guayaquil'!G560,'Tablas Resto de Ecuador'!G560)</f>
        <v>2080.7800000000002</v>
      </c>
    </row>
    <row r="561" spans="1:7" ht="14" hidden="1" x14ac:dyDescent="0.15">
      <c r="A561" s="18">
        <v>49</v>
      </c>
      <c r="B561" s="20"/>
      <c r="C561" s="303">
        <f>IF('INGRESO DE DATOS'!$D$19="Guayas/Santa Elena",'Tablas Guayaquil'!C561,'Tablas Resto de Ecuador'!C561)</f>
        <v>5866.04</v>
      </c>
      <c r="D561" s="303">
        <f>IF('INGRESO DE DATOS'!$D$19="Guayas/Santa Elena",'Tablas Guayaquil'!D561,'Tablas Resto de Ecuador'!D561)</f>
        <v>5323.85</v>
      </c>
      <c r="E561" s="303">
        <f>IF('INGRESO DE DATOS'!$D$19="Guayas/Santa Elena",'Tablas Guayaquil'!E561,'Tablas Resto de Ecuador'!E561)</f>
        <v>3709.4700000000003</v>
      </c>
      <c r="F561" s="303">
        <f>IF('INGRESO DE DATOS'!$D$19="Guayas/Santa Elena",'Tablas Guayaquil'!F561,'Tablas Resto de Ecuador'!F561)</f>
        <v>2652.65</v>
      </c>
      <c r="G561" s="303">
        <f>IF('INGRESO DE DATOS'!$D$19="Guayas/Santa Elena",'Tablas Guayaquil'!G561,'Tablas Resto de Ecuador'!G561)</f>
        <v>2080.7800000000002</v>
      </c>
    </row>
    <row r="562" spans="1:7" ht="14" hidden="1" x14ac:dyDescent="0.15">
      <c r="A562" s="18">
        <v>50</v>
      </c>
      <c r="B562" s="20"/>
      <c r="C562" s="303">
        <f>IF('INGRESO DE DATOS'!$D$19="Guayas/Santa Elena",'Tablas Guayaquil'!C562,'Tablas Resto de Ecuador'!C562)</f>
        <v>6569.35</v>
      </c>
      <c r="D562" s="303">
        <f>IF('INGRESO DE DATOS'!$D$19="Guayas/Santa Elena",'Tablas Guayaquil'!D562,'Tablas Resto de Ecuador'!D562)</f>
        <v>5963.56</v>
      </c>
      <c r="E562" s="303">
        <f>IF('INGRESO DE DATOS'!$D$19="Guayas/Santa Elena",'Tablas Guayaquil'!E562,'Tablas Resto de Ecuador'!E562)</f>
        <v>4138.24</v>
      </c>
      <c r="F562" s="303">
        <f>IF('INGRESO DE DATOS'!$D$19="Guayas/Santa Elena",'Tablas Guayaquil'!F562,'Tablas Resto de Ecuador'!F562)</f>
        <v>2959.52</v>
      </c>
      <c r="G562" s="303">
        <f>IF('INGRESO DE DATOS'!$D$19="Guayas/Santa Elena",'Tablas Guayaquil'!G562,'Tablas Resto de Ecuador'!G562)</f>
        <v>2321.9300000000003</v>
      </c>
    </row>
    <row r="563" spans="1:7" ht="14" hidden="1" x14ac:dyDescent="0.15">
      <c r="A563" s="18">
        <v>51</v>
      </c>
      <c r="B563" s="20"/>
      <c r="C563" s="303">
        <f>IF('INGRESO DE DATOS'!$D$19="Guayas/Santa Elena",'Tablas Guayaquil'!C563,'Tablas Resto de Ecuador'!C563)</f>
        <v>6569.35</v>
      </c>
      <c r="D563" s="303">
        <f>IF('INGRESO DE DATOS'!$D$19="Guayas/Santa Elena",'Tablas Guayaquil'!D563,'Tablas Resto de Ecuador'!D563)</f>
        <v>5963.56</v>
      </c>
      <c r="E563" s="303">
        <f>IF('INGRESO DE DATOS'!$D$19="Guayas/Santa Elena",'Tablas Guayaquil'!E563,'Tablas Resto de Ecuador'!E563)</f>
        <v>4138.24</v>
      </c>
      <c r="F563" s="303">
        <f>IF('INGRESO DE DATOS'!$D$19="Guayas/Santa Elena",'Tablas Guayaquil'!F563,'Tablas Resto de Ecuador'!F563)</f>
        <v>2959.52</v>
      </c>
      <c r="G563" s="303">
        <f>IF('INGRESO DE DATOS'!$D$19="Guayas/Santa Elena",'Tablas Guayaquil'!G563,'Tablas Resto de Ecuador'!G563)</f>
        <v>2321.9300000000003</v>
      </c>
    </row>
    <row r="564" spans="1:7" ht="14" hidden="1" x14ac:dyDescent="0.15">
      <c r="A564" s="18">
        <v>52</v>
      </c>
      <c r="B564" s="20"/>
      <c r="C564" s="303">
        <f>IF('INGRESO DE DATOS'!$D$19="Guayas/Santa Elena",'Tablas Guayaquil'!C564,'Tablas Resto de Ecuador'!C564)</f>
        <v>6569.35</v>
      </c>
      <c r="D564" s="303">
        <f>IF('INGRESO DE DATOS'!$D$19="Guayas/Santa Elena",'Tablas Guayaquil'!D564,'Tablas Resto de Ecuador'!D564)</f>
        <v>5963.56</v>
      </c>
      <c r="E564" s="303">
        <f>IF('INGRESO DE DATOS'!$D$19="Guayas/Santa Elena",'Tablas Guayaquil'!E564,'Tablas Resto de Ecuador'!E564)</f>
        <v>4138.24</v>
      </c>
      <c r="F564" s="303">
        <f>IF('INGRESO DE DATOS'!$D$19="Guayas/Santa Elena",'Tablas Guayaquil'!F564,'Tablas Resto de Ecuador'!F564)</f>
        <v>2959.52</v>
      </c>
      <c r="G564" s="303">
        <f>IF('INGRESO DE DATOS'!$D$19="Guayas/Santa Elena",'Tablas Guayaquil'!G564,'Tablas Resto de Ecuador'!G564)</f>
        <v>2321.9300000000003</v>
      </c>
    </row>
    <row r="565" spans="1:7" ht="14" hidden="1" x14ac:dyDescent="0.15">
      <c r="A565" s="18">
        <v>53</v>
      </c>
      <c r="B565" s="20"/>
      <c r="C565" s="303">
        <f>IF('INGRESO DE DATOS'!$D$19="Guayas/Santa Elena",'Tablas Guayaquil'!C565,'Tablas Resto de Ecuador'!C565)</f>
        <v>6569.35</v>
      </c>
      <c r="D565" s="303">
        <f>IF('INGRESO DE DATOS'!$D$19="Guayas/Santa Elena",'Tablas Guayaquil'!D565,'Tablas Resto de Ecuador'!D565)</f>
        <v>5963.56</v>
      </c>
      <c r="E565" s="303">
        <f>IF('INGRESO DE DATOS'!$D$19="Guayas/Santa Elena",'Tablas Guayaquil'!E565,'Tablas Resto de Ecuador'!E565)</f>
        <v>4138.24</v>
      </c>
      <c r="F565" s="303">
        <f>IF('INGRESO DE DATOS'!$D$19="Guayas/Santa Elena",'Tablas Guayaquil'!F565,'Tablas Resto de Ecuador'!F565)</f>
        <v>2959.52</v>
      </c>
      <c r="G565" s="303">
        <f>IF('INGRESO DE DATOS'!$D$19="Guayas/Santa Elena",'Tablas Guayaquil'!G565,'Tablas Resto de Ecuador'!G565)</f>
        <v>2321.9300000000003</v>
      </c>
    </row>
    <row r="566" spans="1:7" ht="14" hidden="1" x14ac:dyDescent="0.15">
      <c r="A566" s="18">
        <v>54</v>
      </c>
      <c r="B566" s="20"/>
      <c r="C566" s="303">
        <f>IF('INGRESO DE DATOS'!$D$19="Guayas/Santa Elena",'Tablas Guayaquil'!C566,'Tablas Resto de Ecuador'!C566)</f>
        <v>6569.35</v>
      </c>
      <c r="D566" s="303">
        <f>IF('INGRESO DE DATOS'!$D$19="Guayas/Santa Elena",'Tablas Guayaquil'!D566,'Tablas Resto de Ecuador'!D566)</f>
        <v>5963.56</v>
      </c>
      <c r="E566" s="303">
        <f>IF('INGRESO DE DATOS'!$D$19="Guayas/Santa Elena",'Tablas Guayaquil'!E566,'Tablas Resto de Ecuador'!E566)</f>
        <v>4138.24</v>
      </c>
      <c r="F566" s="303">
        <f>IF('INGRESO DE DATOS'!$D$19="Guayas/Santa Elena",'Tablas Guayaquil'!F566,'Tablas Resto de Ecuador'!F566)</f>
        <v>2959.52</v>
      </c>
      <c r="G566" s="303">
        <f>IF('INGRESO DE DATOS'!$D$19="Guayas/Santa Elena",'Tablas Guayaquil'!G566,'Tablas Resto de Ecuador'!G566)</f>
        <v>2321.9300000000003</v>
      </c>
    </row>
    <row r="567" spans="1:7" ht="14" hidden="1" x14ac:dyDescent="0.15">
      <c r="A567" s="18">
        <v>55</v>
      </c>
      <c r="B567" s="20"/>
      <c r="C567" s="303">
        <f>IF('INGRESO DE DATOS'!$D$19="Guayas/Santa Elena",'Tablas Guayaquil'!C567,'Tablas Resto de Ecuador'!C567)</f>
        <v>7346.33</v>
      </c>
      <c r="D567" s="303">
        <f>IF('INGRESO DE DATOS'!$D$19="Guayas/Santa Elena",'Tablas Guayaquil'!D567,'Tablas Resto de Ecuador'!D567)</f>
        <v>6664.75</v>
      </c>
      <c r="E567" s="303">
        <f>IF('INGRESO DE DATOS'!$D$19="Guayas/Santa Elena",'Tablas Guayaquil'!E567,'Tablas Resto de Ecuador'!E567)</f>
        <v>4613.6500000000005</v>
      </c>
      <c r="F567" s="303">
        <f>IF('INGRESO DE DATOS'!$D$19="Guayas/Santa Elena",'Tablas Guayaquil'!F567,'Tablas Resto de Ecuador'!F567)</f>
        <v>3299.25</v>
      </c>
      <c r="G567" s="303">
        <f>IF('INGRESO DE DATOS'!$D$19="Guayas/Santa Elena",'Tablas Guayaquil'!G567,'Tablas Resto de Ecuador'!G567)</f>
        <v>2589.0500000000002</v>
      </c>
    </row>
    <row r="568" spans="1:7" ht="14" hidden="1" x14ac:dyDescent="0.15">
      <c r="A568" s="18">
        <v>56</v>
      </c>
      <c r="B568" s="20"/>
      <c r="C568" s="303">
        <f>IF('INGRESO DE DATOS'!$D$19="Guayas/Santa Elena",'Tablas Guayaquil'!C568,'Tablas Resto de Ecuador'!C568)</f>
        <v>7346.33</v>
      </c>
      <c r="D568" s="303">
        <f>IF('INGRESO DE DATOS'!$D$19="Guayas/Santa Elena",'Tablas Guayaquil'!D568,'Tablas Resto de Ecuador'!D568)</f>
        <v>6664.75</v>
      </c>
      <c r="E568" s="303">
        <f>IF('INGRESO DE DATOS'!$D$19="Guayas/Santa Elena",'Tablas Guayaquil'!E568,'Tablas Resto de Ecuador'!E568)</f>
        <v>4613.6500000000005</v>
      </c>
      <c r="F568" s="303">
        <f>IF('INGRESO DE DATOS'!$D$19="Guayas/Santa Elena",'Tablas Guayaquil'!F568,'Tablas Resto de Ecuador'!F568)</f>
        <v>3299.25</v>
      </c>
      <c r="G568" s="303">
        <f>IF('INGRESO DE DATOS'!$D$19="Guayas/Santa Elena",'Tablas Guayaquil'!G568,'Tablas Resto de Ecuador'!G568)</f>
        <v>2589.0500000000002</v>
      </c>
    </row>
    <row r="569" spans="1:7" ht="14" hidden="1" x14ac:dyDescent="0.15">
      <c r="A569" s="18">
        <v>57</v>
      </c>
      <c r="B569" s="20"/>
      <c r="C569" s="303">
        <f>IF('INGRESO DE DATOS'!$D$19="Guayas/Santa Elena",'Tablas Guayaquil'!C569,'Tablas Resto de Ecuador'!C569)</f>
        <v>7346.33</v>
      </c>
      <c r="D569" s="303">
        <f>IF('INGRESO DE DATOS'!$D$19="Guayas/Santa Elena",'Tablas Guayaquil'!D569,'Tablas Resto de Ecuador'!D569)</f>
        <v>6664.75</v>
      </c>
      <c r="E569" s="303">
        <f>IF('INGRESO DE DATOS'!$D$19="Guayas/Santa Elena",'Tablas Guayaquil'!E569,'Tablas Resto de Ecuador'!E569)</f>
        <v>4613.6500000000005</v>
      </c>
      <c r="F569" s="303">
        <f>IF('INGRESO DE DATOS'!$D$19="Guayas/Santa Elena",'Tablas Guayaquil'!F569,'Tablas Resto de Ecuador'!F569)</f>
        <v>3299.25</v>
      </c>
      <c r="G569" s="303">
        <f>IF('INGRESO DE DATOS'!$D$19="Guayas/Santa Elena",'Tablas Guayaquil'!G569,'Tablas Resto de Ecuador'!G569)</f>
        <v>2589.0500000000002</v>
      </c>
    </row>
    <row r="570" spans="1:7" ht="14" hidden="1" x14ac:dyDescent="0.15">
      <c r="A570" s="18">
        <v>58</v>
      </c>
      <c r="B570" s="20"/>
      <c r="C570" s="303">
        <f>IF('INGRESO DE DATOS'!$D$19="Guayas/Santa Elena",'Tablas Guayaquil'!C570,'Tablas Resto de Ecuador'!C570)</f>
        <v>7346.33</v>
      </c>
      <c r="D570" s="303">
        <f>IF('INGRESO DE DATOS'!$D$19="Guayas/Santa Elena",'Tablas Guayaquil'!D570,'Tablas Resto de Ecuador'!D570)</f>
        <v>6664.75</v>
      </c>
      <c r="E570" s="303">
        <f>IF('INGRESO DE DATOS'!$D$19="Guayas/Santa Elena",'Tablas Guayaquil'!E570,'Tablas Resto de Ecuador'!E570)</f>
        <v>4613.6500000000005</v>
      </c>
      <c r="F570" s="303">
        <f>IF('INGRESO DE DATOS'!$D$19="Guayas/Santa Elena",'Tablas Guayaquil'!F570,'Tablas Resto de Ecuador'!F570)</f>
        <v>3299.25</v>
      </c>
      <c r="G570" s="303">
        <f>IF('INGRESO DE DATOS'!$D$19="Guayas/Santa Elena",'Tablas Guayaquil'!G570,'Tablas Resto de Ecuador'!G570)</f>
        <v>2589.0500000000002</v>
      </c>
    </row>
    <row r="571" spans="1:7" ht="14" hidden="1" x14ac:dyDescent="0.15">
      <c r="A571" s="18">
        <v>59</v>
      </c>
      <c r="B571" s="20"/>
      <c r="C571" s="303">
        <f>IF('INGRESO DE DATOS'!$D$19="Guayas/Santa Elena",'Tablas Guayaquil'!C571,'Tablas Resto de Ecuador'!C571)</f>
        <v>7346.33</v>
      </c>
      <c r="D571" s="303">
        <f>IF('INGRESO DE DATOS'!$D$19="Guayas/Santa Elena",'Tablas Guayaquil'!D571,'Tablas Resto de Ecuador'!D571)</f>
        <v>6664.75</v>
      </c>
      <c r="E571" s="303">
        <f>IF('INGRESO DE DATOS'!$D$19="Guayas/Santa Elena",'Tablas Guayaquil'!E571,'Tablas Resto de Ecuador'!E571)</f>
        <v>4613.6500000000005</v>
      </c>
      <c r="F571" s="303">
        <f>IF('INGRESO DE DATOS'!$D$19="Guayas/Santa Elena",'Tablas Guayaquil'!F571,'Tablas Resto de Ecuador'!F571)</f>
        <v>3299.25</v>
      </c>
      <c r="G571" s="303">
        <f>IF('INGRESO DE DATOS'!$D$19="Guayas/Santa Elena",'Tablas Guayaquil'!G571,'Tablas Resto de Ecuador'!G571)</f>
        <v>2589.0500000000002</v>
      </c>
    </row>
    <row r="572" spans="1:7" ht="14" hidden="1" x14ac:dyDescent="0.15">
      <c r="A572" s="18">
        <v>60</v>
      </c>
      <c r="B572" s="20"/>
      <c r="C572" s="303">
        <f>IF('INGRESO DE DATOS'!$D$19="Guayas/Santa Elena",'Tablas Guayaquil'!C572,'Tablas Resto de Ecuador'!C572)</f>
        <v>7859.9000000000005</v>
      </c>
      <c r="D572" s="303">
        <f>IF('INGRESO DE DATOS'!$D$19="Guayas/Santa Elena",'Tablas Guayaquil'!D572,'Tablas Resto de Ecuador'!D572)</f>
        <v>7134.33</v>
      </c>
      <c r="E572" s="303">
        <f>IF('INGRESO DE DATOS'!$D$19="Guayas/Santa Elena",'Tablas Guayaquil'!E572,'Tablas Resto de Ecuador'!E572)</f>
        <v>4932.71</v>
      </c>
      <c r="F572" s="303">
        <f>IF('INGRESO DE DATOS'!$D$19="Guayas/Santa Elena",'Tablas Guayaquil'!F572,'Tablas Resto de Ecuador'!F572)</f>
        <v>3528.21</v>
      </c>
      <c r="G572" s="303">
        <f>IF('INGRESO DE DATOS'!$D$19="Guayas/Santa Elena",'Tablas Guayaquil'!G572,'Tablas Resto de Ecuador'!G572)</f>
        <v>2767.6600000000003</v>
      </c>
    </row>
    <row r="573" spans="1:7" ht="14" hidden="1" x14ac:dyDescent="0.15">
      <c r="A573" s="18">
        <v>61</v>
      </c>
      <c r="B573" s="20"/>
      <c r="C573" s="303">
        <f>IF('INGRESO DE DATOS'!$D$19="Guayas/Santa Elena",'Tablas Guayaquil'!C573,'Tablas Resto de Ecuador'!C573)</f>
        <v>8759.3100000000013</v>
      </c>
      <c r="D573" s="303">
        <f>IF('INGRESO DE DATOS'!$D$19="Guayas/Santa Elena",'Tablas Guayaquil'!D573,'Tablas Resto de Ecuador'!D573)</f>
        <v>7950</v>
      </c>
      <c r="E573" s="303">
        <f>IF('INGRESO DE DATOS'!$D$19="Guayas/Santa Elena",'Tablas Guayaquil'!E573,'Tablas Resto de Ecuador'!E573)</f>
        <v>5489.7400000000007</v>
      </c>
      <c r="F573" s="303">
        <f>IF('INGRESO DE DATOS'!$D$19="Guayas/Santa Elena",'Tablas Guayaquil'!F573,'Tablas Resto de Ecuador'!F573)</f>
        <v>3926.77</v>
      </c>
      <c r="G573" s="303">
        <f>IF('INGRESO DE DATOS'!$D$19="Guayas/Santa Elena",'Tablas Guayaquil'!G573,'Tablas Resto de Ecuador'!G573)</f>
        <v>3079.8300000000004</v>
      </c>
    </row>
    <row r="574" spans="1:7" ht="14" hidden="1" x14ac:dyDescent="0.15">
      <c r="A574" s="18">
        <v>62</v>
      </c>
      <c r="B574" s="20"/>
      <c r="C574" s="303">
        <f>IF('INGRESO DE DATOS'!$D$19="Guayas/Santa Elena",'Tablas Guayaquil'!C574,'Tablas Resto de Ecuador'!C574)</f>
        <v>9732.3900000000012</v>
      </c>
      <c r="D574" s="303">
        <f>IF('INGRESO DE DATOS'!$D$19="Guayas/Santa Elena",'Tablas Guayaquil'!D574,'Tablas Resto de Ecuador'!D574)</f>
        <v>8832.98</v>
      </c>
      <c r="E574" s="303">
        <f>IF('INGRESO DE DATOS'!$D$19="Guayas/Santa Elena",'Tablas Guayaquil'!E574,'Tablas Resto de Ecuador'!E574)</f>
        <v>6096.59</v>
      </c>
      <c r="F574" s="303">
        <f>IF('INGRESO DE DATOS'!$D$19="Guayas/Santa Elena",'Tablas Guayaquil'!F574,'Tablas Resto de Ecuador'!F574)</f>
        <v>4359.25</v>
      </c>
      <c r="G574" s="303">
        <f>IF('INGRESO DE DATOS'!$D$19="Guayas/Santa Elena",'Tablas Guayaquil'!G574,'Tablas Resto de Ecuador'!G574)</f>
        <v>3419.56</v>
      </c>
    </row>
    <row r="575" spans="1:7" ht="14" hidden="1" x14ac:dyDescent="0.15">
      <c r="A575" s="18">
        <v>63</v>
      </c>
      <c r="B575" s="20"/>
      <c r="C575" s="303">
        <f>IF('INGRESO DE DATOS'!$D$19="Guayas/Santa Elena",'Tablas Guayaquil'!C575,'Tablas Resto de Ecuador'!C575)</f>
        <v>10777.550000000001</v>
      </c>
      <c r="D575" s="303">
        <f>IF('INGRESO DE DATOS'!$D$19="Guayas/Santa Elena",'Tablas Guayaquil'!D575,'Tablas Resto de Ecuador'!D575)</f>
        <v>9781.15</v>
      </c>
      <c r="E575" s="303">
        <f>IF('INGRESO DE DATOS'!$D$19="Guayas/Santa Elena",'Tablas Guayaquil'!E575,'Tablas Resto de Ecuador'!E575)</f>
        <v>6752.7300000000005</v>
      </c>
      <c r="F575" s="303">
        <f>IF('INGRESO DE DATOS'!$D$19="Guayas/Santa Elena",'Tablas Guayaquil'!F575,'Tablas Resto de Ecuador'!F575)</f>
        <v>4828.3</v>
      </c>
      <c r="G575" s="303">
        <f>IF('INGRESO DE DATOS'!$D$19="Guayas/Santa Elena",'Tablas Guayaquil'!G575,'Tablas Resto de Ecuador'!G575)</f>
        <v>3787.9100000000003</v>
      </c>
    </row>
    <row r="576" spans="1:7" ht="14" hidden="1" x14ac:dyDescent="0.15">
      <c r="A576" s="18">
        <v>64</v>
      </c>
      <c r="B576" s="20"/>
      <c r="C576" s="303">
        <f>IF('INGRESO DE DATOS'!$D$19="Guayas/Santa Elena",'Tablas Guayaquil'!C576,'Tablas Resto de Ecuador'!C576)</f>
        <v>11896.91</v>
      </c>
      <c r="D576" s="303">
        <f>IF('INGRESO DE DATOS'!$D$19="Guayas/Santa Elena",'Tablas Guayaquil'!D576,'Tablas Resto de Ecuador'!D576)</f>
        <v>10797.69</v>
      </c>
      <c r="E576" s="303">
        <f>IF('INGRESO DE DATOS'!$D$19="Guayas/Santa Elena",'Tablas Guayaquil'!E576,'Tablas Resto de Ecuador'!E576)</f>
        <v>7456.04</v>
      </c>
      <c r="F576" s="303">
        <f>IF('INGRESO DE DATOS'!$D$19="Guayas/Santa Elena",'Tablas Guayaquil'!F576,'Tablas Resto de Ecuador'!F576)</f>
        <v>5330.7400000000007</v>
      </c>
      <c r="G576" s="303">
        <f>IF('INGRESO DE DATOS'!$D$19="Guayas/Santa Elena",'Tablas Guayaquil'!G576,'Tablas Resto de Ecuador'!G576)</f>
        <v>4182.76</v>
      </c>
    </row>
    <row r="577" spans="1:7" ht="14" hidden="1" x14ac:dyDescent="0.15">
      <c r="A577" s="18">
        <v>65</v>
      </c>
      <c r="B577" s="20"/>
      <c r="C577" s="303">
        <f>IF('INGRESO DE DATOS'!$D$19="Guayas/Santa Elena",'Tablas Guayaquil'!C577,'Tablas Resto de Ecuador'!C577)</f>
        <v>13088.35</v>
      </c>
      <c r="D577" s="303">
        <f>IF('INGRESO DE DATOS'!$D$19="Guayas/Santa Elena",'Tablas Guayaquil'!D577,'Tablas Resto de Ecuador'!D577)</f>
        <v>11878.36</v>
      </c>
      <c r="E577" s="303">
        <f>IF('INGRESO DE DATOS'!$D$19="Guayas/Santa Elena",'Tablas Guayaquil'!E577,'Tablas Resto de Ecuador'!E577)</f>
        <v>8208.6400000000012</v>
      </c>
      <c r="F577" s="303">
        <f>IF('INGRESO DE DATOS'!$D$19="Guayas/Santa Elena",'Tablas Guayaquil'!F577,'Tablas Resto de Ecuador'!F577)</f>
        <v>5869.75</v>
      </c>
      <c r="G577" s="303">
        <f>IF('INGRESO DE DATOS'!$D$19="Guayas/Santa Elena",'Tablas Guayaquil'!G577,'Tablas Resto de Ecuador'!G577)</f>
        <v>4605.7</v>
      </c>
    </row>
    <row r="578" spans="1:7" ht="14" hidden="1" x14ac:dyDescent="0.15">
      <c r="A578" s="18">
        <v>66</v>
      </c>
      <c r="B578" s="20"/>
      <c r="C578" s="303">
        <f>IF('INGRESO DE DATOS'!$D$19="Guayas/Santa Elena",'Tablas Guayaquil'!C578,'Tablas Resto de Ecuador'!C578)</f>
        <v>14353.990000000002</v>
      </c>
      <c r="D578" s="303">
        <f>IF('INGRESO DE DATOS'!$D$19="Guayas/Santa Elena",'Tablas Guayaquil'!D578,'Tablas Resto de Ecuador'!D578)</f>
        <v>13027.93</v>
      </c>
      <c r="E578" s="303">
        <f>IF('INGRESO DE DATOS'!$D$19="Guayas/Santa Elena",'Tablas Guayaquil'!E578,'Tablas Resto de Ecuador'!E578)</f>
        <v>9008.94</v>
      </c>
      <c r="F578" s="303">
        <f>IF('INGRESO DE DATOS'!$D$19="Guayas/Santa Elena",'Tablas Guayaquil'!F578,'Tablas Resto de Ecuador'!F578)</f>
        <v>6442.68</v>
      </c>
      <c r="G578" s="303">
        <f>IF('INGRESO DE DATOS'!$D$19="Guayas/Santa Elena",'Tablas Guayaquil'!G578,'Tablas Resto de Ecuador'!G578)</f>
        <v>5055.67</v>
      </c>
    </row>
    <row r="579" spans="1:7" ht="14" hidden="1" x14ac:dyDescent="0.15">
      <c r="A579" s="18">
        <v>67</v>
      </c>
      <c r="B579" s="20"/>
      <c r="C579" s="303">
        <f>IF('INGRESO DE DATOS'!$D$19="Guayas/Santa Elena",'Tablas Guayaquil'!C579,'Tablas Resto de Ecuador'!C579)</f>
        <v>15693.300000000001</v>
      </c>
      <c r="D579" s="303">
        <f>IF('INGRESO DE DATOS'!$D$19="Guayas/Santa Elena",'Tablas Guayaquil'!D579,'Tablas Resto de Ecuador'!D579)</f>
        <v>14242.69</v>
      </c>
      <c r="E579" s="303">
        <f>IF('INGRESO DE DATOS'!$D$19="Guayas/Santa Elena",'Tablas Guayaquil'!E579,'Tablas Resto de Ecuador'!E579)</f>
        <v>9859.0600000000013</v>
      </c>
      <c r="F579" s="303">
        <f>IF('INGRESO DE DATOS'!$D$19="Guayas/Santa Elena",'Tablas Guayaquil'!F579,'Tablas Resto de Ecuador'!F579)</f>
        <v>7050.06</v>
      </c>
      <c r="G579" s="303">
        <f>IF('INGRESO DE DATOS'!$D$19="Guayas/Santa Elena",'Tablas Guayaquil'!G579,'Tablas Resto de Ecuador'!G579)</f>
        <v>5530.55</v>
      </c>
    </row>
    <row r="580" spans="1:7" ht="14" hidden="1" x14ac:dyDescent="0.15">
      <c r="A580" s="18">
        <v>68</v>
      </c>
      <c r="B580" s="20"/>
      <c r="C580" s="303">
        <f>IF('INGRESO DE DATOS'!$D$19="Guayas/Santa Elena",'Tablas Guayaquil'!C580,'Tablas Resto de Ecuador'!C580)</f>
        <v>17106.810000000001</v>
      </c>
      <c r="D580" s="303">
        <f>IF('INGRESO DE DATOS'!$D$19="Guayas/Santa Elena",'Tablas Guayaquil'!D580,'Tablas Resto de Ecuador'!D580)</f>
        <v>15525.29</v>
      </c>
      <c r="E580" s="303">
        <f>IF('INGRESO DE DATOS'!$D$19="Guayas/Santa Elena",'Tablas Guayaquil'!E580,'Tablas Resto de Ecuador'!E580)</f>
        <v>10758.470000000001</v>
      </c>
      <c r="F580" s="303">
        <f>IF('INGRESO DE DATOS'!$D$19="Guayas/Santa Elena",'Tablas Guayaquil'!F580,'Tablas Resto de Ecuador'!F580)</f>
        <v>7693.4800000000005</v>
      </c>
      <c r="G580" s="303">
        <f>IF('INGRESO DE DATOS'!$D$19="Guayas/Santa Elena",'Tablas Guayaquil'!G580,'Tablas Resto de Ecuador'!G580)</f>
        <v>6035.1100000000006</v>
      </c>
    </row>
    <row r="581" spans="1:7" ht="14" hidden="1" x14ac:dyDescent="0.15">
      <c r="A581" s="18">
        <v>69</v>
      </c>
      <c r="B581" s="20"/>
      <c r="C581" s="303">
        <f>IF('INGRESO DE DATOS'!$D$19="Guayas/Santa Elena",'Tablas Guayaquil'!C581,'Tablas Resto de Ecuador'!C581)</f>
        <v>18593.46</v>
      </c>
      <c r="D581" s="303">
        <f>IF('INGRESO DE DATOS'!$D$19="Guayas/Santa Elena",'Tablas Guayaquil'!D581,'Tablas Resto de Ecuador'!D581)</f>
        <v>16873.080000000002</v>
      </c>
      <c r="E581" s="303">
        <f>IF('INGRESO DE DATOS'!$D$19="Guayas/Santa Elena",'Tablas Guayaquil'!E581,'Tablas Resto de Ecuador'!E581)</f>
        <v>11703.99</v>
      </c>
      <c r="F581" s="303">
        <f>IF('INGRESO DE DATOS'!$D$19="Guayas/Santa Elena",'Tablas Guayaquil'!F581,'Tablas Resto de Ecuador'!F581)</f>
        <v>8369.23</v>
      </c>
      <c r="G581" s="303">
        <f>IF('INGRESO DE DATOS'!$D$19="Guayas/Santa Elena",'Tablas Guayaquil'!G581,'Tablas Resto de Ecuador'!G581)</f>
        <v>6565.64</v>
      </c>
    </row>
    <row r="582" spans="1:7" ht="14" hidden="1" x14ac:dyDescent="0.15">
      <c r="A582" s="18">
        <v>70</v>
      </c>
      <c r="B582" s="20"/>
      <c r="C582" s="303">
        <f>IF('INGRESO DE DATOS'!$D$19="Guayas/Santa Elena",'Tablas Guayaquil'!C582,'Tablas Resto de Ecuador'!C582)</f>
        <v>20152.190000000002</v>
      </c>
      <c r="D582" s="303">
        <f>IF('INGRESO DE DATOS'!$D$19="Guayas/Santa Elena",'Tablas Guayaquil'!D582,'Tablas Resto de Ecuador'!D582)</f>
        <v>18288.71</v>
      </c>
      <c r="E582" s="303">
        <f>IF('INGRESO DE DATOS'!$D$19="Guayas/Santa Elena",'Tablas Guayaquil'!E582,'Tablas Resto de Ecuador'!E582)</f>
        <v>12699.86</v>
      </c>
      <c r="F582" s="303">
        <f>IF('INGRESO DE DATOS'!$D$19="Guayas/Santa Elena",'Tablas Guayaquil'!F582,'Tablas Resto de Ecuador'!F582)</f>
        <v>9081.02</v>
      </c>
      <c r="G582" s="303">
        <f>IF('INGRESO DE DATOS'!$D$19="Guayas/Santa Elena",'Tablas Guayaquil'!G582,'Tablas Resto de Ecuador'!G582)</f>
        <v>7123.7300000000005</v>
      </c>
    </row>
    <row r="583" spans="1:7" ht="14" hidden="1" x14ac:dyDescent="0.15">
      <c r="A583" s="18">
        <v>71</v>
      </c>
      <c r="B583" s="20"/>
      <c r="C583" s="303">
        <f>IF('INGRESO DE DATOS'!$D$19="Guayas/Santa Elena",'Tablas Guayaquil'!C583,'Tablas Resto de Ecuador'!C583)</f>
        <v>21785.120000000003</v>
      </c>
      <c r="D583" s="303">
        <f>IF('INGRESO DE DATOS'!$D$19="Guayas/Santa Elena",'Tablas Guayaquil'!D583,'Tablas Resto de Ecuador'!D583)</f>
        <v>19770.060000000001</v>
      </c>
      <c r="E583" s="303">
        <f>IF('INGRESO DE DATOS'!$D$19="Guayas/Santa Elena",'Tablas Guayaquil'!E583,'Tablas Resto de Ecuador'!E583)</f>
        <v>13743.960000000001</v>
      </c>
      <c r="F583" s="303">
        <f>IF('INGRESO DE DATOS'!$D$19="Guayas/Santa Elena",'Tablas Guayaquil'!F583,'Tablas Resto de Ecuador'!F583)</f>
        <v>9827.7900000000009</v>
      </c>
      <c r="G583" s="303">
        <f>IF('INGRESO DE DATOS'!$D$19="Guayas/Santa Elena",'Tablas Guayaquil'!G583,'Tablas Resto de Ecuador'!G583)</f>
        <v>7710.4400000000005</v>
      </c>
    </row>
    <row r="584" spans="1:7" ht="14" hidden="1" x14ac:dyDescent="0.15">
      <c r="A584" s="18">
        <v>72</v>
      </c>
      <c r="B584" s="20"/>
      <c r="C584" s="303">
        <f>IF('INGRESO DE DATOS'!$D$19="Guayas/Santa Elena",'Tablas Guayaquil'!C584,'Tablas Resto de Ecuador'!C584)</f>
        <v>23491.72</v>
      </c>
      <c r="D584" s="303">
        <f>IF('INGRESO DE DATOS'!$D$19="Guayas/Santa Elena",'Tablas Guayaquil'!D584,'Tablas Resto de Ecuador'!D584)</f>
        <v>21319.25</v>
      </c>
      <c r="E584" s="303">
        <f>IF('INGRESO DE DATOS'!$D$19="Guayas/Santa Elena",'Tablas Guayaquil'!E584,'Tablas Resto de Ecuador'!E584)</f>
        <v>14837.880000000001</v>
      </c>
      <c r="F584" s="303">
        <f>IF('INGRESO DE DATOS'!$D$19="Guayas/Santa Elena",'Tablas Guayaquil'!F584,'Tablas Resto de Ecuador'!F584)</f>
        <v>10610.07</v>
      </c>
      <c r="G584" s="303">
        <f>IF('INGRESO DE DATOS'!$D$19="Guayas/Santa Elena",'Tablas Guayaquil'!G584,'Tablas Resto de Ecuador'!G584)</f>
        <v>8324.18</v>
      </c>
    </row>
    <row r="585" spans="1:7" ht="14" hidden="1" x14ac:dyDescent="0.15">
      <c r="A585" s="18">
        <v>73</v>
      </c>
      <c r="B585" s="20"/>
      <c r="C585" s="303">
        <f>IF('INGRESO DE DATOS'!$D$19="Guayas/Santa Elena",'Tablas Guayaquil'!C585,'Tablas Resto de Ecuador'!C585)</f>
        <v>25270.400000000001</v>
      </c>
      <c r="D585" s="303">
        <f>IF('INGRESO DE DATOS'!$D$19="Guayas/Santa Elena",'Tablas Guayaquil'!D585,'Tablas Resto de Ecuador'!D585)</f>
        <v>22934.16</v>
      </c>
      <c r="E585" s="303">
        <f>IF('INGRESO DE DATOS'!$D$19="Guayas/Santa Elena",'Tablas Guayaquil'!E585,'Tablas Resto de Ecuador'!E585)</f>
        <v>15979.5</v>
      </c>
      <c r="F585" s="303">
        <f>IF('INGRESO DE DATOS'!$D$19="Guayas/Santa Elena",'Tablas Guayaquil'!F585,'Tablas Resto de Ecuador'!F585)</f>
        <v>11426.27</v>
      </c>
      <c r="G585" s="303">
        <f>IF('INGRESO DE DATOS'!$D$19="Guayas/Santa Elena",'Tablas Guayaquil'!G585,'Tablas Resto de Ecuador'!G585)</f>
        <v>8964.42</v>
      </c>
    </row>
    <row r="586" spans="1:7" ht="14" hidden="1" x14ac:dyDescent="0.15">
      <c r="A586" s="18">
        <v>74</v>
      </c>
      <c r="B586" s="20"/>
      <c r="C586" s="303">
        <f>IF('INGRESO DE DATOS'!$D$19="Guayas/Santa Elena",'Tablas Guayaquil'!C586,'Tablas Resto de Ecuador'!C586)</f>
        <v>27124.34</v>
      </c>
      <c r="D586" s="303">
        <f>IF('INGRESO DE DATOS'!$D$19="Guayas/Santa Elena",'Tablas Guayaquil'!D586,'Tablas Resto de Ecuador'!D586)</f>
        <v>24615.850000000002</v>
      </c>
      <c r="E586" s="303">
        <f>IF('INGRESO DE DATOS'!$D$19="Guayas/Santa Elena",'Tablas Guayaquil'!E586,'Tablas Resto de Ecuador'!E586)</f>
        <v>17169.350000000002</v>
      </c>
      <c r="F586" s="303">
        <f>IF('INGRESO DE DATOS'!$D$19="Guayas/Santa Elena",'Tablas Guayaquil'!F586,'Tablas Resto de Ecuador'!F586)</f>
        <v>12277.45</v>
      </c>
      <c r="G586" s="303">
        <f>IF('INGRESO DE DATOS'!$D$19="Guayas/Santa Elena",'Tablas Guayaquil'!G586,'Tablas Resto de Ecuador'!G586)</f>
        <v>9632.2200000000012</v>
      </c>
    </row>
    <row r="587" spans="1:7" ht="14" hidden="1" x14ac:dyDescent="0.15">
      <c r="A587" s="18">
        <v>75</v>
      </c>
      <c r="B587" s="20"/>
      <c r="C587" s="303">
        <f>IF('INGRESO DE DATOS'!$D$19="Guayas/Santa Elena",'Tablas Guayaquil'!C587,'Tablas Resto de Ecuador'!C587)</f>
        <v>29049.83</v>
      </c>
      <c r="D587" s="303">
        <f>IF('INGRESO DE DATOS'!$D$19="Guayas/Santa Elena",'Tablas Guayaquil'!D587,'Tablas Resto de Ecuador'!D587)</f>
        <v>26362.2</v>
      </c>
      <c r="E587" s="303">
        <f>IF('INGRESO DE DATOS'!$D$19="Guayas/Santa Elena",'Tablas Guayaquil'!E587,'Tablas Resto de Ecuador'!E587)</f>
        <v>18409.02</v>
      </c>
      <c r="F587" s="303">
        <f>IF('INGRESO DE DATOS'!$D$19="Guayas/Santa Elena",'Tablas Guayaquil'!F587,'Tablas Resto de Ecuador'!F587)</f>
        <v>13163.08</v>
      </c>
      <c r="G587" s="303">
        <f>IF('INGRESO DE DATOS'!$D$19="Guayas/Santa Elena",'Tablas Guayaquil'!G587,'Tablas Resto de Ecuador'!G587)</f>
        <v>10327.050000000001</v>
      </c>
    </row>
    <row r="588" spans="1:7" ht="14" hidden="1" x14ac:dyDescent="0.15">
      <c r="A588" s="18">
        <v>76</v>
      </c>
      <c r="B588" s="20"/>
      <c r="C588" s="303">
        <f>IF('INGRESO DE DATOS'!$D$19="Guayas/Santa Elena",'Tablas Guayaquil'!C588,'Tablas Resto de Ecuador'!C588)</f>
        <v>29049.83</v>
      </c>
      <c r="D588" s="303">
        <f>IF('INGRESO DE DATOS'!$D$19="Guayas/Santa Elena",'Tablas Guayaquil'!D588,'Tablas Resto de Ecuador'!D588)</f>
        <v>26362.2</v>
      </c>
      <c r="E588" s="303">
        <f>IF('INGRESO DE DATOS'!$D$19="Guayas/Santa Elena",'Tablas Guayaquil'!E588,'Tablas Resto de Ecuador'!E588)</f>
        <v>18409.02</v>
      </c>
      <c r="F588" s="303">
        <f>IF('INGRESO DE DATOS'!$D$19="Guayas/Santa Elena",'Tablas Guayaquil'!F588,'Tablas Resto de Ecuador'!F588)</f>
        <v>13163.08</v>
      </c>
      <c r="G588" s="303">
        <f>IF('INGRESO DE DATOS'!$D$19="Guayas/Santa Elena",'Tablas Guayaquil'!G588,'Tablas Resto de Ecuador'!G588)</f>
        <v>10327.050000000001</v>
      </c>
    </row>
    <row r="589" spans="1:7" ht="14" hidden="1" x14ac:dyDescent="0.15">
      <c r="A589" s="18">
        <v>77</v>
      </c>
      <c r="B589" s="20"/>
      <c r="C589" s="303">
        <f>IF('INGRESO DE DATOS'!$D$19="Guayas/Santa Elena",'Tablas Guayaquil'!C589,'Tablas Resto de Ecuador'!C589)</f>
        <v>29049.83</v>
      </c>
      <c r="D589" s="303">
        <f>IF('INGRESO DE DATOS'!$D$19="Guayas/Santa Elena",'Tablas Guayaquil'!D589,'Tablas Resto de Ecuador'!D589)</f>
        <v>26362.2</v>
      </c>
      <c r="E589" s="303">
        <f>IF('INGRESO DE DATOS'!$D$19="Guayas/Santa Elena",'Tablas Guayaquil'!E589,'Tablas Resto de Ecuador'!E589)</f>
        <v>18409.02</v>
      </c>
      <c r="F589" s="303">
        <f>IF('INGRESO DE DATOS'!$D$19="Guayas/Santa Elena",'Tablas Guayaquil'!F589,'Tablas Resto de Ecuador'!F589)</f>
        <v>13163.08</v>
      </c>
      <c r="G589" s="303">
        <f>IF('INGRESO DE DATOS'!$D$19="Guayas/Santa Elena",'Tablas Guayaquil'!G589,'Tablas Resto de Ecuador'!G589)</f>
        <v>10327.050000000001</v>
      </c>
    </row>
    <row r="590" spans="1:7" ht="14" hidden="1" x14ac:dyDescent="0.15">
      <c r="A590" s="18">
        <v>78</v>
      </c>
      <c r="B590" s="20"/>
      <c r="C590" s="303">
        <f>IF('INGRESO DE DATOS'!$D$19="Guayas/Santa Elena",'Tablas Guayaquil'!C590,'Tablas Resto de Ecuador'!C590)</f>
        <v>29049.83</v>
      </c>
      <c r="D590" s="303">
        <f>IF('INGRESO DE DATOS'!$D$19="Guayas/Santa Elena",'Tablas Guayaquil'!D590,'Tablas Resto de Ecuador'!D590)</f>
        <v>26362.2</v>
      </c>
      <c r="E590" s="303">
        <f>IF('INGRESO DE DATOS'!$D$19="Guayas/Santa Elena",'Tablas Guayaquil'!E590,'Tablas Resto de Ecuador'!E590)</f>
        <v>18409.02</v>
      </c>
      <c r="F590" s="303">
        <f>IF('INGRESO DE DATOS'!$D$19="Guayas/Santa Elena",'Tablas Guayaquil'!F590,'Tablas Resto de Ecuador'!F590)</f>
        <v>13163.08</v>
      </c>
      <c r="G590" s="303">
        <f>IF('INGRESO DE DATOS'!$D$19="Guayas/Santa Elena",'Tablas Guayaquil'!G590,'Tablas Resto de Ecuador'!G590)</f>
        <v>10327.050000000001</v>
      </c>
    </row>
    <row r="591" spans="1:7" ht="14" hidden="1" x14ac:dyDescent="0.15">
      <c r="A591" s="18">
        <v>79</v>
      </c>
      <c r="B591" s="20"/>
      <c r="C591" s="303">
        <f>IF('INGRESO DE DATOS'!$D$19="Guayas/Santa Elena",'Tablas Guayaquil'!C591,'Tablas Resto de Ecuador'!C591)</f>
        <v>29049.83</v>
      </c>
      <c r="D591" s="303">
        <f>IF('INGRESO DE DATOS'!$D$19="Guayas/Santa Elena",'Tablas Guayaquil'!D591,'Tablas Resto de Ecuador'!D591)</f>
        <v>26362.2</v>
      </c>
      <c r="E591" s="303">
        <f>IF('INGRESO DE DATOS'!$D$19="Guayas/Santa Elena",'Tablas Guayaquil'!E591,'Tablas Resto de Ecuador'!E591)</f>
        <v>18409.02</v>
      </c>
      <c r="F591" s="303">
        <f>IF('INGRESO DE DATOS'!$D$19="Guayas/Santa Elena",'Tablas Guayaquil'!F591,'Tablas Resto de Ecuador'!F591)</f>
        <v>13163.08</v>
      </c>
      <c r="G591" s="303">
        <f>IF('INGRESO DE DATOS'!$D$19="Guayas/Santa Elena",'Tablas Guayaquil'!G591,'Tablas Resto de Ecuador'!G591)</f>
        <v>10327.050000000001</v>
      </c>
    </row>
    <row r="592" spans="1:7" ht="14" hidden="1" x14ac:dyDescent="0.15">
      <c r="A592" s="18">
        <v>80</v>
      </c>
      <c r="B592" s="20"/>
      <c r="C592" s="303">
        <f>IF('INGRESO DE DATOS'!$D$19="Guayas/Santa Elena",'Tablas Guayaquil'!C592,'Tablas Resto de Ecuador'!C592)</f>
        <v>29049.83</v>
      </c>
      <c r="D592" s="303">
        <f>IF('INGRESO DE DATOS'!$D$19="Guayas/Santa Elena",'Tablas Guayaquil'!D592,'Tablas Resto de Ecuador'!D592)</f>
        <v>26362.2</v>
      </c>
      <c r="E592" s="303">
        <f>IF('INGRESO DE DATOS'!$D$19="Guayas/Santa Elena",'Tablas Guayaquil'!E592,'Tablas Resto de Ecuador'!E592)</f>
        <v>18409.02</v>
      </c>
      <c r="F592" s="303">
        <f>IF('INGRESO DE DATOS'!$D$19="Guayas/Santa Elena",'Tablas Guayaquil'!F592,'Tablas Resto de Ecuador'!F592)</f>
        <v>13163.08</v>
      </c>
      <c r="G592" s="303">
        <f>IF('INGRESO DE DATOS'!$D$19="Guayas/Santa Elena",'Tablas Guayaquil'!G592,'Tablas Resto de Ecuador'!G592)</f>
        <v>10327.050000000001</v>
      </c>
    </row>
    <row r="593" spans="1:7" ht="14" hidden="1" x14ac:dyDescent="0.15">
      <c r="A593" s="18">
        <v>81</v>
      </c>
      <c r="B593" s="20"/>
      <c r="C593" s="303">
        <f>IF('INGRESO DE DATOS'!$D$19="Guayas/Santa Elena",'Tablas Guayaquil'!C593,'Tablas Resto de Ecuador'!C593)</f>
        <v>29049.83</v>
      </c>
      <c r="D593" s="303">
        <f>IF('INGRESO DE DATOS'!$D$19="Guayas/Santa Elena",'Tablas Guayaquil'!D593,'Tablas Resto de Ecuador'!D593)</f>
        <v>26362.2</v>
      </c>
      <c r="E593" s="303">
        <f>IF('INGRESO DE DATOS'!$D$19="Guayas/Santa Elena",'Tablas Guayaquil'!E593,'Tablas Resto de Ecuador'!E593)</f>
        <v>18409.02</v>
      </c>
      <c r="F593" s="303">
        <f>IF('INGRESO DE DATOS'!$D$19="Guayas/Santa Elena",'Tablas Guayaquil'!F593,'Tablas Resto de Ecuador'!F593)</f>
        <v>13163.08</v>
      </c>
      <c r="G593" s="303">
        <f>IF('INGRESO DE DATOS'!$D$19="Guayas/Santa Elena",'Tablas Guayaquil'!G593,'Tablas Resto de Ecuador'!G593)</f>
        <v>10327.050000000001</v>
      </c>
    </row>
    <row r="594" spans="1:7" ht="14" hidden="1" x14ac:dyDescent="0.15">
      <c r="A594" s="18">
        <v>82</v>
      </c>
      <c r="B594" s="20"/>
      <c r="C594" s="303">
        <f>IF('INGRESO DE DATOS'!$D$19="Guayas/Santa Elena",'Tablas Guayaquil'!C594,'Tablas Resto de Ecuador'!C594)</f>
        <v>29049.83</v>
      </c>
      <c r="D594" s="303">
        <f>IF('INGRESO DE DATOS'!$D$19="Guayas/Santa Elena",'Tablas Guayaquil'!D594,'Tablas Resto de Ecuador'!D594)</f>
        <v>26362.2</v>
      </c>
      <c r="E594" s="303">
        <f>IF('INGRESO DE DATOS'!$D$19="Guayas/Santa Elena",'Tablas Guayaquil'!E594,'Tablas Resto de Ecuador'!E594)</f>
        <v>18409.02</v>
      </c>
      <c r="F594" s="303">
        <f>IF('INGRESO DE DATOS'!$D$19="Guayas/Santa Elena",'Tablas Guayaquil'!F594,'Tablas Resto de Ecuador'!F594)</f>
        <v>13163.08</v>
      </c>
      <c r="G594" s="303">
        <f>IF('INGRESO DE DATOS'!$D$19="Guayas/Santa Elena",'Tablas Guayaquil'!G594,'Tablas Resto de Ecuador'!G594)</f>
        <v>10327.050000000001</v>
      </c>
    </row>
    <row r="595" spans="1:7" ht="14" hidden="1" x14ac:dyDescent="0.15">
      <c r="A595" s="18">
        <v>83</v>
      </c>
      <c r="B595" s="20"/>
      <c r="C595" s="303">
        <f>IF('INGRESO DE DATOS'!$D$19="Guayas/Santa Elena",'Tablas Guayaquil'!C595,'Tablas Resto de Ecuador'!C595)</f>
        <v>29049.83</v>
      </c>
      <c r="D595" s="303">
        <f>IF('INGRESO DE DATOS'!$D$19="Guayas/Santa Elena",'Tablas Guayaquil'!D595,'Tablas Resto de Ecuador'!D595)</f>
        <v>26362.2</v>
      </c>
      <c r="E595" s="303">
        <f>IF('INGRESO DE DATOS'!$D$19="Guayas/Santa Elena",'Tablas Guayaquil'!E595,'Tablas Resto de Ecuador'!E595)</f>
        <v>18409.02</v>
      </c>
      <c r="F595" s="303">
        <f>IF('INGRESO DE DATOS'!$D$19="Guayas/Santa Elena",'Tablas Guayaquil'!F595,'Tablas Resto de Ecuador'!F595)</f>
        <v>13163.08</v>
      </c>
      <c r="G595" s="303">
        <f>IF('INGRESO DE DATOS'!$D$19="Guayas/Santa Elena",'Tablas Guayaquil'!G595,'Tablas Resto de Ecuador'!G595)</f>
        <v>10327.050000000001</v>
      </c>
    </row>
    <row r="596" spans="1:7" ht="14" hidden="1" x14ac:dyDescent="0.15">
      <c r="A596" s="18">
        <v>84</v>
      </c>
      <c r="B596" s="20" t="s">
        <v>3</v>
      </c>
      <c r="C596" s="303">
        <f>IF('INGRESO DE DATOS'!$D$19="Guayas/Santa Elena",'Tablas Guayaquil'!C596,'Tablas Resto de Ecuador'!C596)</f>
        <v>29049.83</v>
      </c>
      <c r="D596" s="303">
        <f>IF('INGRESO DE DATOS'!$D$19="Guayas/Santa Elena",'Tablas Guayaquil'!D596,'Tablas Resto de Ecuador'!D596)</f>
        <v>26362.2</v>
      </c>
      <c r="E596" s="303">
        <f>IF('INGRESO DE DATOS'!$D$19="Guayas/Santa Elena",'Tablas Guayaquil'!E596,'Tablas Resto de Ecuador'!E596)</f>
        <v>18409.02</v>
      </c>
      <c r="F596" s="303">
        <f>IF('INGRESO DE DATOS'!$D$19="Guayas/Santa Elena",'Tablas Guayaquil'!F596,'Tablas Resto de Ecuador'!F596)</f>
        <v>13163.08</v>
      </c>
      <c r="G596" s="303">
        <f>IF('INGRESO DE DATOS'!$D$19="Guayas/Santa Elena",'Tablas Guayaquil'!G596,'Tablas Resto de Ecuador'!G596)</f>
        <v>10327.050000000001</v>
      </c>
    </row>
    <row r="597" spans="1:7" ht="14" hidden="1" x14ac:dyDescent="0.15">
      <c r="A597" s="18">
        <v>1</v>
      </c>
      <c r="B597" s="20" t="s">
        <v>4</v>
      </c>
      <c r="C597" s="303">
        <f>IF('INGRESO DE DATOS'!$D$19="Guayas/Santa Elena",'Tablas Guayaquil'!C597,'Tablas Resto de Ecuador'!C597)</f>
        <v>1490.89</v>
      </c>
      <c r="D597" s="303">
        <f>IF('INGRESO DE DATOS'!$D$19="Guayas/Santa Elena",'Tablas Guayaquil'!D597,'Tablas Resto de Ecuador'!D597)</f>
        <v>1354.15</v>
      </c>
      <c r="E597" s="303">
        <f>IF('INGRESO DE DATOS'!$D$19="Guayas/Santa Elena",'Tablas Guayaquil'!E597,'Tablas Resto de Ecuador'!E597)</f>
        <v>999.58</v>
      </c>
      <c r="F597" s="303">
        <f>IF('INGRESO DE DATOS'!$D$19="Guayas/Santa Elena",'Tablas Guayaquil'!F597,'Tablas Resto de Ecuador'!F597)</f>
        <v>716.03000000000009</v>
      </c>
      <c r="G597" s="303">
        <f>IF('INGRESO DE DATOS'!$D$19="Guayas/Santa Elena",'Tablas Guayaquil'!G597,'Tablas Resto de Ecuador'!G597)</f>
        <v>562.33000000000004</v>
      </c>
    </row>
    <row r="598" spans="1:7" ht="14" hidden="1" x14ac:dyDescent="0.15">
      <c r="A598" s="18">
        <v>2</v>
      </c>
      <c r="B598" s="20" t="s">
        <v>1</v>
      </c>
      <c r="C598" s="303">
        <f>IF('INGRESO DE DATOS'!$D$19="Guayas/Santa Elena",'Tablas Guayaquil'!C598,'Tablas Resto de Ecuador'!C598)</f>
        <v>2533.4</v>
      </c>
      <c r="D598" s="303">
        <f>IF('INGRESO DE DATOS'!$D$19="Guayas/Santa Elena",'Tablas Guayaquil'!D598,'Tablas Resto de Ecuador'!D598)</f>
        <v>2299.67</v>
      </c>
      <c r="E598" s="303">
        <f>IF('INGRESO DE DATOS'!$D$19="Guayas/Santa Elena",'Tablas Guayaquil'!E598,'Tablas Resto de Ecuador'!E598)</f>
        <v>1699.71</v>
      </c>
      <c r="F598" s="303">
        <f>IF('INGRESO DE DATOS'!$D$19="Guayas/Santa Elena",'Tablas Guayaquil'!F598,'Tablas Resto de Ecuador'!F598)</f>
        <v>1216.8800000000001</v>
      </c>
      <c r="G598" s="303">
        <f>IF('INGRESO DE DATOS'!$D$19="Guayas/Santa Elena",'Tablas Guayaquil'!G598,'Tablas Resto de Ecuador'!G598)</f>
        <v>954</v>
      </c>
    </row>
    <row r="599" spans="1:7" ht="15" hidden="1" thickBot="1" x14ac:dyDescent="0.2">
      <c r="A599" s="21">
        <v>3</v>
      </c>
      <c r="B599" s="22" t="s">
        <v>5</v>
      </c>
      <c r="C599" s="303">
        <f>IF('INGRESO DE DATOS'!$D$19="Guayas/Santa Elena",'Tablas Guayaquil'!C599,'Tablas Resto de Ecuador'!C599)</f>
        <v>3575.9100000000003</v>
      </c>
      <c r="D599" s="303">
        <f>IF('INGRESO DE DATOS'!$D$19="Guayas/Santa Elena",'Tablas Guayaquil'!D599,'Tablas Resto de Ecuador'!D599)</f>
        <v>3246.78</v>
      </c>
      <c r="E599" s="303">
        <f>IF('INGRESO DE DATOS'!$D$19="Guayas/Santa Elena",'Tablas Guayaquil'!E599,'Tablas Resto de Ecuador'!E599)</f>
        <v>2398.25</v>
      </c>
      <c r="F599" s="303">
        <f>IF('INGRESO DE DATOS'!$D$19="Guayas/Santa Elena",'Tablas Guayaquil'!F599,'Tablas Resto de Ecuador'!F599)</f>
        <v>1715.6100000000001</v>
      </c>
      <c r="G599" s="303">
        <f>IF('INGRESO DE DATOS'!$D$19="Guayas/Santa Elena",'Tablas Guayaquil'!G599,'Tablas Resto de Ecuador'!G599)</f>
        <v>1346.2</v>
      </c>
    </row>
    <row r="600" spans="1:7" ht="15" hidden="1" thickBot="1" x14ac:dyDescent="0.2">
      <c r="A600" s="17"/>
      <c r="B600" s="17"/>
      <c r="C600" s="303">
        <f>IF('INGRESO DE DATOS'!$D$19="Guayas/Santa Elena",'Tablas Guayaquil'!C600,'Tablas Resto de Ecuador'!C600)</f>
        <v>0</v>
      </c>
      <c r="D600" s="303">
        <f>IF('INGRESO DE DATOS'!$D$19="Guayas/Santa Elena",'Tablas Guayaquil'!D600,'Tablas Resto de Ecuador'!D600)</f>
        <v>0</v>
      </c>
      <c r="E600" s="303">
        <f>IF('INGRESO DE DATOS'!$D$19="Guayas/Santa Elena",'Tablas Guayaquil'!E600,'Tablas Resto de Ecuador'!E600)</f>
        <v>0</v>
      </c>
      <c r="F600" s="303">
        <f>IF('INGRESO DE DATOS'!$D$19="Guayas/Santa Elena",'Tablas Guayaquil'!F600,'Tablas Resto de Ecuador'!F600)</f>
        <v>0</v>
      </c>
      <c r="G600" s="303">
        <f>IF('INGRESO DE DATOS'!$D$19="Guayas/Santa Elena",'Tablas Guayaquil'!G600,'Tablas Resto de Ecuador'!G600)</f>
        <v>0</v>
      </c>
    </row>
    <row r="601" spans="1:7" ht="18" hidden="1" x14ac:dyDescent="0.2">
      <c r="A601" s="426" t="s">
        <v>19</v>
      </c>
      <c r="B601" s="427"/>
      <c r="C601" s="303">
        <f>IF('INGRESO DE DATOS'!$D$19="Guayas/Santa Elena",'Tablas Guayaquil'!C601,'Tablas Resto de Ecuador'!C601)</f>
        <v>0</v>
      </c>
      <c r="D601" s="303">
        <f>IF('INGRESO DE DATOS'!$D$19="Guayas/Santa Elena",'Tablas Guayaquil'!D601,'Tablas Resto de Ecuador'!D601)</f>
        <v>0</v>
      </c>
      <c r="E601" s="303">
        <f>IF('INGRESO DE DATOS'!$D$19="Guayas/Santa Elena",'Tablas Guayaquil'!E601,'Tablas Resto de Ecuador'!E601)</f>
        <v>0</v>
      </c>
      <c r="F601" s="303">
        <f>IF('INGRESO DE DATOS'!$D$19="Guayas/Santa Elena",'Tablas Guayaquil'!F601,'Tablas Resto de Ecuador'!F601)</f>
        <v>0</v>
      </c>
      <c r="G601" s="303">
        <f>IF('INGRESO DE DATOS'!$D$19="Guayas/Santa Elena",'Tablas Guayaquil'!G601,'Tablas Resto de Ecuador'!G601)</f>
        <v>0</v>
      </c>
    </row>
    <row r="602" spans="1:7" ht="18" hidden="1" x14ac:dyDescent="0.2">
      <c r="A602" s="428" t="s">
        <v>11</v>
      </c>
      <c r="B602" s="429"/>
      <c r="C602" s="303">
        <f>IF('INGRESO DE DATOS'!$D$19="Guayas/Santa Elena",'Tablas Guayaquil'!C602,'Tablas Resto de Ecuador'!C602)</f>
        <v>0</v>
      </c>
      <c r="D602" s="303">
        <f>IF('INGRESO DE DATOS'!$D$19="Guayas/Santa Elena",'Tablas Guayaquil'!D602,'Tablas Resto de Ecuador'!D602)</f>
        <v>0</v>
      </c>
      <c r="E602" s="303">
        <f>IF('INGRESO DE DATOS'!$D$19="Guayas/Santa Elena",'Tablas Guayaquil'!E602,'Tablas Resto de Ecuador'!E602)</f>
        <v>0</v>
      </c>
      <c r="F602" s="303">
        <f>IF('INGRESO DE DATOS'!$D$19="Guayas/Santa Elena",'Tablas Guayaquil'!F602,'Tablas Resto de Ecuador'!F602)</f>
        <v>0</v>
      </c>
      <c r="G602" s="303">
        <f>IF('INGRESO DE DATOS'!$D$19="Guayas/Santa Elena",'Tablas Guayaquil'!G602,'Tablas Resto de Ecuador'!G602)</f>
        <v>0</v>
      </c>
    </row>
    <row r="603" spans="1:7" ht="14" hidden="1" x14ac:dyDescent="0.15">
      <c r="A603" s="557" t="s">
        <v>0</v>
      </c>
      <c r="B603" s="558"/>
      <c r="C603" s="303">
        <f>IF('INGRESO DE DATOS'!$D$19="Guayas/Santa Elena",'Tablas Guayaquil'!C603,'Tablas Resto de Ecuador'!C603)</f>
        <v>0</v>
      </c>
      <c r="D603" s="303">
        <f>IF('INGRESO DE DATOS'!$D$19="Guayas/Santa Elena",'Tablas Guayaquil'!D603,'Tablas Resto de Ecuador'!D603)</f>
        <v>0</v>
      </c>
      <c r="E603" s="303">
        <f>IF('INGRESO DE DATOS'!$D$19="Guayas/Santa Elena",'Tablas Guayaquil'!E603,'Tablas Resto de Ecuador'!E603)</f>
        <v>0</v>
      </c>
      <c r="F603" s="303">
        <f>IF('INGRESO DE DATOS'!$D$19="Guayas/Santa Elena",'Tablas Guayaquil'!F603,'Tablas Resto de Ecuador'!F603)</f>
        <v>0</v>
      </c>
      <c r="G603" s="303">
        <f>IF('INGRESO DE DATOS'!$D$19="Guayas/Santa Elena",'Tablas Guayaquil'!G603,'Tablas Resto de Ecuador'!G603)</f>
        <v>0</v>
      </c>
    </row>
    <row r="604" spans="1:7" ht="14" hidden="1" x14ac:dyDescent="0.15">
      <c r="A604" s="18" t="s">
        <v>2</v>
      </c>
      <c r="B604" s="19" t="s">
        <v>2</v>
      </c>
      <c r="C604" s="303">
        <f>IF('INGRESO DE DATOS'!$D$19="Guayas/Santa Elena",'Tablas Guayaquil'!C604,'Tablas Resto de Ecuador'!C604)</f>
        <v>2000</v>
      </c>
      <c r="D604" s="303">
        <f>IF('INGRESO DE DATOS'!$D$19="Guayas/Santa Elena",'Tablas Guayaquil'!D604,'Tablas Resto de Ecuador'!D604)</f>
        <v>3500</v>
      </c>
      <c r="E604" s="303">
        <f>IF('INGRESO DE DATOS'!$D$19="Guayas/Santa Elena",'Tablas Guayaquil'!E604,'Tablas Resto de Ecuador'!E604)</f>
        <v>5000</v>
      </c>
      <c r="F604" s="303">
        <f>IF('INGRESO DE DATOS'!$D$19="Guayas/Santa Elena",'Tablas Guayaquil'!F604,'Tablas Resto de Ecuador'!F604)</f>
        <v>0</v>
      </c>
      <c r="G604" s="303">
        <f>IF('INGRESO DE DATOS'!$D$19="Guayas/Santa Elena",'Tablas Guayaquil'!G604,'Tablas Resto de Ecuador'!G604)</f>
        <v>0</v>
      </c>
    </row>
    <row r="605" spans="1:7" ht="14" hidden="1" x14ac:dyDescent="0.15">
      <c r="A605" s="18">
        <v>18</v>
      </c>
      <c r="B605" s="20"/>
      <c r="C605" s="303">
        <f>IF('INGRESO DE DATOS'!$D$19="Guayas/Santa Elena",'Tablas Guayaquil'!C605,'Tablas Resto de Ecuador'!C605)</f>
        <v>2212.75</v>
      </c>
      <c r="D605" s="303">
        <f>IF('INGRESO DE DATOS'!$D$19="Guayas/Santa Elena",'Tablas Guayaquil'!D605,'Tablas Resto de Ecuador'!D605)</f>
        <v>2123.1800000000003</v>
      </c>
      <c r="E605" s="303">
        <f>IF('INGRESO DE DATOS'!$D$19="Guayas/Santa Elena",'Tablas Guayaquil'!E605,'Tablas Resto de Ecuador'!E605)</f>
        <v>1555.02</v>
      </c>
      <c r="F605" s="303">
        <f>IF('INGRESO DE DATOS'!$D$19="Guayas/Santa Elena",'Tablas Guayaquil'!F605,'Tablas Resto de Ecuador'!F605)</f>
        <v>1111.4100000000001</v>
      </c>
      <c r="G605" s="303">
        <f>IF('INGRESO DE DATOS'!$D$19="Guayas/Santa Elena",'Tablas Guayaquil'!G605,'Tablas Resto de Ecuador'!G605)</f>
        <v>872.91000000000008</v>
      </c>
    </row>
    <row r="606" spans="1:7" ht="14" hidden="1" x14ac:dyDescent="0.15">
      <c r="A606" s="18">
        <v>19</v>
      </c>
      <c r="B606" s="20"/>
      <c r="C606" s="303">
        <f>IF('INGRESO DE DATOS'!$D$19="Guayas/Santa Elena",'Tablas Guayaquil'!C606,'Tablas Resto de Ecuador'!C606)</f>
        <v>2212.75</v>
      </c>
      <c r="D606" s="303">
        <f>IF('INGRESO DE DATOS'!$D$19="Guayas/Santa Elena",'Tablas Guayaquil'!D606,'Tablas Resto de Ecuador'!D606)</f>
        <v>2123.1800000000003</v>
      </c>
      <c r="E606" s="303">
        <f>IF('INGRESO DE DATOS'!$D$19="Guayas/Santa Elena",'Tablas Guayaquil'!E606,'Tablas Resto de Ecuador'!E606)</f>
        <v>1555.02</v>
      </c>
      <c r="F606" s="303">
        <f>IF('INGRESO DE DATOS'!$D$19="Guayas/Santa Elena",'Tablas Guayaquil'!F606,'Tablas Resto de Ecuador'!F606)</f>
        <v>1111.4100000000001</v>
      </c>
      <c r="G606" s="303">
        <f>IF('INGRESO DE DATOS'!$D$19="Guayas/Santa Elena",'Tablas Guayaquil'!G606,'Tablas Resto de Ecuador'!G606)</f>
        <v>872.91000000000008</v>
      </c>
    </row>
    <row r="607" spans="1:7" ht="14" hidden="1" x14ac:dyDescent="0.15">
      <c r="A607" s="18">
        <v>20</v>
      </c>
      <c r="B607" s="20"/>
      <c r="C607" s="303">
        <f>IF('INGRESO DE DATOS'!$D$19="Guayas/Santa Elena",'Tablas Guayaquil'!C607,'Tablas Resto de Ecuador'!C607)</f>
        <v>2212.75</v>
      </c>
      <c r="D607" s="303">
        <f>IF('INGRESO DE DATOS'!$D$19="Guayas/Santa Elena",'Tablas Guayaquil'!D607,'Tablas Resto de Ecuador'!D607)</f>
        <v>2123.1800000000003</v>
      </c>
      <c r="E607" s="303">
        <f>IF('INGRESO DE DATOS'!$D$19="Guayas/Santa Elena",'Tablas Guayaquil'!E607,'Tablas Resto de Ecuador'!E607)</f>
        <v>1555.02</v>
      </c>
      <c r="F607" s="303">
        <f>IF('INGRESO DE DATOS'!$D$19="Guayas/Santa Elena",'Tablas Guayaquil'!F607,'Tablas Resto de Ecuador'!F607)</f>
        <v>1111.4100000000001</v>
      </c>
      <c r="G607" s="303">
        <f>IF('INGRESO DE DATOS'!$D$19="Guayas/Santa Elena",'Tablas Guayaquil'!G607,'Tablas Resto de Ecuador'!G607)</f>
        <v>872.91000000000008</v>
      </c>
    </row>
    <row r="608" spans="1:7" ht="14" hidden="1" x14ac:dyDescent="0.15">
      <c r="A608" s="18">
        <v>21</v>
      </c>
      <c r="B608" s="20"/>
      <c r="C608" s="303">
        <f>IF('INGRESO DE DATOS'!$D$19="Guayas/Santa Elena",'Tablas Guayaquil'!C608,'Tablas Resto de Ecuador'!C608)</f>
        <v>2212.75</v>
      </c>
      <c r="D608" s="303">
        <f>IF('INGRESO DE DATOS'!$D$19="Guayas/Santa Elena",'Tablas Guayaquil'!D608,'Tablas Resto de Ecuador'!D608)</f>
        <v>2123.1800000000003</v>
      </c>
      <c r="E608" s="303">
        <f>IF('INGRESO DE DATOS'!$D$19="Guayas/Santa Elena",'Tablas Guayaquil'!E608,'Tablas Resto de Ecuador'!E608)</f>
        <v>1555.02</v>
      </c>
      <c r="F608" s="303">
        <f>IF('INGRESO DE DATOS'!$D$19="Guayas/Santa Elena",'Tablas Guayaquil'!F608,'Tablas Resto de Ecuador'!F608)</f>
        <v>1111.4100000000001</v>
      </c>
      <c r="G608" s="303">
        <f>IF('INGRESO DE DATOS'!$D$19="Guayas/Santa Elena",'Tablas Guayaquil'!G608,'Tablas Resto de Ecuador'!G608)</f>
        <v>872.91000000000008</v>
      </c>
    </row>
    <row r="609" spans="1:7" ht="14" hidden="1" x14ac:dyDescent="0.15">
      <c r="A609" s="18">
        <v>22</v>
      </c>
      <c r="B609" s="20"/>
      <c r="C609" s="303">
        <f>IF('INGRESO DE DATOS'!$D$19="Guayas/Santa Elena",'Tablas Guayaquil'!C609,'Tablas Resto de Ecuador'!C609)</f>
        <v>2212.75</v>
      </c>
      <c r="D609" s="303">
        <f>IF('INGRESO DE DATOS'!$D$19="Guayas/Santa Elena",'Tablas Guayaquil'!D609,'Tablas Resto de Ecuador'!D609)</f>
        <v>2123.1800000000003</v>
      </c>
      <c r="E609" s="303">
        <f>IF('INGRESO DE DATOS'!$D$19="Guayas/Santa Elena",'Tablas Guayaquil'!E609,'Tablas Resto de Ecuador'!E609)</f>
        <v>1555.02</v>
      </c>
      <c r="F609" s="303">
        <f>IF('INGRESO DE DATOS'!$D$19="Guayas/Santa Elena",'Tablas Guayaquil'!F609,'Tablas Resto de Ecuador'!F609)</f>
        <v>1111.4100000000001</v>
      </c>
      <c r="G609" s="303">
        <f>IF('INGRESO DE DATOS'!$D$19="Guayas/Santa Elena",'Tablas Guayaquil'!G609,'Tablas Resto de Ecuador'!G609)</f>
        <v>872.91000000000008</v>
      </c>
    </row>
    <row r="610" spans="1:7" ht="14" hidden="1" x14ac:dyDescent="0.15">
      <c r="A610" s="18">
        <v>23</v>
      </c>
      <c r="B610" s="20"/>
      <c r="C610" s="303">
        <f>IF('INGRESO DE DATOS'!$D$19="Guayas/Santa Elena",'Tablas Guayaquil'!C610,'Tablas Resto de Ecuador'!C610)</f>
        <v>2212.75</v>
      </c>
      <c r="D610" s="303">
        <f>IF('INGRESO DE DATOS'!$D$19="Guayas/Santa Elena",'Tablas Guayaquil'!D610,'Tablas Resto de Ecuador'!D610)</f>
        <v>2123.1800000000003</v>
      </c>
      <c r="E610" s="303">
        <f>IF('INGRESO DE DATOS'!$D$19="Guayas/Santa Elena",'Tablas Guayaquil'!E610,'Tablas Resto de Ecuador'!E610)</f>
        <v>1555.02</v>
      </c>
      <c r="F610" s="303">
        <f>IF('INGRESO DE DATOS'!$D$19="Guayas/Santa Elena",'Tablas Guayaquil'!F610,'Tablas Resto de Ecuador'!F610)</f>
        <v>1111.4100000000001</v>
      </c>
      <c r="G610" s="303">
        <f>IF('INGRESO DE DATOS'!$D$19="Guayas/Santa Elena",'Tablas Guayaquil'!G610,'Tablas Resto de Ecuador'!G610)</f>
        <v>872.91000000000008</v>
      </c>
    </row>
    <row r="611" spans="1:7" ht="14" hidden="1" x14ac:dyDescent="0.15">
      <c r="A611" s="18">
        <v>24</v>
      </c>
      <c r="B611" s="20"/>
      <c r="C611" s="303">
        <f>IF('INGRESO DE DATOS'!$D$19="Guayas/Santa Elena",'Tablas Guayaquil'!C611,'Tablas Resto de Ecuador'!C611)</f>
        <v>2212.75</v>
      </c>
      <c r="D611" s="303">
        <f>IF('INGRESO DE DATOS'!$D$19="Guayas/Santa Elena",'Tablas Guayaquil'!D611,'Tablas Resto de Ecuador'!D611)</f>
        <v>2123.1800000000003</v>
      </c>
      <c r="E611" s="303">
        <f>IF('INGRESO DE DATOS'!$D$19="Guayas/Santa Elena",'Tablas Guayaquil'!E611,'Tablas Resto de Ecuador'!E611)</f>
        <v>1555.02</v>
      </c>
      <c r="F611" s="303">
        <f>IF('INGRESO DE DATOS'!$D$19="Guayas/Santa Elena",'Tablas Guayaquil'!F611,'Tablas Resto de Ecuador'!F611)</f>
        <v>1111.4100000000001</v>
      </c>
      <c r="G611" s="303">
        <f>IF('INGRESO DE DATOS'!$D$19="Guayas/Santa Elena",'Tablas Guayaquil'!G611,'Tablas Resto de Ecuador'!G611)</f>
        <v>872.91000000000008</v>
      </c>
    </row>
    <row r="612" spans="1:7" ht="14" hidden="1" x14ac:dyDescent="0.15">
      <c r="A612" s="18">
        <v>25</v>
      </c>
      <c r="B612" s="20"/>
      <c r="C612" s="303">
        <f>IF('INGRESO DE DATOS'!$D$19="Guayas/Santa Elena",'Tablas Guayaquil'!C612,'Tablas Resto de Ecuador'!C612)</f>
        <v>2387.65</v>
      </c>
      <c r="D612" s="303">
        <f>IF('INGRESO DE DATOS'!$D$19="Guayas/Santa Elena",'Tablas Guayaquil'!D612,'Tablas Resto de Ecuador'!D612)</f>
        <v>2290.6600000000003</v>
      </c>
      <c r="E612" s="303">
        <f>IF('INGRESO DE DATOS'!$D$19="Guayas/Santa Elena",'Tablas Guayaquil'!E612,'Tablas Resto de Ecuador'!E612)</f>
        <v>1658.9</v>
      </c>
      <c r="F612" s="303">
        <f>IF('INGRESO DE DATOS'!$D$19="Guayas/Santa Elena",'Tablas Guayaquil'!F612,'Tablas Resto de Ecuador'!F612)</f>
        <v>1185.6100000000001</v>
      </c>
      <c r="G612" s="303">
        <f>IF('INGRESO DE DATOS'!$D$19="Guayas/Santa Elena",'Tablas Guayaquil'!G612,'Tablas Resto de Ecuador'!G612)</f>
        <v>930.15000000000009</v>
      </c>
    </row>
    <row r="613" spans="1:7" ht="14" hidden="1" x14ac:dyDescent="0.15">
      <c r="A613" s="18">
        <v>26</v>
      </c>
      <c r="B613" s="20"/>
      <c r="C613" s="303">
        <f>IF('INGRESO DE DATOS'!$D$19="Guayas/Santa Elena",'Tablas Guayaquil'!C613,'Tablas Resto de Ecuador'!C613)</f>
        <v>2387.65</v>
      </c>
      <c r="D613" s="303">
        <f>IF('INGRESO DE DATOS'!$D$19="Guayas/Santa Elena",'Tablas Guayaquil'!D613,'Tablas Resto de Ecuador'!D613)</f>
        <v>2290.6600000000003</v>
      </c>
      <c r="E613" s="303">
        <f>IF('INGRESO DE DATOS'!$D$19="Guayas/Santa Elena",'Tablas Guayaquil'!E613,'Tablas Resto de Ecuador'!E613)</f>
        <v>1658.9</v>
      </c>
      <c r="F613" s="303">
        <f>IF('INGRESO DE DATOS'!$D$19="Guayas/Santa Elena",'Tablas Guayaquil'!F613,'Tablas Resto de Ecuador'!F613)</f>
        <v>1185.6100000000001</v>
      </c>
      <c r="G613" s="303">
        <f>IF('INGRESO DE DATOS'!$D$19="Guayas/Santa Elena",'Tablas Guayaquil'!G613,'Tablas Resto de Ecuador'!G613)</f>
        <v>930.15000000000009</v>
      </c>
    </row>
    <row r="614" spans="1:7" ht="14" hidden="1" x14ac:dyDescent="0.15">
      <c r="A614" s="18">
        <v>27</v>
      </c>
      <c r="B614" s="20"/>
      <c r="C614" s="303">
        <f>IF('INGRESO DE DATOS'!$D$19="Guayas/Santa Elena",'Tablas Guayaquil'!C614,'Tablas Resto de Ecuador'!C614)</f>
        <v>2387.65</v>
      </c>
      <c r="D614" s="303">
        <f>IF('INGRESO DE DATOS'!$D$19="Guayas/Santa Elena",'Tablas Guayaquil'!D614,'Tablas Resto de Ecuador'!D614)</f>
        <v>2290.6600000000003</v>
      </c>
      <c r="E614" s="303">
        <f>IF('INGRESO DE DATOS'!$D$19="Guayas/Santa Elena",'Tablas Guayaquil'!E614,'Tablas Resto de Ecuador'!E614)</f>
        <v>1658.9</v>
      </c>
      <c r="F614" s="303">
        <f>IF('INGRESO DE DATOS'!$D$19="Guayas/Santa Elena",'Tablas Guayaquil'!F614,'Tablas Resto de Ecuador'!F614)</f>
        <v>1185.6100000000001</v>
      </c>
      <c r="G614" s="303">
        <f>IF('INGRESO DE DATOS'!$D$19="Guayas/Santa Elena",'Tablas Guayaquil'!G614,'Tablas Resto de Ecuador'!G614)</f>
        <v>930.15000000000009</v>
      </c>
    </row>
    <row r="615" spans="1:7" ht="14" hidden="1" x14ac:dyDescent="0.15">
      <c r="A615" s="18">
        <v>28</v>
      </c>
      <c r="B615" s="20"/>
      <c r="C615" s="303">
        <f>IF('INGRESO DE DATOS'!$D$19="Guayas/Santa Elena",'Tablas Guayaquil'!C615,'Tablas Resto de Ecuador'!C615)</f>
        <v>2387.65</v>
      </c>
      <c r="D615" s="303">
        <f>IF('INGRESO DE DATOS'!$D$19="Guayas/Santa Elena",'Tablas Guayaquil'!D615,'Tablas Resto de Ecuador'!D615)</f>
        <v>2290.6600000000003</v>
      </c>
      <c r="E615" s="303">
        <f>IF('INGRESO DE DATOS'!$D$19="Guayas/Santa Elena",'Tablas Guayaquil'!E615,'Tablas Resto de Ecuador'!E615)</f>
        <v>1658.9</v>
      </c>
      <c r="F615" s="303">
        <f>IF('INGRESO DE DATOS'!$D$19="Guayas/Santa Elena",'Tablas Guayaquil'!F615,'Tablas Resto de Ecuador'!F615)</f>
        <v>1185.6100000000001</v>
      </c>
      <c r="G615" s="303">
        <f>IF('INGRESO DE DATOS'!$D$19="Guayas/Santa Elena",'Tablas Guayaquil'!G615,'Tablas Resto de Ecuador'!G615)</f>
        <v>930.15000000000009</v>
      </c>
    </row>
    <row r="616" spans="1:7" ht="14" hidden="1" x14ac:dyDescent="0.15">
      <c r="A616" s="18">
        <v>29</v>
      </c>
      <c r="B616" s="20"/>
      <c r="C616" s="303">
        <f>IF('INGRESO DE DATOS'!$D$19="Guayas/Santa Elena",'Tablas Guayaquil'!C616,'Tablas Resto de Ecuador'!C616)</f>
        <v>2387.65</v>
      </c>
      <c r="D616" s="303">
        <f>IF('INGRESO DE DATOS'!$D$19="Guayas/Santa Elena",'Tablas Guayaquil'!D616,'Tablas Resto de Ecuador'!D616)</f>
        <v>2290.6600000000003</v>
      </c>
      <c r="E616" s="303">
        <f>IF('INGRESO DE DATOS'!$D$19="Guayas/Santa Elena",'Tablas Guayaquil'!E616,'Tablas Resto de Ecuador'!E616)</f>
        <v>1658.9</v>
      </c>
      <c r="F616" s="303">
        <f>IF('INGRESO DE DATOS'!$D$19="Guayas/Santa Elena",'Tablas Guayaquil'!F616,'Tablas Resto de Ecuador'!F616)</f>
        <v>1185.6100000000001</v>
      </c>
      <c r="G616" s="303">
        <f>IF('INGRESO DE DATOS'!$D$19="Guayas/Santa Elena",'Tablas Guayaquil'!G616,'Tablas Resto de Ecuador'!G616)</f>
        <v>930.15000000000009</v>
      </c>
    </row>
    <row r="617" spans="1:7" ht="14" hidden="1" x14ac:dyDescent="0.15">
      <c r="A617" s="18">
        <v>30</v>
      </c>
      <c r="B617" s="20"/>
      <c r="C617" s="303">
        <f>IF('INGRESO DE DATOS'!$D$19="Guayas/Santa Elena",'Tablas Guayaquil'!C617,'Tablas Resto de Ecuador'!C617)</f>
        <v>2693.46</v>
      </c>
      <c r="D617" s="303">
        <f>IF('INGRESO DE DATOS'!$D$19="Guayas/Santa Elena",'Tablas Guayaquil'!D617,'Tablas Resto de Ecuador'!D617)</f>
        <v>2584.81</v>
      </c>
      <c r="E617" s="303">
        <f>IF('INGRESO DE DATOS'!$D$19="Guayas/Santa Elena",'Tablas Guayaquil'!E617,'Tablas Resto de Ecuador'!E617)</f>
        <v>1845.46</v>
      </c>
      <c r="F617" s="303">
        <f>IF('INGRESO DE DATOS'!$D$19="Guayas/Santa Elena",'Tablas Guayaquil'!F617,'Tablas Resto de Ecuador'!F617)</f>
        <v>1318.64</v>
      </c>
      <c r="G617" s="303">
        <f>IF('INGRESO DE DATOS'!$D$19="Guayas/Santa Elena",'Tablas Guayaquil'!G617,'Tablas Resto de Ecuador'!G617)</f>
        <v>1035.0900000000001</v>
      </c>
    </row>
    <row r="618" spans="1:7" ht="14" hidden="1" x14ac:dyDescent="0.15">
      <c r="A618" s="18">
        <v>31</v>
      </c>
      <c r="B618" s="20"/>
      <c r="C618" s="303">
        <f>IF('INGRESO DE DATOS'!$D$19="Guayas/Santa Elena",'Tablas Guayaquil'!C618,'Tablas Resto de Ecuador'!C618)</f>
        <v>2693.46</v>
      </c>
      <c r="D618" s="303">
        <f>IF('INGRESO DE DATOS'!$D$19="Guayas/Santa Elena",'Tablas Guayaquil'!D618,'Tablas Resto de Ecuador'!D618)</f>
        <v>2584.81</v>
      </c>
      <c r="E618" s="303">
        <f>IF('INGRESO DE DATOS'!$D$19="Guayas/Santa Elena",'Tablas Guayaquil'!E618,'Tablas Resto de Ecuador'!E618)</f>
        <v>1845.46</v>
      </c>
      <c r="F618" s="303">
        <f>IF('INGRESO DE DATOS'!$D$19="Guayas/Santa Elena",'Tablas Guayaquil'!F618,'Tablas Resto de Ecuador'!F618)</f>
        <v>1318.64</v>
      </c>
      <c r="G618" s="303">
        <f>IF('INGRESO DE DATOS'!$D$19="Guayas/Santa Elena",'Tablas Guayaquil'!G618,'Tablas Resto de Ecuador'!G618)</f>
        <v>1035.0900000000001</v>
      </c>
    </row>
    <row r="619" spans="1:7" ht="14" hidden="1" x14ac:dyDescent="0.15">
      <c r="A619" s="18">
        <v>32</v>
      </c>
      <c r="B619" s="20"/>
      <c r="C619" s="303">
        <f>IF('INGRESO DE DATOS'!$D$19="Guayas/Santa Elena",'Tablas Guayaquil'!C619,'Tablas Resto de Ecuador'!C619)</f>
        <v>2693.46</v>
      </c>
      <c r="D619" s="303">
        <f>IF('INGRESO DE DATOS'!$D$19="Guayas/Santa Elena",'Tablas Guayaquil'!D619,'Tablas Resto de Ecuador'!D619)</f>
        <v>2584.81</v>
      </c>
      <c r="E619" s="303">
        <f>IF('INGRESO DE DATOS'!$D$19="Guayas/Santa Elena",'Tablas Guayaquil'!E619,'Tablas Resto de Ecuador'!E619)</f>
        <v>1845.46</v>
      </c>
      <c r="F619" s="303">
        <f>IF('INGRESO DE DATOS'!$D$19="Guayas/Santa Elena",'Tablas Guayaquil'!F619,'Tablas Resto de Ecuador'!F619)</f>
        <v>1318.64</v>
      </c>
      <c r="G619" s="303">
        <f>IF('INGRESO DE DATOS'!$D$19="Guayas/Santa Elena",'Tablas Guayaquil'!G619,'Tablas Resto de Ecuador'!G619)</f>
        <v>1035.0900000000001</v>
      </c>
    </row>
    <row r="620" spans="1:7" ht="14" hidden="1" x14ac:dyDescent="0.15">
      <c r="A620" s="18">
        <v>33</v>
      </c>
      <c r="B620" s="20"/>
      <c r="C620" s="303">
        <f>IF('INGRESO DE DATOS'!$D$19="Guayas/Santa Elena",'Tablas Guayaquil'!C620,'Tablas Resto de Ecuador'!C620)</f>
        <v>2693.46</v>
      </c>
      <c r="D620" s="303">
        <f>IF('INGRESO DE DATOS'!$D$19="Guayas/Santa Elena",'Tablas Guayaquil'!D620,'Tablas Resto de Ecuador'!D620)</f>
        <v>2584.81</v>
      </c>
      <c r="E620" s="303">
        <f>IF('INGRESO DE DATOS'!$D$19="Guayas/Santa Elena",'Tablas Guayaquil'!E620,'Tablas Resto de Ecuador'!E620)</f>
        <v>1845.46</v>
      </c>
      <c r="F620" s="303">
        <f>IF('INGRESO DE DATOS'!$D$19="Guayas/Santa Elena",'Tablas Guayaquil'!F620,'Tablas Resto de Ecuador'!F620)</f>
        <v>1318.64</v>
      </c>
      <c r="G620" s="303">
        <f>IF('INGRESO DE DATOS'!$D$19="Guayas/Santa Elena",'Tablas Guayaquil'!G620,'Tablas Resto de Ecuador'!G620)</f>
        <v>1035.0900000000001</v>
      </c>
    </row>
    <row r="621" spans="1:7" ht="14" hidden="1" x14ac:dyDescent="0.15">
      <c r="A621" s="18">
        <v>34</v>
      </c>
      <c r="B621" s="20"/>
      <c r="C621" s="303">
        <f>IF('INGRESO DE DATOS'!$D$19="Guayas/Santa Elena",'Tablas Guayaquil'!C621,'Tablas Resto de Ecuador'!C621)</f>
        <v>2693.46</v>
      </c>
      <c r="D621" s="303">
        <f>IF('INGRESO DE DATOS'!$D$19="Guayas/Santa Elena",'Tablas Guayaquil'!D621,'Tablas Resto de Ecuador'!D621)</f>
        <v>2584.81</v>
      </c>
      <c r="E621" s="303">
        <f>IF('INGRESO DE DATOS'!$D$19="Guayas/Santa Elena",'Tablas Guayaquil'!E621,'Tablas Resto de Ecuador'!E621)</f>
        <v>1845.46</v>
      </c>
      <c r="F621" s="303">
        <f>IF('INGRESO DE DATOS'!$D$19="Guayas/Santa Elena",'Tablas Guayaquil'!F621,'Tablas Resto de Ecuador'!F621)</f>
        <v>1318.64</v>
      </c>
      <c r="G621" s="303">
        <f>IF('INGRESO DE DATOS'!$D$19="Guayas/Santa Elena",'Tablas Guayaquil'!G621,'Tablas Resto de Ecuador'!G621)</f>
        <v>1035.0900000000001</v>
      </c>
    </row>
    <row r="622" spans="1:7" ht="14" hidden="1" x14ac:dyDescent="0.15">
      <c r="A622" s="18">
        <v>35</v>
      </c>
      <c r="B622" s="20"/>
      <c r="C622" s="303">
        <f>IF('INGRESO DE DATOS'!$D$19="Guayas/Santa Elena",'Tablas Guayaquil'!C622,'Tablas Resto de Ecuador'!C622)</f>
        <v>3049.09</v>
      </c>
      <c r="D622" s="303">
        <f>IF('INGRESO DE DATOS'!$D$19="Guayas/Santa Elena",'Tablas Guayaquil'!D622,'Tablas Resto de Ecuador'!D622)</f>
        <v>2925.07</v>
      </c>
      <c r="E622" s="303">
        <f>IF('INGRESO DE DATOS'!$D$19="Guayas/Santa Elena",'Tablas Guayaquil'!E622,'Tablas Resto de Ecuador'!E622)</f>
        <v>2065.94</v>
      </c>
      <c r="F622" s="303">
        <f>IF('INGRESO DE DATOS'!$D$19="Guayas/Santa Elena",'Tablas Guayaquil'!F622,'Tablas Resto de Ecuador'!F622)</f>
        <v>1476.5800000000002</v>
      </c>
      <c r="G622" s="303">
        <f>IF('INGRESO DE DATOS'!$D$19="Guayas/Santa Elena",'Tablas Guayaquil'!G622,'Tablas Resto de Ecuador'!G622)</f>
        <v>1158.5800000000002</v>
      </c>
    </row>
    <row r="623" spans="1:7" ht="14" hidden="1" x14ac:dyDescent="0.15">
      <c r="A623" s="18">
        <v>36</v>
      </c>
      <c r="B623" s="20"/>
      <c r="C623" s="303">
        <f>IF('INGRESO DE DATOS'!$D$19="Guayas/Santa Elena",'Tablas Guayaquil'!C623,'Tablas Resto de Ecuador'!C623)</f>
        <v>3049.09</v>
      </c>
      <c r="D623" s="303">
        <f>IF('INGRESO DE DATOS'!$D$19="Guayas/Santa Elena",'Tablas Guayaquil'!D623,'Tablas Resto de Ecuador'!D623)</f>
        <v>2925.07</v>
      </c>
      <c r="E623" s="303">
        <f>IF('INGRESO DE DATOS'!$D$19="Guayas/Santa Elena",'Tablas Guayaquil'!E623,'Tablas Resto de Ecuador'!E623)</f>
        <v>2065.94</v>
      </c>
      <c r="F623" s="303">
        <f>IF('INGRESO DE DATOS'!$D$19="Guayas/Santa Elena",'Tablas Guayaquil'!F623,'Tablas Resto de Ecuador'!F623)</f>
        <v>1476.5800000000002</v>
      </c>
      <c r="G623" s="303">
        <f>IF('INGRESO DE DATOS'!$D$19="Guayas/Santa Elena",'Tablas Guayaquil'!G623,'Tablas Resto de Ecuador'!G623)</f>
        <v>1158.5800000000002</v>
      </c>
    </row>
    <row r="624" spans="1:7" ht="14" hidden="1" x14ac:dyDescent="0.15">
      <c r="A624" s="18">
        <v>37</v>
      </c>
      <c r="B624" s="20"/>
      <c r="C624" s="303">
        <f>IF('INGRESO DE DATOS'!$D$19="Guayas/Santa Elena",'Tablas Guayaquil'!C624,'Tablas Resto de Ecuador'!C624)</f>
        <v>3049.09</v>
      </c>
      <c r="D624" s="303">
        <f>IF('INGRESO DE DATOS'!$D$19="Guayas/Santa Elena",'Tablas Guayaquil'!D624,'Tablas Resto de Ecuador'!D624)</f>
        <v>2925.07</v>
      </c>
      <c r="E624" s="303">
        <f>IF('INGRESO DE DATOS'!$D$19="Guayas/Santa Elena",'Tablas Guayaquil'!E624,'Tablas Resto de Ecuador'!E624)</f>
        <v>2065.94</v>
      </c>
      <c r="F624" s="303">
        <f>IF('INGRESO DE DATOS'!$D$19="Guayas/Santa Elena",'Tablas Guayaquil'!F624,'Tablas Resto de Ecuador'!F624)</f>
        <v>1476.5800000000002</v>
      </c>
      <c r="G624" s="303">
        <f>IF('INGRESO DE DATOS'!$D$19="Guayas/Santa Elena",'Tablas Guayaquil'!G624,'Tablas Resto de Ecuador'!G624)</f>
        <v>1158.5800000000002</v>
      </c>
    </row>
    <row r="625" spans="1:7" ht="14" hidden="1" x14ac:dyDescent="0.15">
      <c r="A625" s="18">
        <v>38</v>
      </c>
      <c r="B625" s="20"/>
      <c r="C625" s="303">
        <f>IF('INGRESO DE DATOS'!$D$19="Guayas/Santa Elena",'Tablas Guayaquil'!C625,'Tablas Resto de Ecuador'!C625)</f>
        <v>3049.09</v>
      </c>
      <c r="D625" s="303">
        <f>IF('INGRESO DE DATOS'!$D$19="Guayas/Santa Elena",'Tablas Guayaquil'!D625,'Tablas Resto de Ecuador'!D625)</f>
        <v>2925.07</v>
      </c>
      <c r="E625" s="303">
        <f>IF('INGRESO DE DATOS'!$D$19="Guayas/Santa Elena",'Tablas Guayaquil'!E625,'Tablas Resto de Ecuador'!E625)</f>
        <v>2065.94</v>
      </c>
      <c r="F625" s="303">
        <f>IF('INGRESO DE DATOS'!$D$19="Guayas/Santa Elena",'Tablas Guayaquil'!F625,'Tablas Resto de Ecuador'!F625)</f>
        <v>1476.5800000000002</v>
      </c>
      <c r="G625" s="303">
        <f>IF('INGRESO DE DATOS'!$D$19="Guayas/Santa Elena",'Tablas Guayaquil'!G625,'Tablas Resto de Ecuador'!G625)</f>
        <v>1158.5800000000002</v>
      </c>
    </row>
    <row r="626" spans="1:7" ht="14" hidden="1" x14ac:dyDescent="0.15">
      <c r="A626" s="18">
        <v>39</v>
      </c>
      <c r="B626" s="20"/>
      <c r="C626" s="303">
        <f>IF('INGRESO DE DATOS'!$D$19="Guayas/Santa Elena",'Tablas Guayaquil'!C626,'Tablas Resto de Ecuador'!C626)</f>
        <v>3049.09</v>
      </c>
      <c r="D626" s="303">
        <f>IF('INGRESO DE DATOS'!$D$19="Guayas/Santa Elena",'Tablas Guayaquil'!D626,'Tablas Resto de Ecuador'!D626)</f>
        <v>2925.07</v>
      </c>
      <c r="E626" s="303">
        <f>IF('INGRESO DE DATOS'!$D$19="Guayas/Santa Elena",'Tablas Guayaquil'!E626,'Tablas Resto de Ecuador'!E626)</f>
        <v>2065.94</v>
      </c>
      <c r="F626" s="303">
        <f>IF('INGRESO DE DATOS'!$D$19="Guayas/Santa Elena",'Tablas Guayaquil'!F626,'Tablas Resto de Ecuador'!F626)</f>
        <v>1476.5800000000002</v>
      </c>
      <c r="G626" s="303">
        <f>IF('INGRESO DE DATOS'!$D$19="Guayas/Santa Elena",'Tablas Guayaquil'!G626,'Tablas Resto de Ecuador'!G626)</f>
        <v>1158.5800000000002</v>
      </c>
    </row>
    <row r="627" spans="1:7" ht="14" hidden="1" x14ac:dyDescent="0.15">
      <c r="A627" s="18">
        <v>40</v>
      </c>
      <c r="B627" s="20"/>
      <c r="C627" s="303">
        <f>IF('INGRESO DE DATOS'!$D$19="Guayas/Santa Elena",'Tablas Guayaquil'!C627,'Tablas Resto de Ecuador'!C627)</f>
        <v>3458.25</v>
      </c>
      <c r="D627" s="303">
        <f>IF('INGRESO DE DATOS'!$D$19="Guayas/Santa Elena",'Tablas Guayaquil'!D627,'Tablas Resto de Ecuador'!D627)</f>
        <v>3317.8</v>
      </c>
      <c r="E627" s="303">
        <f>IF('INGRESO DE DATOS'!$D$19="Guayas/Santa Elena",'Tablas Guayaquil'!E627,'Tablas Resto de Ecuador'!E627)</f>
        <v>2325.11</v>
      </c>
      <c r="F627" s="303">
        <f>IF('INGRESO DE DATOS'!$D$19="Guayas/Santa Elena",'Tablas Guayaquil'!F627,'Tablas Resto de Ecuador'!F627)</f>
        <v>1661.5500000000002</v>
      </c>
      <c r="G627" s="303">
        <f>IF('INGRESO DE DATOS'!$D$19="Guayas/Santa Elena",'Tablas Guayaquil'!G627,'Tablas Resto de Ecuador'!G627)</f>
        <v>1303.27</v>
      </c>
    </row>
    <row r="628" spans="1:7" ht="14" hidden="1" x14ac:dyDescent="0.15">
      <c r="A628" s="18">
        <v>41</v>
      </c>
      <c r="B628" s="20"/>
      <c r="C628" s="303">
        <f>IF('INGRESO DE DATOS'!$D$19="Guayas/Santa Elena",'Tablas Guayaquil'!C628,'Tablas Resto de Ecuador'!C628)</f>
        <v>3458.25</v>
      </c>
      <c r="D628" s="303">
        <f>IF('INGRESO DE DATOS'!$D$19="Guayas/Santa Elena",'Tablas Guayaquil'!D628,'Tablas Resto de Ecuador'!D628)</f>
        <v>3317.8</v>
      </c>
      <c r="E628" s="303">
        <f>IF('INGRESO DE DATOS'!$D$19="Guayas/Santa Elena",'Tablas Guayaquil'!E628,'Tablas Resto de Ecuador'!E628)</f>
        <v>2325.11</v>
      </c>
      <c r="F628" s="303">
        <f>IF('INGRESO DE DATOS'!$D$19="Guayas/Santa Elena",'Tablas Guayaquil'!F628,'Tablas Resto de Ecuador'!F628)</f>
        <v>1661.5500000000002</v>
      </c>
      <c r="G628" s="303">
        <f>IF('INGRESO DE DATOS'!$D$19="Guayas/Santa Elena",'Tablas Guayaquil'!G628,'Tablas Resto de Ecuador'!G628)</f>
        <v>1303.27</v>
      </c>
    </row>
    <row r="629" spans="1:7" ht="14" hidden="1" x14ac:dyDescent="0.15">
      <c r="A629" s="18">
        <v>42</v>
      </c>
      <c r="B629" s="20"/>
      <c r="C629" s="303">
        <f>IF('INGRESO DE DATOS'!$D$19="Guayas/Santa Elena",'Tablas Guayaquil'!C629,'Tablas Resto de Ecuador'!C629)</f>
        <v>3458.25</v>
      </c>
      <c r="D629" s="303">
        <f>IF('INGRESO DE DATOS'!$D$19="Guayas/Santa Elena",'Tablas Guayaquil'!D629,'Tablas Resto de Ecuador'!D629)</f>
        <v>3317.8</v>
      </c>
      <c r="E629" s="303">
        <f>IF('INGRESO DE DATOS'!$D$19="Guayas/Santa Elena",'Tablas Guayaquil'!E629,'Tablas Resto de Ecuador'!E629)</f>
        <v>2325.11</v>
      </c>
      <c r="F629" s="303">
        <f>IF('INGRESO DE DATOS'!$D$19="Guayas/Santa Elena",'Tablas Guayaquil'!F629,'Tablas Resto de Ecuador'!F629)</f>
        <v>1661.5500000000002</v>
      </c>
      <c r="G629" s="303">
        <f>IF('INGRESO DE DATOS'!$D$19="Guayas/Santa Elena",'Tablas Guayaquil'!G629,'Tablas Resto de Ecuador'!G629)</f>
        <v>1303.27</v>
      </c>
    </row>
    <row r="630" spans="1:7" ht="14" hidden="1" x14ac:dyDescent="0.15">
      <c r="A630" s="18">
        <v>43</v>
      </c>
      <c r="B630" s="20"/>
      <c r="C630" s="303">
        <f>IF('INGRESO DE DATOS'!$D$19="Guayas/Santa Elena",'Tablas Guayaquil'!C630,'Tablas Resto de Ecuador'!C630)</f>
        <v>3458.25</v>
      </c>
      <c r="D630" s="303">
        <f>IF('INGRESO DE DATOS'!$D$19="Guayas/Santa Elena",'Tablas Guayaquil'!D630,'Tablas Resto de Ecuador'!D630)</f>
        <v>3317.8</v>
      </c>
      <c r="E630" s="303">
        <f>IF('INGRESO DE DATOS'!$D$19="Guayas/Santa Elena",'Tablas Guayaquil'!E630,'Tablas Resto de Ecuador'!E630)</f>
        <v>2325.11</v>
      </c>
      <c r="F630" s="303">
        <f>IF('INGRESO DE DATOS'!$D$19="Guayas/Santa Elena",'Tablas Guayaquil'!F630,'Tablas Resto de Ecuador'!F630)</f>
        <v>1661.5500000000002</v>
      </c>
      <c r="G630" s="303">
        <f>IF('INGRESO DE DATOS'!$D$19="Guayas/Santa Elena",'Tablas Guayaquil'!G630,'Tablas Resto de Ecuador'!G630)</f>
        <v>1303.27</v>
      </c>
    </row>
    <row r="631" spans="1:7" ht="14" hidden="1" x14ac:dyDescent="0.15">
      <c r="A631" s="18">
        <v>44</v>
      </c>
      <c r="B631" s="20"/>
      <c r="C631" s="303">
        <f>IF('INGRESO DE DATOS'!$D$19="Guayas/Santa Elena",'Tablas Guayaquil'!C631,'Tablas Resto de Ecuador'!C631)</f>
        <v>3458.25</v>
      </c>
      <c r="D631" s="303">
        <f>IF('INGRESO DE DATOS'!$D$19="Guayas/Santa Elena",'Tablas Guayaquil'!D631,'Tablas Resto de Ecuador'!D631)</f>
        <v>3317.8</v>
      </c>
      <c r="E631" s="303">
        <f>IF('INGRESO DE DATOS'!$D$19="Guayas/Santa Elena",'Tablas Guayaquil'!E631,'Tablas Resto de Ecuador'!E631)</f>
        <v>2325.11</v>
      </c>
      <c r="F631" s="303">
        <f>IF('INGRESO DE DATOS'!$D$19="Guayas/Santa Elena",'Tablas Guayaquil'!F631,'Tablas Resto de Ecuador'!F631)</f>
        <v>1661.5500000000002</v>
      </c>
      <c r="G631" s="303">
        <f>IF('INGRESO DE DATOS'!$D$19="Guayas/Santa Elena",'Tablas Guayaquil'!G631,'Tablas Resto de Ecuador'!G631)</f>
        <v>1303.27</v>
      </c>
    </row>
    <row r="632" spans="1:7" ht="14" hidden="1" x14ac:dyDescent="0.15">
      <c r="A632" s="18">
        <v>45</v>
      </c>
      <c r="B632" s="20"/>
      <c r="C632" s="303">
        <f>IF('INGRESO DE DATOS'!$D$19="Guayas/Santa Elena",'Tablas Guayaquil'!C632,'Tablas Resto de Ecuador'!C632)</f>
        <v>3913.52</v>
      </c>
      <c r="D632" s="303">
        <f>IF('INGRESO DE DATOS'!$D$19="Guayas/Santa Elena",'Tablas Guayaquil'!D632,'Tablas Resto de Ecuador'!D632)</f>
        <v>3755.05</v>
      </c>
      <c r="E632" s="303">
        <f>IF('INGRESO DE DATOS'!$D$19="Guayas/Santa Elena",'Tablas Guayaquil'!E632,'Tablas Resto de Ecuador'!E632)</f>
        <v>2617.67</v>
      </c>
      <c r="F632" s="303">
        <f>IF('INGRESO DE DATOS'!$D$19="Guayas/Santa Elena",'Tablas Guayaquil'!F632,'Tablas Resto de Ecuador'!F632)</f>
        <v>1869.8400000000001</v>
      </c>
      <c r="G632" s="303">
        <f>IF('INGRESO DE DATOS'!$D$19="Guayas/Santa Elena",'Tablas Guayaquil'!G632,'Tablas Resto de Ecuador'!G632)</f>
        <v>1468.1000000000001</v>
      </c>
    </row>
    <row r="633" spans="1:7" ht="14" hidden="1" x14ac:dyDescent="0.15">
      <c r="A633" s="18">
        <v>46</v>
      </c>
      <c r="B633" s="20"/>
      <c r="C633" s="303">
        <f>IF('INGRESO DE DATOS'!$D$19="Guayas/Santa Elena",'Tablas Guayaquil'!C633,'Tablas Resto de Ecuador'!C633)</f>
        <v>3913.52</v>
      </c>
      <c r="D633" s="303">
        <f>IF('INGRESO DE DATOS'!$D$19="Guayas/Santa Elena",'Tablas Guayaquil'!D633,'Tablas Resto de Ecuador'!D633)</f>
        <v>3755.05</v>
      </c>
      <c r="E633" s="303">
        <f>IF('INGRESO DE DATOS'!$D$19="Guayas/Santa Elena",'Tablas Guayaquil'!E633,'Tablas Resto de Ecuador'!E633)</f>
        <v>2617.67</v>
      </c>
      <c r="F633" s="303">
        <f>IF('INGRESO DE DATOS'!$D$19="Guayas/Santa Elena",'Tablas Guayaquil'!F633,'Tablas Resto de Ecuador'!F633)</f>
        <v>1869.8400000000001</v>
      </c>
      <c r="G633" s="303">
        <f>IF('INGRESO DE DATOS'!$D$19="Guayas/Santa Elena",'Tablas Guayaquil'!G633,'Tablas Resto de Ecuador'!G633)</f>
        <v>1468.1000000000001</v>
      </c>
    </row>
    <row r="634" spans="1:7" ht="14" hidden="1" x14ac:dyDescent="0.15">
      <c r="A634" s="18">
        <v>47</v>
      </c>
      <c r="B634" s="20"/>
      <c r="C634" s="303">
        <f>IF('INGRESO DE DATOS'!$D$19="Guayas/Santa Elena",'Tablas Guayaquil'!C634,'Tablas Resto de Ecuador'!C634)</f>
        <v>3913.52</v>
      </c>
      <c r="D634" s="303">
        <f>IF('INGRESO DE DATOS'!$D$19="Guayas/Santa Elena",'Tablas Guayaquil'!D634,'Tablas Resto de Ecuador'!D634)</f>
        <v>3755.05</v>
      </c>
      <c r="E634" s="303">
        <f>IF('INGRESO DE DATOS'!$D$19="Guayas/Santa Elena",'Tablas Guayaquil'!E634,'Tablas Resto de Ecuador'!E634)</f>
        <v>2617.67</v>
      </c>
      <c r="F634" s="303">
        <f>IF('INGRESO DE DATOS'!$D$19="Guayas/Santa Elena",'Tablas Guayaquil'!F634,'Tablas Resto de Ecuador'!F634)</f>
        <v>1869.8400000000001</v>
      </c>
      <c r="G634" s="303">
        <f>IF('INGRESO DE DATOS'!$D$19="Guayas/Santa Elena",'Tablas Guayaquil'!G634,'Tablas Resto de Ecuador'!G634)</f>
        <v>1468.1000000000001</v>
      </c>
    </row>
    <row r="635" spans="1:7" ht="14" hidden="1" x14ac:dyDescent="0.15">
      <c r="A635" s="18">
        <v>48</v>
      </c>
      <c r="B635" s="20"/>
      <c r="C635" s="303">
        <f>IF('INGRESO DE DATOS'!$D$19="Guayas/Santa Elena",'Tablas Guayaquil'!C635,'Tablas Resto de Ecuador'!C635)</f>
        <v>3913.52</v>
      </c>
      <c r="D635" s="303">
        <f>IF('INGRESO DE DATOS'!$D$19="Guayas/Santa Elena",'Tablas Guayaquil'!D635,'Tablas Resto de Ecuador'!D635)</f>
        <v>3755.05</v>
      </c>
      <c r="E635" s="303">
        <f>IF('INGRESO DE DATOS'!$D$19="Guayas/Santa Elena",'Tablas Guayaquil'!E635,'Tablas Resto de Ecuador'!E635)</f>
        <v>2617.67</v>
      </c>
      <c r="F635" s="303">
        <f>IF('INGRESO DE DATOS'!$D$19="Guayas/Santa Elena",'Tablas Guayaquil'!F635,'Tablas Resto de Ecuador'!F635)</f>
        <v>1869.8400000000001</v>
      </c>
      <c r="G635" s="303">
        <f>IF('INGRESO DE DATOS'!$D$19="Guayas/Santa Elena",'Tablas Guayaquil'!G635,'Tablas Resto de Ecuador'!G635)</f>
        <v>1468.1000000000001</v>
      </c>
    </row>
    <row r="636" spans="1:7" ht="14" hidden="1" x14ac:dyDescent="0.15">
      <c r="A636" s="18">
        <v>49</v>
      </c>
      <c r="B636" s="20"/>
      <c r="C636" s="303">
        <f>IF('INGRESO DE DATOS'!$D$19="Guayas/Santa Elena",'Tablas Guayaquil'!C636,'Tablas Resto de Ecuador'!C636)</f>
        <v>3913.52</v>
      </c>
      <c r="D636" s="303">
        <f>IF('INGRESO DE DATOS'!$D$19="Guayas/Santa Elena",'Tablas Guayaquil'!D636,'Tablas Resto de Ecuador'!D636)</f>
        <v>3755.05</v>
      </c>
      <c r="E636" s="303">
        <f>IF('INGRESO DE DATOS'!$D$19="Guayas/Santa Elena",'Tablas Guayaquil'!E636,'Tablas Resto de Ecuador'!E636)</f>
        <v>2617.67</v>
      </c>
      <c r="F636" s="303">
        <f>IF('INGRESO DE DATOS'!$D$19="Guayas/Santa Elena",'Tablas Guayaquil'!F636,'Tablas Resto de Ecuador'!F636)</f>
        <v>1869.8400000000001</v>
      </c>
      <c r="G636" s="303">
        <f>IF('INGRESO DE DATOS'!$D$19="Guayas/Santa Elena",'Tablas Guayaquil'!G636,'Tablas Resto de Ecuador'!G636)</f>
        <v>1468.1000000000001</v>
      </c>
    </row>
    <row r="637" spans="1:7" ht="14" hidden="1" x14ac:dyDescent="0.15">
      <c r="A637" s="18">
        <v>50</v>
      </c>
      <c r="B637" s="20"/>
      <c r="C637" s="303">
        <f>IF('INGRESO DE DATOS'!$D$19="Guayas/Santa Elena",'Tablas Guayaquil'!C637,'Tablas Resto de Ecuador'!C637)</f>
        <v>4428.68</v>
      </c>
      <c r="D637" s="303">
        <f>IF('INGRESO DE DATOS'!$D$19="Guayas/Santa Elena",'Tablas Guayaquil'!D637,'Tablas Resto de Ecuador'!D637)</f>
        <v>4249.54</v>
      </c>
      <c r="E637" s="303">
        <f>IF('INGRESO DE DATOS'!$D$19="Guayas/Santa Elena",'Tablas Guayaquil'!E637,'Tablas Resto de Ecuador'!E637)</f>
        <v>2949.4500000000003</v>
      </c>
      <c r="F637" s="303">
        <f>IF('INGRESO DE DATOS'!$D$19="Guayas/Santa Elena",'Tablas Guayaquil'!F637,'Tablas Resto de Ecuador'!F637)</f>
        <v>2107.2800000000002</v>
      </c>
      <c r="G637" s="303">
        <f>IF('INGRESO DE DATOS'!$D$19="Guayas/Santa Elena",'Tablas Guayaquil'!G637,'Tablas Resto de Ecuador'!G637)</f>
        <v>1653.0700000000002</v>
      </c>
    </row>
    <row r="638" spans="1:7" ht="14" hidden="1" x14ac:dyDescent="0.15">
      <c r="A638" s="18">
        <v>51</v>
      </c>
      <c r="B638" s="20"/>
      <c r="C638" s="303">
        <f>IF('INGRESO DE DATOS'!$D$19="Guayas/Santa Elena",'Tablas Guayaquil'!C638,'Tablas Resto de Ecuador'!C638)</f>
        <v>4428.68</v>
      </c>
      <c r="D638" s="303">
        <f>IF('INGRESO DE DATOS'!$D$19="Guayas/Santa Elena",'Tablas Guayaquil'!D638,'Tablas Resto de Ecuador'!D638)</f>
        <v>4249.54</v>
      </c>
      <c r="E638" s="303">
        <f>IF('INGRESO DE DATOS'!$D$19="Guayas/Santa Elena",'Tablas Guayaquil'!E638,'Tablas Resto de Ecuador'!E638)</f>
        <v>2949.4500000000003</v>
      </c>
      <c r="F638" s="303">
        <f>IF('INGRESO DE DATOS'!$D$19="Guayas/Santa Elena",'Tablas Guayaquil'!F638,'Tablas Resto de Ecuador'!F638)</f>
        <v>2107.2800000000002</v>
      </c>
      <c r="G638" s="303">
        <f>IF('INGRESO DE DATOS'!$D$19="Guayas/Santa Elena",'Tablas Guayaquil'!G638,'Tablas Resto de Ecuador'!G638)</f>
        <v>1653.0700000000002</v>
      </c>
    </row>
    <row r="639" spans="1:7" ht="14" hidden="1" x14ac:dyDescent="0.15">
      <c r="A639" s="18">
        <v>52</v>
      </c>
      <c r="B639" s="20"/>
      <c r="C639" s="303">
        <f>IF('INGRESO DE DATOS'!$D$19="Guayas/Santa Elena",'Tablas Guayaquil'!C639,'Tablas Resto de Ecuador'!C639)</f>
        <v>4428.68</v>
      </c>
      <c r="D639" s="303">
        <f>IF('INGRESO DE DATOS'!$D$19="Guayas/Santa Elena",'Tablas Guayaquil'!D639,'Tablas Resto de Ecuador'!D639)</f>
        <v>4249.54</v>
      </c>
      <c r="E639" s="303">
        <f>IF('INGRESO DE DATOS'!$D$19="Guayas/Santa Elena",'Tablas Guayaquil'!E639,'Tablas Resto de Ecuador'!E639)</f>
        <v>2949.4500000000003</v>
      </c>
      <c r="F639" s="303">
        <f>IF('INGRESO DE DATOS'!$D$19="Guayas/Santa Elena",'Tablas Guayaquil'!F639,'Tablas Resto de Ecuador'!F639)</f>
        <v>2107.2800000000002</v>
      </c>
      <c r="G639" s="303">
        <f>IF('INGRESO DE DATOS'!$D$19="Guayas/Santa Elena",'Tablas Guayaquil'!G639,'Tablas Resto de Ecuador'!G639)</f>
        <v>1653.0700000000002</v>
      </c>
    </row>
    <row r="640" spans="1:7" ht="14" hidden="1" x14ac:dyDescent="0.15">
      <c r="A640" s="18">
        <v>53</v>
      </c>
      <c r="B640" s="20"/>
      <c r="C640" s="303">
        <f>IF('INGRESO DE DATOS'!$D$19="Guayas/Santa Elena",'Tablas Guayaquil'!C640,'Tablas Resto de Ecuador'!C640)</f>
        <v>4428.68</v>
      </c>
      <c r="D640" s="303">
        <f>IF('INGRESO DE DATOS'!$D$19="Guayas/Santa Elena",'Tablas Guayaquil'!D640,'Tablas Resto de Ecuador'!D640)</f>
        <v>4249.54</v>
      </c>
      <c r="E640" s="303">
        <f>IF('INGRESO DE DATOS'!$D$19="Guayas/Santa Elena",'Tablas Guayaquil'!E640,'Tablas Resto de Ecuador'!E640)</f>
        <v>2949.4500000000003</v>
      </c>
      <c r="F640" s="303">
        <f>IF('INGRESO DE DATOS'!$D$19="Guayas/Santa Elena",'Tablas Guayaquil'!F640,'Tablas Resto de Ecuador'!F640)</f>
        <v>2107.2800000000002</v>
      </c>
      <c r="G640" s="303">
        <f>IF('INGRESO DE DATOS'!$D$19="Guayas/Santa Elena",'Tablas Guayaquil'!G640,'Tablas Resto de Ecuador'!G640)</f>
        <v>1653.0700000000002</v>
      </c>
    </row>
    <row r="641" spans="1:7" ht="14" hidden="1" x14ac:dyDescent="0.15">
      <c r="A641" s="18">
        <v>54</v>
      </c>
      <c r="B641" s="20"/>
      <c r="C641" s="303">
        <f>IF('INGRESO DE DATOS'!$D$19="Guayas/Santa Elena",'Tablas Guayaquil'!C641,'Tablas Resto de Ecuador'!C641)</f>
        <v>4428.68</v>
      </c>
      <c r="D641" s="303">
        <f>IF('INGRESO DE DATOS'!$D$19="Guayas/Santa Elena",'Tablas Guayaquil'!D641,'Tablas Resto de Ecuador'!D641)</f>
        <v>4249.54</v>
      </c>
      <c r="E641" s="303">
        <f>IF('INGRESO DE DATOS'!$D$19="Guayas/Santa Elena",'Tablas Guayaquil'!E641,'Tablas Resto de Ecuador'!E641)</f>
        <v>2949.4500000000003</v>
      </c>
      <c r="F641" s="303">
        <f>IF('INGRESO DE DATOS'!$D$19="Guayas/Santa Elena",'Tablas Guayaquil'!F641,'Tablas Resto de Ecuador'!F641)</f>
        <v>2107.2800000000002</v>
      </c>
      <c r="G641" s="303">
        <f>IF('INGRESO DE DATOS'!$D$19="Guayas/Santa Elena",'Tablas Guayaquil'!G641,'Tablas Resto de Ecuador'!G641)</f>
        <v>1653.0700000000002</v>
      </c>
    </row>
    <row r="642" spans="1:7" ht="14" hidden="1" x14ac:dyDescent="0.15">
      <c r="A642" s="18">
        <v>55</v>
      </c>
      <c r="B642" s="20"/>
      <c r="C642" s="303">
        <f>IF('INGRESO DE DATOS'!$D$19="Guayas/Santa Elena",'Tablas Guayaquil'!C642,'Tablas Resto de Ecuador'!C642)</f>
        <v>4995.25</v>
      </c>
      <c r="D642" s="303">
        <f>IF('INGRESO DE DATOS'!$D$19="Guayas/Santa Elena",'Tablas Guayaquil'!D642,'Tablas Resto de Ecuador'!D642)</f>
        <v>4792.26</v>
      </c>
      <c r="E642" s="303">
        <f>IF('INGRESO DE DATOS'!$D$19="Guayas/Santa Elena",'Tablas Guayaquil'!E642,'Tablas Resto de Ecuador'!E642)</f>
        <v>3318.86</v>
      </c>
      <c r="F642" s="303">
        <f>IF('INGRESO DE DATOS'!$D$19="Guayas/Santa Elena",'Tablas Guayaquil'!F642,'Tablas Resto de Ecuador'!F642)</f>
        <v>2370.1600000000003</v>
      </c>
      <c r="G642" s="303">
        <f>IF('INGRESO DE DATOS'!$D$19="Guayas/Santa Elena",'Tablas Guayaquil'!G642,'Tablas Resto de Ecuador'!G642)</f>
        <v>1860.3000000000002</v>
      </c>
    </row>
    <row r="643" spans="1:7" ht="14" hidden="1" x14ac:dyDescent="0.15">
      <c r="A643" s="18">
        <v>56</v>
      </c>
      <c r="B643" s="20"/>
      <c r="C643" s="303">
        <f>IF('INGRESO DE DATOS'!$D$19="Guayas/Santa Elena",'Tablas Guayaquil'!C643,'Tablas Resto de Ecuador'!C643)</f>
        <v>4995.25</v>
      </c>
      <c r="D643" s="303">
        <f>IF('INGRESO DE DATOS'!$D$19="Guayas/Santa Elena",'Tablas Guayaquil'!D643,'Tablas Resto de Ecuador'!D643)</f>
        <v>4792.26</v>
      </c>
      <c r="E643" s="303">
        <f>IF('INGRESO DE DATOS'!$D$19="Guayas/Santa Elena",'Tablas Guayaquil'!E643,'Tablas Resto de Ecuador'!E643)</f>
        <v>3318.86</v>
      </c>
      <c r="F643" s="303">
        <f>IF('INGRESO DE DATOS'!$D$19="Guayas/Santa Elena",'Tablas Guayaquil'!F643,'Tablas Resto de Ecuador'!F643)</f>
        <v>2370.1600000000003</v>
      </c>
      <c r="G643" s="303">
        <f>IF('INGRESO DE DATOS'!$D$19="Guayas/Santa Elena",'Tablas Guayaquil'!G643,'Tablas Resto de Ecuador'!G643)</f>
        <v>1860.3000000000002</v>
      </c>
    </row>
    <row r="644" spans="1:7" ht="14" hidden="1" x14ac:dyDescent="0.15">
      <c r="A644" s="18">
        <v>57</v>
      </c>
      <c r="B644" s="20"/>
      <c r="C644" s="303">
        <f>IF('INGRESO DE DATOS'!$D$19="Guayas/Santa Elena",'Tablas Guayaquil'!C644,'Tablas Resto de Ecuador'!C644)</f>
        <v>4995.25</v>
      </c>
      <c r="D644" s="303">
        <f>IF('INGRESO DE DATOS'!$D$19="Guayas/Santa Elena",'Tablas Guayaquil'!D644,'Tablas Resto de Ecuador'!D644)</f>
        <v>4792.26</v>
      </c>
      <c r="E644" s="303">
        <f>IF('INGRESO DE DATOS'!$D$19="Guayas/Santa Elena",'Tablas Guayaquil'!E644,'Tablas Resto de Ecuador'!E644)</f>
        <v>3318.86</v>
      </c>
      <c r="F644" s="303">
        <f>IF('INGRESO DE DATOS'!$D$19="Guayas/Santa Elena",'Tablas Guayaquil'!F644,'Tablas Resto de Ecuador'!F644)</f>
        <v>2370.1600000000003</v>
      </c>
      <c r="G644" s="303">
        <f>IF('INGRESO DE DATOS'!$D$19="Guayas/Santa Elena",'Tablas Guayaquil'!G644,'Tablas Resto de Ecuador'!G644)</f>
        <v>1860.3000000000002</v>
      </c>
    </row>
    <row r="645" spans="1:7" ht="14" hidden="1" x14ac:dyDescent="0.15">
      <c r="A645" s="18">
        <v>58</v>
      </c>
      <c r="B645" s="20"/>
      <c r="C645" s="303">
        <f>IF('INGRESO DE DATOS'!$D$19="Guayas/Santa Elena",'Tablas Guayaquil'!C645,'Tablas Resto de Ecuador'!C645)</f>
        <v>4995.25</v>
      </c>
      <c r="D645" s="303">
        <f>IF('INGRESO DE DATOS'!$D$19="Guayas/Santa Elena",'Tablas Guayaquil'!D645,'Tablas Resto de Ecuador'!D645)</f>
        <v>4792.26</v>
      </c>
      <c r="E645" s="303">
        <f>IF('INGRESO DE DATOS'!$D$19="Guayas/Santa Elena",'Tablas Guayaquil'!E645,'Tablas Resto de Ecuador'!E645)</f>
        <v>3318.86</v>
      </c>
      <c r="F645" s="303">
        <f>IF('INGRESO DE DATOS'!$D$19="Guayas/Santa Elena",'Tablas Guayaquil'!F645,'Tablas Resto de Ecuador'!F645)</f>
        <v>2370.1600000000003</v>
      </c>
      <c r="G645" s="303">
        <f>IF('INGRESO DE DATOS'!$D$19="Guayas/Santa Elena",'Tablas Guayaquil'!G645,'Tablas Resto de Ecuador'!G645)</f>
        <v>1860.3000000000002</v>
      </c>
    </row>
    <row r="646" spans="1:7" ht="14" hidden="1" x14ac:dyDescent="0.15">
      <c r="A646" s="18">
        <v>59</v>
      </c>
      <c r="B646" s="20"/>
      <c r="C646" s="303">
        <f>IF('INGRESO DE DATOS'!$D$19="Guayas/Santa Elena",'Tablas Guayaquil'!C646,'Tablas Resto de Ecuador'!C646)</f>
        <v>4995.25</v>
      </c>
      <c r="D646" s="303">
        <f>IF('INGRESO DE DATOS'!$D$19="Guayas/Santa Elena",'Tablas Guayaquil'!D646,'Tablas Resto de Ecuador'!D646)</f>
        <v>4792.26</v>
      </c>
      <c r="E646" s="303">
        <f>IF('INGRESO DE DATOS'!$D$19="Guayas/Santa Elena",'Tablas Guayaquil'!E646,'Tablas Resto de Ecuador'!E646)</f>
        <v>3318.86</v>
      </c>
      <c r="F646" s="303">
        <f>IF('INGRESO DE DATOS'!$D$19="Guayas/Santa Elena",'Tablas Guayaquil'!F646,'Tablas Resto de Ecuador'!F646)</f>
        <v>2370.1600000000003</v>
      </c>
      <c r="G646" s="303">
        <f>IF('INGRESO DE DATOS'!$D$19="Guayas/Santa Elena",'Tablas Guayaquil'!G646,'Tablas Resto de Ecuador'!G646)</f>
        <v>1860.3000000000002</v>
      </c>
    </row>
    <row r="647" spans="1:7" ht="14" hidden="1" x14ac:dyDescent="0.15">
      <c r="A647" s="18">
        <v>60</v>
      </c>
      <c r="B647" s="20"/>
      <c r="C647" s="303">
        <f>IF('INGRESO DE DATOS'!$D$19="Guayas/Santa Elena",'Tablas Guayaquil'!C647,'Tablas Resto de Ecuador'!C647)</f>
        <v>5372.6100000000006</v>
      </c>
      <c r="D647" s="303">
        <f>IF('INGRESO DE DATOS'!$D$19="Guayas/Santa Elena",'Tablas Guayaquil'!D647,'Tablas Resto de Ecuador'!D647)</f>
        <v>5154.7800000000007</v>
      </c>
      <c r="E647" s="303">
        <f>IF('INGRESO DE DATOS'!$D$19="Guayas/Santa Elena",'Tablas Guayaquil'!E647,'Tablas Resto de Ecuador'!E647)</f>
        <v>3565.84</v>
      </c>
      <c r="F647" s="303">
        <f>IF('INGRESO DE DATOS'!$D$19="Guayas/Santa Elena",'Tablas Guayaquil'!F647,'Tablas Resto de Ecuador'!F647)</f>
        <v>2546.65</v>
      </c>
      <c r="G647" s="303">
        <f>IF('INGRESO DE DATOS'!$D$19="Guayas/Santa Elena",'Tablas Guayaquil'!G647,'Tablas Resto de Ecuador'!G647)</f>
        <v>1998.1000000000001</v>
      </c>
    </row>
    <row r="648" spans="1:7" ht="14" hidden="1" x14ac:dyDescent="0.15">
      <c r="A648" s="18">
        <v>61</v>
      </c>
      <c r="B648" s="20"/>
      <c r="C648" s="303">
        <f>IF('INGRESO DE DATOS'!$D$19="Guayas/Santa Elena",'Tablas Guayaquil'!C648,'Tablas Resto de Ecuador'!C648)</f>
        <v>6030.87</v>
      </c>
      <c r="D648" s="303">
        <f>IF('INGRESO DE DATOS'!$D$19="Guayas/Santa Elena",'Tablas Guayaquil'!D648,'Tablas Resto de Ecuador'!D648)</f>
        <v>5787.0700000000006</v>
      </c>
      <c r="E648" s="303">
        <f>IF('INGRESO DE DATOS'!$D$19="Guayas/Santa Elena",'Tablas Guayaquil'!E648,'Tablas Resto de Ecuador'!E648)</f>
        <v>3999.9100000000003</v>
      </c>
      <c r="F648" s="303">
        <f>IF('INGRESO DE DATOS'!$D$19="Guayas/Santa Elena",'Tablas Guayaquil'!F648,'Tablas Resto de Ecuador'!F648)</f>
        <v>2857.23</v>
      </c>
      <c r="G648" s="303">
        <f>IF('INGRESO DE DATOS'!$D$19="Guayas/Santa Elena",'Tablas Guayaquil'!G648,'Tablas Resto de Ecuador'!G648)</f>
        <v>2240.84</v>
      </c>
    </row>
    <row r="649" spans="1:7" ht="14" hidden="1" x14ac:dyDescent="0.15">
      <c r="A649" s="18">
        <v>62</v>
      </c>
      <c r="B649" s="20"/>
      <c r="C649" s="303">
        <f>IF('INGRESO DE DATOS'!$D$19="Guayas/Santa Elena",'Tablas Guayaquil'!C649,'Tablas Resto de Ecuador'!C649)</f>
        <v>6744.25</v>
      </c>
      <c r="D649" s="303">
        <f>IF('INGRESO DE DATOS'!$D$19="Guayas/Santa Elena",'Tablas Guayaquil'!D649,'Tablas Resto de Ecuador'!D649)</f>
        <v>6471.3</v>
      </c>
      <c r="E649" s="303">
        <f>IF('INGRESO DE DATOS'!$D$19="Guayas/Santa Elena",'Tablas Guayaquil'!E649,'Tablas Resto de Ecuador'!E649)</f>
        <v>4470.0200000000004</v>
      </c>
      <c r="F649" s="303">
        <f>IF('INGRESO DE DATOS'!$D$19="Guayas/Santa Elena",'Tablas Guayaquil'!F649,'Tablas Resto de Ecuador'!F649)</f>
        <v>3192.19</v>
      </c>
      <c r="G649" s="303">
        <f>IF('INGRESO DE DATOS'!$D$19="Guayas/Santa Elena",'Tablas Guayaquil'!G649,'Tablas Resto de Ecuador'!G649)</f>
        <v>2505.31</v>
      </c>
    </row>
    <row r="650" spans="1:7" ht="14" hidden="1" x14ac:dyDescent="0.15">
      <c r="A650" s="18">
        <v>63</v>
      </c>
      <c r="B650" s="20"/>
      <c r="C650" s="303">
        <f>IF('INGRESO DE DATOS'!$D$19="Guayas/Santa Elena",'Tablas Guayaquil'!C650,'Tablas Resto de Ecuador'!C650)</f>
        <v>7509.5700000000006</v>
      </c>
      <c r="D650" s="303">
        <f>IF('INGRESO DE DATOS'!$D$19="Guayas/Santa Elena",'Tablas Guayaquil'!D650,'Tablas Resto de Ecuador'!D650)</f>
        <v>7206.4100000000008</v>
      </c>
      <c r="E650" s="303">
        <f>IF('INGRESO DE DATOS'!$D$19="Guayas/Santa Elena",'Tablas Guayaquil'!E650,'Tablas Resto de Ecuador'!E650)</f>
        <v>4979.3500000000004</v>
      </c>
      <c r="F650" s="303">
        <f>IF('INGRESO DE DATOS'!$D$19="Guayas/Santa Elena",'Tablas Guayaquil'!F650,'Tablas Resto de Ecuador'!F650)</f>
        <v>3556.8300000000004</v>
      </c>
      <c r="G650" s="303">
        <f>IF('INGRESO DE DATOS'!$D$19="Guayas/Santa Elena",'Tablas Guayaquil'!G650,'Tablas Resto de Ecuador'!G650)</f>
        <v>2791.51</v>
      </c>
    </row>
    <row r="651" spans="1:7" ht="14" hidden="1" x14ac:dyDescent="0.15">
      <c r="A651" s="18">
        <v>64</v>
      </c>
      <c r="B651" s="20"/>
      <c r="C651" s="303">
        <f>IF('INGRESO DE DATOS'!$D$19="Guayas/Santa Elena",'Tablas Guayaquil'!C651,'Tablas Resto de Ecuador'!C651)</f>
        <v>8331.6</v>
      </c>
      <c r="D651" s="303">
        <f>IF('INGRESO DE DATOS'!$D$19="Guayas/Santa Elena",'Tablas Guayaquil'!D651,'Tablas Resto de Ecuador'!D651)</f>
        <v>7993.9900000000007</v>
      </c>
      <c r="E651" s="303">
        <f>IF('INGRESO DE DATOS'!$D$19="Guayas/Santa Elena",'Tablas Guayaquil'!E651,'Tablas Resto de Ecuador'!E651)</f>
        <v>5526.31</v>
      </c>
      <c r="F651" s="303">
        <f>IF('INGRESO DE DATOS'!$D$19="Guayas/Santa Elena",'Tablas Guayaquil'!F651,'Tablas Resto de Ecuador'!F651)</f>
        <v>3947.44</v>
      </c>
      <c r="G651" s="303">
        <f>IF('INGRESO DE DATOS'!$D$19="Guayas/Santa Elena",'Tablas Guayaquil'!G651,'Tablas Resto de Ecuador'!G651)</f>
        <v>3095.73</v>
      </c>
    </row>
    <row r="652" spans="1:7" ht="14" hidden="1" x14ac:dyDescent="0.15">
      <c r="A652" s="18">
        <v>65</v>
      </c>
      <c r="B652" s="20"/>
      <c r="C652" s="303">
        <f>IF('INGRESO DE DATOS'!$D$19="Guayas/Santa Elena",'Tablas Guayaquil'!C652,'Tablas Resto de Ecuador'!C652)</f>
        <v>9207.16</v>
      </c>
      <c r="D652" s="303">
        <f>IF('INGRESO DE DATOS'!$D$19="Guayas/Santa Elena",'Tablas Guayaquil'!D652,'Tablas Resto de Ecuador'!D652)</f>
        <v>8834.0400000000009</v>
      </c>
      <c r="E652" s="303">
        <f>IF('INGRESO DE DATOS'!$D$19="Guayas/Santa Elena",'Tablas Guayaquil'!E652,'Tablas Resto de Ecuador'!E652)</f>
        <v>6110.9000000000005</v>
      </c>
      <c r="F652" s="303">
        <f>IF('INGRESO DE DATOS'!$D$19="Guayas/Santa Elena",'Tablas Guayaquil'!F652,'Tablas Resto de Ecuador'!F652)</f>
        <v>4364.0200000000004</v>
      </c>
      <c r="G652" s="303">
        <f>IF('INGRESO DE DATOS'!$D$19="Guayas/Santa Elena",'Tablas Guayaquil'!G652,'Tablas Resto de Ecuador'!G652)</f>
        <v>3423.8</v>
      </c>
    </row>
    <row r="653" spans="1:7" ht="14" hidden="1" x14ac:dyDescent="0.15">
      <c r="A653" s="18">
        <v>66</v>
      </c>
      <c r="B653" s="20"/>
      <c r="C653" s="303">
        <f>IF('INGRESO DE DATOS'!$D$19="Guayas/Santa Elena",'Tablas Guayaquil'!C653,'Tablas Resto de Ecuador'!C653)</f>
        <v>10136.25</v>
      </c>
      <c r="D653" s="303">
        <f>IF('INGRESO DE DATOS'!$D$19="Guayas/Santa Elena",'Tablas Guayaquil'!D653,'Tablas Resto de Ecuador'!D653)</f>
        <v>9726.0300000000007</v>
      </c>
      <c r="E653" s="303">
        <f>IF('INGRESO DE DATOS'!$D$19="Guayas/Santa Elena",'Tablas Guayaquil'!E653,'Tablas Resto de Ecuador'!E653)</f>
        <v>6734.71</v>
      </c>
      <c r="F653" s="303">
        <f>IF('INGRESO DE DATOS'!$D$19="Guayas/Santa Elena",'Tablas Guayaquil'!F653,'Tablas Resto de Ecuador'!F653)</f>
        <v>4809.75</v>
      </c>
      <c r="G653" s="303">
        <f>IF('INGRESO DE DATOS'!$D$19="Guayas/Santa Elena",'Tablas Guayaquil'!G653,'Tablas Resto de Ecuador'!G653)</f>
        <v>3773.6000000000004</v>
      </c>
    </row>
    <row r="654" spans="1:7" ht="14" hidden="1" x14ac:dyDescent="0.15">
      <c r="A654" s="18">
        <v>67</v>
      </c>
      <c r="B654" s="20"/>
      <c r="C654" s="303">
        <f>IF('INGRESO DE DATOS'!$D$19="Guayas/Santa Elena",'Tablas Guayaquil'!C654,'Tablas Resto de Ecuador'!C654)</f>
        <v>11119.93</v>
      </c>
      <c r="D654" s="303">
        <f>IF('INGRESO DE DATOS'!$D$19="Guayas/Santa Elena",'Tablas Guayaquil'!D654,'Tablas Resto de Ecuador'!D654)</f>
        <v>10669.43</v>
      </c>
      <c r="E654" s="303">
        <f>IF('INGRESO DE DATOS'!$D$19="Guayas/Santa Elena",'Tablas Guayaquil'!E654,'Tablas Resto de Ecuador'!E654)</f>
        <v>7394.56</v>
      </c>
      <c r="F654" s="303">
        <f>IF('INGRESO DE DATOS'!$D$19="Guayas/Santa Elena",'Tablas Guayaquil'!F654,'Tablas Resto de Ecuador'!F654)</f>
        <v>5280.92</v>
      </c>
      <c r="G654" s="303">
        <f>IF('INGRESO DE DATOS'!$D$19="Guayas/Santa Elena",'Tablas Guayaquil'!G654,'Tablas Resto de Ecuador'!G654)</f>
        <v>4143.01</v>
      </c>
    </row>
    <row r="655" spans="1:7" ht="14" hidden="1" x14ac:dyDescent="0.15">
      <c r="A655" s="18">
        <v>68</v>
      </c>
      <c r="B655" s="20"/>
      <c r="C655" s="303">
        <f>IF('INGRESO DE DATOS'!$D$19="Guayas/Santa Elena",'Tablas Guayaquil'!C655,'Tablas Resto de Ecuador'!C655)</f>
        <v>12157.67</v>
      </c>
      <c r="D655" s="303">
        <f>IF('INGRESO DE DATOS'!$D$19="Guayas/Santa Elena",'Tablas Guayaquil'!D655,'Tablas Resto de Ecuador'!D655)</f>
        <v>11664.77</v>
      </c>
      <c r="E655" s="303">
        <f>IF('INGRESO DE DATOS'!$D$19="Guayas/Santa Elena",'Tablas Guayaquil'!E655,'Tablas Resto de Ecuador'!E655)</f>
        <v>8093.1</v>
      </c>
      <c r="F655" s="303">
        <f>IF('INGRESO DE DATOS'!$D$19="Guayas/Santa Elena",'Tablas Guayaquil'!F655,'Tablas Resto de Ecuador'!F655)</f>
        <v>5780.71</v>
      </c>
      <c r="G655" s="303">
        <f>IF('INGRESO DE DATOS'!$D$19="Guayas/Santa Elena",'Tablas Guayaquil'!G655,'Tablas Resto de Ecuador'!G655)</f>
        <v>4535.74</v>
      </c>
    </row>
    <row r="656" spans="1:7" ht="14" hidden="1" x14ac:dyDescent="0.15">
      <c r="A656" s="18">
        <v>69</v>
      </c>
      <c r="B656" s="20"/>
      <c r="C656" s="303">
        <f>IF('INGRESO DE DATOS'!$D$19="Guayas/Santa Elena",'Tablas Guayaquil'!C656,'Tablas Resto de Ecuador'!C656)</f>
        <v>13249.470000000001</v>
      </c>
      <c r="D656" s="303">
        <f>IF('INGRESO DE DATOS'!$D$19="Guayas/Santa Elena",'Tablas Guayaquil'!D656,'Tablas Resto de Ecuador'!D656)</f>
        <v>12713.11</v>
      </c>
      <c r="E656" s="303">
        <f>IF('INGRESO DE DATOS'!$D$19="Guayas/Santa Elena",'Tablas Guayaquil'!E656,'Tablas Resto de Ecuador'!E656)</f>
        <v>8829.8000000000011</v>
      </c>
      <c r="F656" s="303">
        <f>IF('INGRESO DE DATOS'!$D$19="Guayas/Santa Elena",'Tablas Guayaquil'!F656,'Tablas Resto de Ecuador'!F656)</f>
        <v>6305.4100000000008</v>
      </c>
      <c r="G656" s="303">
        <f>IF('INGRESO DE DATOS'!$D$19="Guayas/Santa Elena",'Tablas Guayaquil'!G656,'Tablas Resto de Ecuador'!G656)</f>
        <v>4947.0200000000004</v>
      </c>
    </row>
    <row r="657" spans="1:7" ht="14" hidden="1" x14ac:dyDescent="0.15">
      <c r="A657" s="18">
        <v>70</v>
      </c>
      <c r="B657" s="20"/>
      <c r="C657" s="303">
        <f>IF('INGRESO DE DATOS'!$D$19="Guayas/Santa Elena",'Tablas Guayaquil'!C657,'Tablas Resto de Ecuador'!C657)</f>
        <v>14396.390000000001</v>
      </c>
      <c r="D657" s="303">
        <f>IF('INGRESO DE DATOS'!$D$19="Guayas/Santa Elena",'Tablas Guayaquil'!D657,'Tablas Resto de Ecuador'!D657)</f>
        <v>13813.390000000001</v>
      </c>
      <c r="E657" s="303">
        <f>IF('INGRESO DE DATOS'!$D$19="Guayas/Santa Elena",'Tablas Guayaquil'!E657,'Tablas Resto de Ecuador'!E657)</f>
        <v>9603.6</v>
      </c>
      <c r="F657" s="303">
        <f>IF('INGRESO DE DATOS'!$D$19="Guayas/Santa Elena",'Tablas Guayaquil'!F657,'Tablas Resto de Ecuador'!F657)</f>
        <v>6859.26</v>
      </c>
      <c r="G657" s="303">
        <f>IF('INGRESO DE DATOS'!$D$19="Guayas/Santa Elena",'Tablas Guayaquil'!G657,'Tablas Resto de Ecuador'!G657)</f>
        <v>5381.62</v>
      </c>
    </row>
    <row r="658" spans="1:7" ht="14" hidden="1" x14ac:dyDescent="0.15">
      <c r="A658" s="18">
        <v>71</v>
      </c>
      <c r="B658" s="20"/>
      <c r="C658" s="303">
        <f>IF('INGRESO DE DATOS'!$D$19="Guayas/Santa Elena",'Tablas Guayaquil'!C658,'Tablas Resto de Ecuador'!C658)</f>
        <v>15597.37</v>
      </c>
      <c r="D658" s="303">
        <f>IF('INGRESO DE DATOS'!$D$19="Guayas/Santa Elena",'Tablas Guayaquil'!D658,'Tablas Resto de Ecuador'!D658)</f>
        <v>14965.08</v>
      </c>
      <c r="E658" s="303">
        <f>IF('INGRESO DE DATOS'!$D$19="Guayas/Santa Elena",'Tablas Guayaquil'!E658,'Tablas Resto de Ecuador'!E658)</f>
        <v>10416.620000000001</v>
      </c>
      <c r="F658" s="303">
        <f>IF('INGRESO DE DATOS'!$D$19="Guayas/Santa Elena",'Tablas Guayaquil'!F658,'Tablas Resto de Ecuador'!F658)</f>
        <v>7438.02</v>
      </c>
      <c r="G658" s="303">
        <f>IF('INGRESO DE DATOS'!$D$19="Guayas/Santa Elena",'Tablas Guayaquil'!G658,'Tablas Resto de Ecuador'!G658)</f>
        <v>5836.3600000000006</v>
      </c>
    </row>
    <row r="659" spans="1:7" ht="14" hidden="1" x14ac:dyDescent="0.15">
      <c r="A659" s="18">
        <v>72</v>
      </c>
      <c r="B659" s="20"/>
      <c r="C659" s="303">
        <f>IF('INGRESO DE DATOS'!$D$19="Guayas/Santa Elena",'Tablas Guayaquil'!C659,'Tablas Resto de Ecuador'!C659)</f>
        <v>16851.88</v>
      </c>
      <c r="D659" s="303">
        <f>IF('INGRESO DE DATOS'!$D$19="Guayas/Santa Elena",'Tablas Guayaquil'!D659,'Tablas Resto de Ecuador'!D659)</f>
        <v>16169.240000000002</v>
      </c>
      <c r="E659" s="303">
        <f>IF('INGRESO DE DATOS'!$D$19="Guayas/Santa Elena",'Tablas Guayaquil'!E659,'Tablas Resto de Ecuador'!E659)</f>
        <v>11267.27</v>
      </c>
      <c r="F659" s="303">
        <f>IF('INGRESO DE DATOS'!$D$19="Guayas/Santa Elena",'Tablas Guayaquil'!F659,'Tablas Resto de Ecuador'!F659)</f>
        <v>8046.9900000000007</v>
      </c>
      <c r="G659" s="303">
        <f>IF('INGRESO DE DATOS'!$D$19="Guayas/Santa Elena",'Tablas Guayaquil'!G659,'Tablas Resto de Ecuador'!G659)</f>
        <v>6312.3</v>
      </c>
    </row>
    <row r="660" spans="1:7" ht="14" hidden="1" x14ac:dyDescent="0.15">
      <c r="A660" s="18">
        <v>73</v>
      </c>
      <c r="B660" s="20"/>
      <c r="C660" s="303">
        <f>IF('INGRESO DE DATOS'!$D$19="Guayas/Santa Elena",'Tablas Guayaquil'!C660,'Tablas Resto de Ecuador'!C660)</f>
        <v>18161.510000000002</v>
      </c>
      <c r="D660" s="303">
        <f>IF('INGRESO DE DATOS'!$D$19="Guayas/Santa Elena",'Tablas Guayaquil'!D660,'Tablas Resto de Ecuador'!D660)</f>
        <v>17424.810000000001</v>
      </c>
      <c r="E660" s="303">
        <f>IF('INGRESO DE DATOS'!$D$19="Guayas/Santa Elena",'Tablas Guayaquil'!E660,'Tablas Resto de Ecuador'!E660)</f>
        <v>12155.02</v>
      </c>
      <c r="F660" s="303">
        <f>IF('INGRESO DE DATOS'!$D$19="Guayas/Santa Elena",'Tablas Guayaquil'!F660,'Tablas Resto de Ecuador'!F660)</f>
        <v>8680.34</v>
      </c>
      <c r="G660" s="303">
        <f>IF('INGRESO DE DATOS'!$D$19="Guayas/Santa Elena",'Tablas Guayaquil'!G660,'Tablas Resto de Ecuador'!G660)</f>
        <v>6809.4400000000005</v>
      </c>
    </row>
    <row r="661" spans="1:7" ht="14" hidden="1" x14ac:dyDescent="0.15">
      <c r="A661" s="18">
        <v>74</v>
      </c>
      <c r="B661" s="20"/>
      <c r="C661" s="303">
        <f>IF('INGRESO DE DATOS'!$D$19="Guayas/Santa Elena",'Tablas Guayaquil'!C661,'Tablas Resto de Ecuador'!C661)</f>
        <v>19525.2</v>
      </c>
      <c r="D661" s="303">
        <f>IF('INGRESO DE DATOS'!$D$19="Guayas/Santa Elena",'Tablas Guayaquil'!D661,'Tablas Resto de Ecuador'!D661)</f>
        <v>18733.38</v>
      </c>
      <c r="E661" s="303">
        <f>IF('INGRESO DE DATOS'!$D$19="Guayas/Santa Elena",'Tablas Guayaquil'!E661,'Tablas Resto de Ecuador'!E661)</f>
        <v>13081.99</v>
      </c>
      <c r="F661" s="303">
        <f>IF('INGRESO DE DATOS'!$D$19="Guayas/Santa Elena",'Tablas Guayaquil'!F661,'Tablas Resto de Ecuador'!F661)</f>
        <v>9341.7800000000007</v>
      </c>
      <c r="G661" s="303">
        <f>IF('INGRESO DE DATOS'!$D$19="Guayas/Santa Elena",'Tablas Guayaquil'!G661,'Tablas Resto de Ecuador'!G661)</f>
        <v>7329.9000000000005</v>
      </c>
    </row>
    <row r="662" spans="1:7" ht="14" hidden="1" x14ac:dyDescent="0.15">
      <c r="A662" s="18">
        <v>75</v>
      </c>
      <c r="B662" s="20"/>
      <c r="C662" s="303">
        <f>IF('INGRESO DE DATOS'!$D$19="Guayas/Santa Elena",'Tablas Guayaquil'!C662,'Tablas Resto de Ecuador'!C662)</f>
        <v>20940.830000000002</v>
      </c>
      <c r="D662" s="303">
        <f>IF('INGRESO DE DATOS'!$D$19="Guayas/Santa Elena",'Tablas Guayaquil'!D662,'Tablas Resto de Ecuador'!D662)</f>
        <v>20092.830000000002</v>
      </c>
      <c r="E662" s="303">
        <f>IF('INGRESO DE DATOS'!$D$19="Guayas/Santa Elena",'Tablas Guayaquil'!E662,'Tablas Resto de Ecuador'!E662)</f>
        <v>14046.060000000001</v>
      </c>
      <c r="F662" s="303">
        <f>IF('INGRESO DE DATOS'!$D$19="Guayas/Santa Elena",'Tablas Guayaquil'!F662,'Tablas Resto de Ecuador'!F662)</f>
        <v>10031.310000000001</v>
      </c>
      <c r="G662" s="303">
        <f>IF('INGRESO DE DATOS'!$D$19="Guayas/Santa Elena",'Tablas Guayaquil'!G662,'Tablas Resto de Ecuador'!G662)</f>
        <v>7868.9100000000008</v>
      </c>
    </row>
    <row r="663" spans="1:7" ht="14" hidden="1" x14ac:dyDescent="0.15">
      <c r="A663" s="18">
        <v>76</v>
      </c>
      <c r="B663" s="20"/>
      <c r="C663" s="303">
        <f>IF('INGRESO DE DATOS'!$D$19="Guayas/Santa Elena",'Tablas Guayaquil'!C663,'Tablas Resto de Ecuador'!C663)</f>
        <v>20940.830000000002</v>
      </c>
      <c r="D663" s="303">
        <f>IF('INGRESO DE DATOS'!$D$19="Guayas/Santa Elena",'Tablas Guayaquil'!D663,'Tablas Resto de Ecuador'!D663)</f>
        <v>20092.830000000002</v>
      </c>
      <c r="E663" s="303">
        <f>IF('INGRESO DE DATOS'!$D$19="Guayas/Santa Elena",'Tablas Guayaquil'!E663,'Tablas Resto de Ecuador'!E663)</f>
        <v>14046.060000000001</v>
      </c>
      <c r="F663" s="303">
        <f>IF('INGRESO DE DATOS'!$D$19="Guayas/Santa Elena",'Tablas Guayaquil'!F663,'Tablas Resto de Ecuador'!F663)</f>
        <v>10031.310000000001</v>
      </c>
      <c r="G663" s="303">
        <f>IF('INGRESO DE DATOS'!$D$19="Guayas/Santa Elena",'Tablas Guayaquil'!G663,'Tablas Resto de Ecuador'!G663)</f>
        <v>7868.9100000000008</v>
      </c>
    </row>
    <row r="664" spans="1:7" ht="14" hidden="1" x14ac:dyDescent="0.15">
      <c r="A664" s="18">
        <v>77</v>
      </c>
      <c r="B664" s="20"/>
      <c r="C664" s="303">
        <f>IF('INGRESO DE DATOS'!$D$19="Guayas/Santa Elena",'Tablas Guayaquil'!C664,'Tablas Resto de Ecuador'!C664)</f>
        <v>20940.830000000002</v>
      </c>
      <c r="D664" s="303">
        <f>IF('INGRESO DE DATOS'!$D$19="Guayas/Santa Elena",'Tablas Guayaquil'!D664,'Tablas Resto de Ecuador'!D664)</f>
        <v>20092.830000000002</v>
      </c>
      <c r="E664" s="303">
        <f>IF('INGRESO DE DATOS'!$D$19="Guayas/Santa Elena",'Tablas Guayaquil'!E664,'Tablas Resto de Ecuador'!E664)</f>
        <v>14046.060000000001</v>
      </c>
      <c r="F664" s="303">
        <f>IF('INGRESO DE DATOS'!$D$19="Guayas/Santa Elena",'Tablas Guayaquil'!F664,'Tablas Resto de Ecuador'!F664)</f>
        <v>10031.310000000001</v>
      </c>
      <c r="G664" s="303">
        <f>IF('INGRESO DE DATOS'!$D$19="Guayas/Santa Elena",'Tablas Guayaquil'!G664,'Tablas Resto de Ecuador'!G664)</f>
        <v>7868.9100000000008</v>
      </c>
    </row>
    <row r="665" spans="1:7" ht="14" hidden="1" x14ac:dyDescent="0.15">
      <c r="A665" s="18">
        <v>78</v>
      </c>
      <c r="B665" s="20"/>
      <c r="C665" s="303">
        <f>IF('INGRESO DE DATOS'!$D$19="Guayas/Santa Elena",'Tablas Guayaquil'!C665,'Tablas Resto de Ecuador'!C665)</f>
        <v>20940.830000000002</v>
      </c>
      <c r="D665" s="303">
        <f>IF('INGRESO DE DATOS'!$D$19="Guayas/Santa Elena",'Tablas Guayaquil'!D665,'Tablas Resto de Ecuador'!D665)</f>
        <v>20092.830000000002</v>
      </c>
      <c r="E665" s="303">
        <f>IF('INGRESO DE DATOS'!$D$19="Guayas/Santa Elena",'Tablas Guayaquil'!E665,'Tablas Resto de Ecuador'!E665)</f>
        <v>14046.060000000001</v>
      </c>
      <c r="F665" s="303">
        <f>IF('INGRESO DE DATOS'!$D$19="Guayas/Santa Elena",'Tablas Guayaquil'!F665,'Tablas Resto de Ecuador'!F665)</f>
        <v>10031.310000000001</v>
      </c>
      <c r="G665" s="303">
        <f>IF('INGRESO DE DATOS'!$D$19="Guayas/Santa Elena",'Tablas Guayaquil'!G665,'Tablas Resto de Ecuador'!G665)</f>
        <v>7868.9100000000008</v>
      </c>
    </row>
    <row r="666" spans="1:7" ht="14" hidden="1" x14ac:dyDescent="0.15">
      <c r="A666" s="18">
        <v>79</v>
      </c>
      <c r="B666" s="20"/>
      <c r="C666" s="303">
        <f>IF('INGRESO DE DATOS'!$D$19="Guayas/Santa Elena",'Tablas Guayaquil'!C666,'Tablas Resto de Ecuador'!C666)</f>
        <v>20940.830000000002</v>
      </c>
      <c r="D666" s="303">
        <f>IF('INGRESO DE DATOS'!$D$19="Guayas/Santa Elena",'Tablas Guayaquil'!D666,'Tablas Resto de Ecuador'!D666)</f>
        <v>20092.830000000002</v>
      </c>
      <c r="E666" s="303">
        <f>IF('INGRESO DE DATOS'!$D$19="Guayas/Santa Elena",'Tablas Guayaquil'!E666,'Tablas Resto de Ecuador'!E666)</f>
        <v>14046.060000000001</v>
      </c>
      <c r="F666" s="303">
        <f>IF('INGRESO DE DATOS'!$D$19="Guayas/Santa Elena",'Tablas Guayaquil'!F666,'Tablas Resto de Ecuador'!F666)</f>
        <v>10031.310000000001</v>
      </c>
      <c r="G666" s="303">
        <f>IF('INGRESO DE DATOS'!$D$19="Guayas/Santa Elena",'Tablas Guayaquil'!G666,'Tablas Resto de Ecuador'!G666)</f>
        <v>7868.9100000000008</v>
      </c>
    </row>
    <row r="667" spans="1:7" ht="14" hidden="1" x14ac:dyDescent="0.15">
      <c r="A667" s="18">
        <v>80</v>
      </c>
      <c r="B667" s="20"/>
      <c r="C667" s="303">
        <f>IF('INGRESO DE DATOS'!$D$19="Guayas/Santa Elena",'Tablas Guayaquil'!C667,'Tablas Resto de Ecuador'!C667)</f>
        <v>20940.830000000002</v>
      </c>
      <c r="D667" s="303">
        <f>IF('INGRESO DE DATOS'!$D$19="Guayas/Santa Elena",'Tablas Guayaquil'!D667,'Tablas Resto de Ecuador'!D667)</f>
        <v>20092.830000000002</v>
      </c>
      <c r="E667" s="303">
        <f>IF('INGRESO DE DATOS'!$D$19="Guayas/Santa Elena",'Tablas Guayaquil'!E667,'Tablas Resto de Ecuador'!E667)</f>
        <v>14046.060000000001</v>
      </c>
      <c r="F667" s="303">
        <f>IF('INGRESO DE DATOS'!$D$19="Guayas/Santa Elena",'Tablas Guayaquil'!F667,'Tablas Resto de Ecuador'!F667)</f>
        <v>10031.310000000001</v>
      </c>
      <c r="G667" s="303">
        <f>IF('INGRESO DE DATOS'!$D$19="Guayas/Santa Elena",'Tablas Guayaquil'!G667,'Tablas Resto de Ecuador'!G667)</f>
        <v>7868.9100000000008</v>
      </c>
    </row>
    <row r="668" spans="1:7" ht="14" hidden="1" x14ac:dyDescent="0.15">
      <c r="A668" s="18">
        <v>81</v>
      </c>
      <c r="B668" s="20"/>
      <c r="C668" s="303">
        <f>IF('INGRESO DE DATOS'!$D$19="Guayas/Santa Elena",'Tablas Guayaquil'!C668,'Tablas Resto de Ecuador'!C668)</f>
        <v>20940.830000000002</v>
      </c>
      <c r="D668" s="303">
        <f>IF('INGRESO DE DATOS'!$D$19="Guayas/Santa Elena",'Tablas Guayaquil'!D668,'Tablas Resto de Ecuador'!D668)</f>
        <v>20092.830000000002</v>
      </c>
      <c r="E668" s="303">
        <f>IF('INGRESO DE DATOS'!$D$19="Guayas/Santa Elena",'Tablas Guayaquil'!E668,'Tablas Resto de Ecuador'!E668)</f>
        <v>14046.060000000001</v>
      </c>
      <c r="F668" s="303">
        <f>IF('INGRESO DE DATOS'!$D$19="Guayas/Santa Elena",'Tablas Guayaquil'!F668,'Tablas Resto de Ecuador'!F668)</f>
        <v>10031.310000000001</v>
      </c>
      <c r="G668" s="303">
        <f>IF('INGRESO DE DATOS'!$D$19="Guayas/Santa Elena",'Tablas Guayaquil'!G668,'Tablas Resto de Ecuador'!G668)</f>
        <v>7868.9100000000008</v>
      </c>
    </row>
    <row r="669" spans="1:7" ht="14" hidden="1" x14ac:dyDescent="0.15">
      <c r="A669" s="18">
        <v>82</v>
      </c>
      <c r="B669" s="20"/>
      <c r="C669" s="303">
        <f>IF('INGRESO DE DATOS'!$D$19="Guayas/Santa Elena",'Tablas Guayaquil'!C669,'Tablas Resto de Ecuador'!C669)</f>
        <v>20940.830000000002</v>
      </c>
      <c r="D669" s="303">
        <f>IF('INGRESO DE DATOS'!$D$19="Guayas/Santa Elena",'Tablas Guayaquil'!D669,'Tablas Resto de Ecuador'!D669)</f>
        <v>20092.830000000002</v>
      </c>
      <c r="E669" s="303">
        <f>IF('INGRESO DE DATOS'!$D$19="Guayas/Santa Elena",'Tablas Guayaquil'!E669,'Tablas Resto de Ecuador'!E669)</f>
        <v>14046.060000000001</v>
      </c>
      <c r="F669" s="303">
        <f>IF('INGRESO DE DATOS'!$D$19="Guayas/Santa Elena",'Tablas Guayaquil'!F669,'Tablas Resto de Ecuador'!F669)</f>
        <v>10031.310000000001</v>
      </c>
      <c r="G669" s="303">
        <f>IF('INGRESO DE DATOS'!$D$19="Guayas/Santa Elena",'Tablas Guayaquil'!G669,'Tablas Resto de Ecuador'!G669)</f>
        <v>7868.9100000000008</v>
      </c>
    </row>
    <row r="670" spans="1:7" ht="14" hidden="1" x14ac:dyDescent="0.15">
      <c r="A670" s="18">
        <v>83</v>
      </c>
      <c r="B670" s="20"/>
      <c r="C670" s="303">
        <f>IF('INGRESO DE DATOS'!$D$19="Guayas/Santa Elena",'Tablas Guayaquil'!C670,'Tablas Resto de Ecuador'!C670)</f>
        <v>20940.830000000002</v>
      </c>
      <c r="D670" s="303">
        <f>IF('INGRESO DE DATOS'!$D$19="Guayas/Santa Elena",'Tablas Guayaquil'!D670,'Tablas Resto de Ecuador'!D670)</f>
        <v>20092.830000000002</v>
      </c>
      <c r="E670" s="303">
        <f>IF('INGRESO DE DATOS'!$D$19="Guayas/Santa Elena",'Tablas Guayaquil'!E670,'Tablas Resto de Ecuador'!E670)</f>
        <v>14046.060000000001</v>
      </c>
      <c r="F670" s="303">
        <f>IF('INGRESO DE DATOS'!$D$19="Guayas/Santa Elena",'Tablas Guayaquil'!F670,'Tablas Resto de Ecuador'!F670)</f>
        <v>10031.310000000001</v>
      </c>
      <c r="G670" s="303">
        <f>IF('INGRESO DE DATOS'!$D$19="Guayas/Santa Elena",'Tablas Guayaquil'!G670,'Tablas Resto de Ecuador'!G670)</f>
        <v>7868.9100000000008</v>
      </c>
    </row>
    <row r="671" spans="1:7" ht="14" hidden="1" x14ac:dyDescent="0.15">
      <c r="A671" s="18">
        <v>84</v>
      </c>
      <c r="B671" s="20" t="s">
        <v>3</v>
      </c>
      <c r="C671" s="303">
        <f>IF('INGRESO DE DATOS'!$D$19="Guayas/Santa Elena",'Tablas Guayaquil'!C671,'Tablas Resto de Ecuador'!C671)</f>
        <v>20940.830000000002</v>
      </c>
      <c r="D671" s="303">
        <f>IF('INGRESO DE DATOS'!$D$19="Guayas/Santa Elena",'Tablas Guayaquil'!D671,'Tablas Resto de Ecuador'!D671)</f>
        <v>20092.830000000002</v>
      </c>
      <c r="E671" s="303">
        <f>IF('INGRESO DE DATOS'!$D$19="Guayas/Santa Elena",'Tablas Guayaquil'!E671,'Tablas Resto de Ecuador'!E671)</f>
        <v>14046.060000000001</v>
      </c>
      <c r="F671" s="303">
        <f>IF('INGRESO DE DATOS'!$D$19="Guayas/Santa Elena",'Tablas Guayaquil'!F671,'Tablas Resto de Ecuador'!F671)</f>
        <v>10031.310000000001</v>
      </c>
      <c r="G671" s="303">
        <f>IF('INGRESO DE DATOS'!$D$19="Guayas/Santa Elena",'Tablas Guayaquil'!G671,'Tablas Resto de Ecuador'!G671)</f>
        <v>7868.9100000000008</v>
      </c>
    </row>
    <row r="672" spans="1:7" ht="14" hidden="1" x14ac:dyDescent="0.15">
      <c r="A672" s="18">
        <v>1</v>
      </c>
      <c r="B672" s="20" t="s">
        <v>4</v>
      </c>
      <c r="C672" s="303">
        <f>IF('INGRESO DE DATOS'!$D$19="Guayas/Santa Elena",'Tablas Guayaquil'!C672,'Tablas Resto de Ecuador'!C672)</f>
        <v>1032.97</v>
      </c>
      <c r="D672" s="303">
        <f>IF('INGRESO DE DATOS'!$D$19="Guayas/Santa Elena",'Tablas Guayaquil'!D672,'Tablas Resto de Ecuador'!D672)</f>
        <v>991.63</v>
      </c>
      <c r="E672" s="303">
        <f>IF('INGRESO DE DATOS'!$D$19="Guayas/Santa Elena",'Tablas Guayaquil'!E672,'Tablas Resto de Ecuador'!E672)</f>
        <v>736.7</v>
      </c>
      <c r="F672" s="303">
        <f>IF('INGRESO DE DATOS'!$D$19="Guayas/Santa Elena",'Tablas Guayaquil'!F672,'Tablas Resto de Ecuador'!F672)</f>
        <v>526.82000000000005</v>
      </c>
      <c r="G672" s="303">
        <f>IF('INGRESO DE DATOS'!$D$19="Guayas/Santa Elena",'Tablas Guayaquil'!G672,'Tablas Resto de Ecuador'!G672)</f>
        <v>414.99</v>
      </c>
    </row>
    <row r="673" spans="1:7" ht="14" hidden="1" x14ac:dyDescent="0.15">
      <c r="A673" s="18">
        <v>2</v>
      </c>
      <c r="B673" s="20" t="s">
        <v>1</v>
      </c>
      <c r="C673" s="303">
        <f>IF('INGRESO DE DATOS'!$D$19="Guayas/Santa Elena",'Tablas Guayaquil'!C673,'Tablas Resto de Ecuador'!C673)</f>
        <v>1756.95</v>
      </c>
      <c r="D673" s="303">
        <f>IF('INGRESO DE DATOS'!$D$19="Guayas/Santa Elena",'Tablas Guayaquil'!D673,'Tablas Resto de Ecuador'!D673)</f>
        <v>1684.8700000000001</v>
      </c>
      <c r="E673" s="303">
        <f>IF('INGRESO DE DATOS'!$D$19="Guayas/Santa Elena",'Tablas Guayaquil'!E673,'Tablas Resto de Ecuador'!E673)</f>
        <v>1251.8600000000001</v>
      </c>
      <c r="F673" s="303">
        <f>IF('INGRESO DE DATOS'!$D$19="Guayas/Santa Elena",'Tablas Guayaquil'!F673,'Tablas Resto de Ecuador'!F673)</f>
        <v>895.17000000000007</v>
      </c>
      <c r="G673" s="303">
        <f>IF('INGRESO DE DATOS'!$D$19="Guayas/Santa Elena",'Tablas Guayaquil'!G673,'Tablas Resto de Ecuador'!G673)</f>
        <v>701.19</v>
      </c>
    </row>
    <row r="674" spans="1:7" ht="15" hidden="1" thickBot="1" x14ac:dyDescent="0.2">
      <c r="A674" s="21">
        <v>3</v>
      </c>
      <c r="B674" s="22" t="s">
        <v>5</v>
      </c>
      <c r="C674" s="303">
        <f>IF('INGRESO DE DATOS'!$D$19="Guayas/Santa Elena",'Tablas Guayaquil'!C674,'Tablas Resto de Ecuador'!C674)</f>
        <v>2480.4</v>
      </c>
      <c r="D674" s="303">
        <f>IF('INGRESO DE DATOS'!$D$19="Guayas/Santa Elena",'Tablas Guayaquil'!D674,'Tablas Resto de Ecuador'!D674)</f>
        <v>2380.23</v>
      </c>
      <c r="E674" s="303">
        <f>IF('INGRESO DE DATOS'!$D$19="Guayas/Santa Elena",'Tablas Guayaquil'!E674,'Tablas Resto de Ecuador'!E674)</f>
        <v>1768.6100000000001</v>
      </c>
      <c r="F674" s="303">
        <f>IF('INGRESO DE DATOS'!$D$19="Guayas/Santa Elena",'Tablas Guayaquil'!F674,'Tablas Resto de Ecuador'!F674)</f>
        <v>1263.52</v>
      </c>
      <c r="G674" s="303">
        <f>IF('INGRESO DE DATOS'!$D$19="Guayas/Santa Elena",'Tablas Guayaquil'!G674,'Tablas Resto de Ecuador'!G674)</f>
        <v>991.1</v>
      </c>
    </row>
    <row r="675" spans="1:7" ht="15" hidden="1" thickBot="1" x14ac:dyDescent="0.2">
      <c r="C675" s="303">
        <f>IF('INGRESO DE DATOS'!$D$19="Guayas/Santa Elena",'Tablas Guayaquil'!C675,'Tablas Resto de Ecuador'!C675)</f>
        <v>0</v>
      </c>
      <c r="D675" s="303">
        <f>IF('INGRESO DE DATOS'!$D$19="Guayas/Santa Elena",'Tablas Guayaquil'!D675,'Tablas Resto de Ecuador'!D675)</f>
        <v>0</v>
      </c>
      <c r="E675" s="303">
        <f>IF('INGRESO DE DATOS'!$D$19="Guayas/Santa Elena",'Tablas Guayaquil'!E675,'Tablas Resto de Ecuador'!E675)</f>
        <v>0</v>
      </c>
      <c r="F675" s="303">
        <f>IF('INGRESO DE DATOS'!$D$19="Guayas/Santa Elena",'Tablas Guayaquil'!F675,'Tablas Resto de Ecuador'!F675)</f>
        <v>0</v>
      </c>
      <c r="G675" s="303">
        <f>IF('INGRESO DE DATOS'!$D$19="Guayas/Santa Elena",'Tablas Guayaquil'!G675,'Tablas Resto de Ecuador'!G675)</f>
        <v>0</v>
      </c>
    </row>
    <row r="676" spans="1:7" ht="18" hidden="1" x14ac:dyDescent="0.2">
      <c r="A676" s="430" t="s">
        <v>15</v>
      </c>
      <c r="B676" s="431"/>
      <c r="C676" s="303">
        <f>IF('INGRESO DE DATOS'!$D$19="Guayas/Santa Elena",'Tablas Guayaquil'!C676,'Tablas Resto de Ecuador'!C676)</f>
        <v>0</v>
      </c>
      <c r="D676" s="303">
        <f>IF('INGRESO DE DATOS'!$D$19="Guayas/Santa Elena",'Tablas Guayaquil'!D676,'Tablas Resto de Ecuador'!D676)</f>
        <v>0</v>
      </c>
      <c r="E676" s="303">
        <f>IF('INGRESO DE DATOS'!$D$19="Guayas/Santa Elena",'Tablas Guayaquil'!E676,'Tablas Resto de Ecuador'!E676)</f>
        <v>0</v>
      </c>
      <c r="F676" s="303">
        <f>IF('INGRESO DE DATOS'!$D$19="Guayas/Santa Elena",'Tablas Guayaquil'!F676,'Tablas Resto de Ecuador'!F676)</f>
        <v>0</v>
      </c>
      <c r="G676" s="303">
        <f>IF('INGRESO DE DATOS'!$D$19="Guayas/Santa Elena",'Tablas Guayaquil'!G676,'Tablas Resto de Ecuador'!G676)</f>
        <v>0</v>
      </c>
    </row>
    <row r="677" spans="1:7" ht="18" hidden="1" x14ac:dyDescent="0.2">
      <c r="A677" s="432" t="s">
        <v>12</v>
      </c>
      <c r="B677" s="433"/>
      <c r="C677" s="303">
        <f>IF('INGRESO DE DATOS'!$D$19="Guayas/Santa Elena",'Tablas Guayaquil'!C677,'Tablas Resto de Ecuador'!C677)</f>
        <v>0</v>
      </c>
      <c r="D677" s="303">
        <f>IF('INGRESO DE DATOS'!$D$19="Guayas/Santa Elena",'Tablas Guayaquil'!D677,'Tablas Resto de Ecuador'!D677)</f>
        <v>0</v>
      </c>
      <c r="E677" s="303">
        <f>IF('INGRESO DE DATOS'!$D$19="Guayas/Santa Elena",'Tablas Guayaquil'!E677,'Tablas Resto de Ecuador'!E677)</f>
        <v>0</v>
      </c>
      <c r="F677" s="303">
        <f>IF('INGRESO DE DATOS'!$D$19="Guayas/Santa Elena",'Tablas Guayaquil'!F677,'Tablas Resto de Ecuador'!F677)</f>
        <v>0</v>
      </c>
      <c r="G677" s="303">
        <f>IF('INGRESO DE DATOS'!$D$19="Guayas/Santa Elena",'Tablas Guayaquil'!G677,'Tablas Resto de Ecuador'!G677)</f>
        <v>0</v>
      </c>
    </row>
    <row r="678" spans="1:7" ht="14" hidden="1" x14ac:dyDescent="0.15">
      <c r="A678" s="549" t="s">
        <v>0</v>
      </c>
      <c r="B678" s="550"/>
      <c r="C678" s="303">
        <f>IF('INGRESO DE DATOS'!$D$19="Guayas/Santa Elena",'Tablas Guayaquil'!C678,'Tablas Resto de Ecuador'!C678)</f>
        <v>0</v>
      </c>
      <c r="D678" s="303">
        <f>IF('INGRESO DE DATOS'!$D$19="Guayas/Santa Elena",'Tablas Guayaquil'!D678,'Tablas Resto de Ecuador'!D678)</f>
        <v>0</v>
      </c>
      <c r="E678" s="303">
        <f>IF('INGRESO DE DATOS'!$D$19="Guayas/Santa Elena",'Tablas Guayaquil'!E678,'Tablas Resto de Ecuador'!E678)</f>
        <v>0</v>
      </c>
      <c r="F678" s="303">
        <f>IF('INGRESO DE DATOS'!$D$19="Guayas/Santa Elena",'Tablas Guayaquil'!F678,'Tablas Resto de Ecuador'!F678)</f>
        <v>0</v>
      </c>
      <c r="G678" s="303">
        <f>IF('INGRESO DE DATOS'!$D$19="Guayas/Santa Elena",'Tablas Guayaquil'!G678,'Tablas Resto de Ecuador'!G678)</f>
        <v>0</v>
      </c>
    </row>
    <row r="679" spans="1:7" ht="14" hidden="1" x14ac:dyDescent="0.15">
      <c r="A679" s="25" t="s">
        <v>2</v>
      </c>
      <c r="B679" s="26" t="s">
        <v>2</v>
      </c>
      <c r="C679" s="303">
        <f>IF('INGRESO DE DATOS'!$D$19="Guayas/Santa Elena",'Tablas Guayaquil'!C679,'Tablas Resto de Ecuador'!C679)</f>
        <v>1000</v>
      </c>
      <c r="D679" s="303">
        <f>IF('INGRESO DE DATOS'!$D$19="Guayas/Santa Elena",'Tablas Guayaquil'!D679,'Tablas Resto de Ecuador'!D679)</f>
        <v>2000</v>
      </c>
      <c r="E679" s="303">
        <f>IF('INGRESO DE DATOS'!$D$19="Guayas/Santa Elena",'Tablas Guayaquil'!E679,'Tablas Resto de Ecuador'!E679)</f>
        <v>3500</v>
      </c>
      <c r="F679" s="303">
        <f>IF('INGRESO DE DATOS'!$D$19="Guayas/Santa Elena",'Tablas Guayaquil'!F679,'Tablas Resto de Ecuador'!F679)</f>
        <v>0</v>
      </c>
      <c r="G679" s="303">
        <f>IF('INGRESO DE DATOS'!$D$19="Guayas/Santa Elena",'Tablas Guayaquil'!G679,'Tablas Resto de Ecuador'!G679)</f>
        <v>0</v>
      </c>
    </row>
    <row r="680" spans="1:7" ht="14" hidden="1" x14ac:dyDescent="0.15">
      <c r="A680" s="25">
        <v>18</v>
      </c>
      <c r="B680" s="26"/>
      <c r="C680" s="303">
        <f>IF('INGRESO DE DATOS'!$D$19="Guayas/Santa Elena",'Tablas Guayaquil'!C680,'Tablas Resto de Ecuador'!C680)</f>
        <v>2808.8500000000004</v>
      </c>
      <c r="D680" s="303">
        <f>IF('INGRESO DE DATOS'!$D$19="Guayas/Santa Elena",'Tablas Guayaquil'!D680,'Tablas Resto de Ecuador'!D680)</f>
        <v>2462.3500000000004</v>
      </c>
      <c r="E680" s="303">
        <f>IF('INGRESO DE DATOS'!$D$19="Guayas/Santa Elena",'Tablas Guayaquil'!E680,'Tablas Resto de Ecuador'!E680)</f>
        <v>1993.2000000000003</v>
      </c>
      <c r="F680" s="303">
        <f>IF('INGRESO DE DATOS'!$D$19="Guayas/Santa Elena",'Tablas Guayaquil'!F680,'Tablas Resto de Ecuador'!F680)</f>
        <v>1729.2</v>
      </c>
      <c r="G680" s="303">
        <f>IF('INGRESO DE DATOS'!$D$19="Guayas/Santa Elena",'Tablas Guayaquil'!G680,'Tablas Resto de Ecuador'!G680)</f>
        <v>1289.4750000000001</v>
      </c>
    </row>
    <row r="681" spans="1:7" ht="14" hidden="1" x14ac:dyDescent="0.15">
      <c r="A681" s="25">
        <v>19</v>
      </c>
      <c r="B681" s="26"/>
      <c r="C681" s="303">
        <f>IF('INGRESO DE DATOS'!$D$19="Guayas/Santa Elena",'Tablas Guayaquil'!C681,'Tablas Resto de Ecuador'!C681)</f>
        <v>2808.8500000000004</v>
      </c>
      <c r="D681" s="303">
        <f>IF('INGRESO DE DATOS'!$D$19="Guayas/Santa Elena",'Tablas Guayaquil'!D681,'Tablas Resto de Ecuador'!D681)</f>
        <v>2462.3500000000004</v>
      </c>
      <c r="E681" s="303">
        <f>IF('INGRESO DE DATOS'!$D$19="Guayas/Santa Elena",'Tablas Guayaquil'!E681,'Tablas Resto de Ecuador'!E681)</f>
        <v>1993.2000000000003</v>
      </c>
      <c r="F681" s="303">
        <f>IF('INGRESO DE DATOS'!$D$19="Guayas/Santa Elena",'Tablas Guayaquil'!F681,'Tablas Resto de Ecuador'!F681)</f>
        <v>1729.2</v>
      </c>
      <c r="G681" s="303">
        <f>IF('INGRESO DE DATOS'!$D$19="Guayas/Santa Elena",'Tablas Guayaquil'!G681,'Tablas Resto de Ecuador'!G681)</f>
        <v>1289.4750000000001</v>
      </c>
    </row>
    <row r="682" spans="1:7" ht="14" hidden="1" x14ac:dyDescent="0.15">
      <c r="A682" s="25">
        <v>20</v>
      </c>
      <c r="B682" s="26"/>
      <c r="C682" s="303">
        <f>IF('INGRESO DE DATOS'!$D$19="Guayas/Santa Elena",'Tablas Guayaquil'!C682,'Tablas Resto de Ecuador'!C682)</f>
        <v>2808.8500000000004</v>
      </c>
      <c r="D682" s="303">
        <f>IF('INGRESO DE DATOS'!$D$19="Guayas/Santa Elena",'Tablas Guayaquil'!D682,'Tablas Resto de Ecuador'!D682)</f>
        <v>2462.3500000000004</v>
      </c>
      <c r="E682" s="303">
        <f>IF('INGRESO DE DATOS'!$D$19="Guayas/Santa Elena",'Tablas Guayaquil'!E682,'Tablas Resto de Ecuador'!E682)</f>
        <v>1993.2000000000003</v>
      </c>
      <c r="F682" s="303">
        <f>IF('INGRESO DE DATOS'!$D$19="Guayas/Santa Elena",'Tablas Guayaquil'!F682,'Tablas Resto de Ecuador'!F682)</f>
        <v>1729.2</v>
      </c>
      <c r="G682" s="303">
        <f>IF('INGRESO DE DATOS'!$D$19="Guayas/Santa Elena",'Tablas Guayaquil'!G682,'Tablas Resto de Ecuador'!G682)</f>
        <v>1289.4750000000001</v>
      </c>
    </row>
    <row r="683" spans="1:7" ht="14" hidden="1" x14ac:dyDescent="0.15">
      <c r="A683" s="25">
        <v>21</v>
      </c>
      <c r="B683" s="26"/>
      <c r="C683" s="303">
        <f>IF('INGRESO DE DATOS'!$D$19="Guayas/Santa Elena",'Tablas Guayaquil'!C683,'Tablas Resto de Ecuador'!C683)</f>
        <v>2808.8500000000004</v>
      </c>
      <c r="D683" s="303">
        <f>IF('INGRESO DE DATOS'!$D$19="Guayas/Santa Elena",'Tablas Guayaquil'!D683,'Tablas Resto de Ecuador'!D683)</f>
        <v>2462.3500000000004</v>
      </c>
      <c r="E683" s="303">
        <f>IF('INGRESO DE DATOS'!$D$19="Guayas/Santa Elena",'Tablas Guayaquil'!E683,'Tablas Resto de Ecuador'!E683)</f>
        <v>1993.2000000000003</v>
      </c>
      <c r="F683" s="303">
        <f>IF('INGRESO DE DATOS'!$D$19="Guayas/Santa Elena",'Tablas Guayaquil'!F683,'Tablas Resto de Ecuador'!F683)</f>
        <v>1729.2</v>
      </c>
      <c r="G683" s="303">
        <f>IF('INGRESO DE DATOS'!$D$19="Guayas/Santa Elena",'Tablas Guayaquil'!G683,'Tablas Resto de Ecuador'!G683)</f>
        <v>1289.4750000000001</v>
      </c>
    </row>
    <row r="684" spans="1:7" ht="14" hidden="1" x14ac:dyDescent="0.15">
      <c r="A684" s="25">
        <v>22</v>
      </c>
      <c r="B684" s="26"/>
      <c r="C684" s="303">
        <f>IF('INGRESO DE DATOS'!$D$19="Guayas/Santa Elena",'Tablas Guayaquil'!C684,'Tablas Resto de Ecuador'!C684)</f>
        <v>2808.8500000000004</v>
      </c>
      <c r="D684" s="303">
        <f>IF('INGRESO DE DATOS'!$D$19="Guayas/Santa Elena",'Tablas Guayaquil'!D684,'Tablas Resto de Ecuador'!D684)</f>
        <v>2462.3500000000004</v>
      </c>
      <c r="E684" s="303">
        <f>IF('INGRESO DE DATOS'!$D$19="Guayas/Santa Elena",'Tablas Guayaquil'!E684,'Tablas Resto de Ecuador'!E684)</f>
        <v>1993.2000000000003</v>
      </c>
      <c r="F684" s="303">
        <f>IF('INGRESO DE DATOS'!$D$19="Guayas/Santa Elena",'Tablas Guayaquil'!F684,'Tablas Resto de Ecuador'!F684)</f>
        <v>1729.2</v>
      </c>
      <c r="G684" s="303">
        <f>IF('INGRESO DE DATOS'!$D$19="Guayas/Santa Elena",'Tablas Guayaquil'!G684,'Tablas Resto de Ecuador'!G684)</f>
        <v>1289.4750000000001</v>
      </c>
    </row>
    <row r="685" spans="1:7" ht="14" hidden="1" x14ac:dyDescent="0.15">
      <c r="A685" s="25">
        <v>23</v>
      </c>
      <c r="B685" s="26"/>
      <c r="C685" s="303">
        <f>IF('INGRESO DE DATOS'!$D$19="Guayas/Santa Elena",'Tablas Guayaquil'!C685,'Tablas Resto de Ecuador'!C685)</f>
        <v>2808.8500000000004</v>
      </c>
      <c r="D685" s="303">
        <f>IF('INGRESO DE DATOS'!$D$19="Guayas/Santa Elena",'Tablas Guayaquil'!D685,'Tablas Resto de Ecuador'!D685)</f>
        <v>2462.3500000000004</v>
      </c>
      <c r="E685" s="303">
        <f>IF('INGRESO DE DATOS'!$D$19="Guayas/Santa Elena",'Tablas Guayaquil'!E685,'Tablas Resto de Ecuador'!E685)</f>
        <v>1993.2000000000003</v>
      </c>
      <c r="F685" s="303">
        <f>IF('INGRESO DE DATOS'!$D$19="Guayas/Santa Elena",'Tablas Guayaquil'!F685,'Tablas Resto de Ecuador'!F685)</f>
        <v>1729.2</v>
      </c>
      <c r="G685" s="303">
        <f>IF('INGRESO DE DATOS'!$D$19="Guayas/Santa Elena",'Tablas Guayaquil'!G685,'Tablas Resto de Ecuador'!G685)</f>
        <v>1289.4750000000001</v>
      </c>
    </row>
    <row r="686" spans="1:7" ht="14" hidden="1" x14ac:dyDescent="0.15">
      <c r="A686" s="25">
        <v>24</v>
      </c>
      <c r="B686" s="26"/>
      <c r="C686" s="303">
        <f>IF('INGRESO DE DATOS'!$D$19="Guayas/Santa Elena",'Tablas Guayaquil'!C686,'Tablas Resto de Ecuador'!C686)</f>
        <v>2808.8500000000004</v>
      </c>
      <c r="D686" s="303">
        <f>IF('INGRESO DE DATOS'!$D$19="Guayas/Santa Elena",'Tablas Guayaquil'!D686,'Tablas Resto de Ecuador'!D686)</f>
        <v>2462.3500000000004</v>
      </c>
      <c r="E686" s="303">
        <f>IF('INGRESO DE DATOS'!$D$19="Guayas/Santa Elena",'Tablas Guayaquil'!E686,'Tablas Resto de Ecuador'!E686)</f>
        <v>1993.2000000000003</v>
      </c>
      <c r="F686" s="303">
        <f>IF('INGRESO DE DATOS'!$D$19="Guayas/Santa Elena",'Tablas Guayaquil'!F686,'Tablas Resto de Ecuador'!F686)</f>
        <v>1729.2</v>
      </c>
      <c r="G686" s="303">
        <f>IF('INGRESO DE DATOS'!$D$19="Guayas/Santa Elena",'Tablas Guayaquil'!G686,'Tablas Resto de Ecuador'!G686)</f>
        <v>1289.4750000000001</v>
      </c>
    </row>
    <row r="687" spans="1:7" ht="14" hidden="1" x14ac:dyDescent="0.15">
      <c r="A687" s="25">
        <v>25</v>
      </c>
      <c r="B687" s="26"/>
      <c r="C687" s="303">
        <f>IF('INGRESO DE DATOS'!$D$19="Guayas/Santa Elena",'Tablas Guayaquil'!C687,'Tablas Resto de Ecuador'!C687)</f>
        <v>3001.9</v>
      </c>
      <c r="D687" s="303">
        <f>IF('INGRESO DE DATOS'!$D$19="Guayas/Santa Elena",'Tablas Guayaquil'!D687,'Tablas Resto de Ecuador'!D687)</f>
        <v>2631.2000000000003</v>
      </c>
      <c r="E687" s="303">
        <f>IF('INGRESO DE DATOS'!$D$19="Guayas/Santa Elena",'Tablas Guayaquil'!E687,'Tablas Resto de Ecuador'!E687)</f>
        <v>2117.2250000000004</v>
      </c>
      <c r="F687" s="303">
        <f>IF('INGRESO DE DATOS'!$D$19="Guayas/Santa Elena",'Tablas Guayaquil'!F687,'Tablas Resto de Ecuador'!F687)</f>
        <v>1836.45</v>
      </c>
      <c r="G687" s="303">
        <f>IF('INGRESO DE DATOS'!$D$19="Guayas/Santa Elena",'Tablas Guayaquil'!G687,'Tablas Resto de Ecuador'!G687)</f>
        <v>1368.95</v>
      </c>
    </row>
    <row r="688" spans="1:7" ht="14" hidden="1" x14ac:dyDescent="0.15">
      <c r="A688" s="25">
        <v>26</v>
      </c>
      <c r="B688" s="26"/>
      <c r="C688" s="303">
        <f>IF('INGRESO DE DATOS'!$D$19="Guayas/Santa Elena",'Tablas Guayaquil'!C688,'Tablas Resto de Ecuador'!C688)</f>
        <v>3001.9</v>
      </c>
      <c r="D688" s="303">
        <f>IF('INGRESO DE DATOS'!$D$19="Guayas/Santa Elena",'Tablas Guayaquil'!D688,'Tablas Resto de Ecuador'!D688)</f>
        <v>2631.2000000000003</v>
      </c>
      <c r="E688" s="303">
        <f>IF('INGRESO DE DATOS'!$D$19="Guayas/Santa Elena",'Tablas Guayaquil'!E688,'Tablas Resto de Ecuador'!E688)</f>
        <v>2117.2250000000004</v>
      </c>
      <c r="F688" s="303">
        <f>IF('INGRESO DE DATOS'!$D$19="Guayas/Santa Elena",'Tablas Guayaquil'!F688,'Tablas Resto de Ecuador'!F688)</f>
        <v>1836.45</v>
      </c>
      <c r="G688" s="303">
        <f>IF('INGRESO DE DATOS'!$D$19="Guayas/Santa Elena",'Tablas Guayaquil'!G688,'Tablas Resto de Ecuador'!G688)</f>
        <v>1368.95</v>
      </c>
    </row>
    <row r="689" spans="1:7" ht="14" hidden="1" x14ac:dyDescent="0.15">
      <c r="A689" s="25">
        <v>27</v>
      </c>
      <c r="B689" s="26"/>
      <c r="C689" s="303">
        <f>IF('INGRESO DE DATOS'!$D$19="Guayas/Santa Elena",'Tablas Guayaquil'!C689,'Tablas Resto de Ecuador'!C689)</f>
        <v>3001.9</v>
      </c>
      <c r="D689" s="303">
        <f>IF('INGRESO DE DATOS'!$D$19="Guayas/Santa Elena",'Tablas Guayaquil'!D689,'Tablas Resto de Ecuador'!D689)</f>
        <v>2631.2000000000003</v>
      </c>
      <c r="E689" s="303">
        <f>IF('INGRESO DE DATOS'!$D$19="Guayas/Santa Elena",'Tablas Guayaquil'!E689,'Tablas Resto de Ecuador'!E689)</f>
        <v>2117.2250000000004</v>
      </c>
      <c r="F689" s="303">
        <f>IF('INGRESO DE DATOS'!$D$19="Guayas/Santa Elena",'Tablas Guayaquil'!F689,'Tablas Resto de Ecuador'!F689)</f>
        <v>1836.45</v>
      </c>
      <c r="G689" s="303">
        <f>IF('INGRESO DE DATOS'!$D$19="Guayas/Santa Elena",'Tablas Guayaquil'!G689,'Tablas Resto de Ecuador'!G689)</f>
        <v>1368.95</v>
      </c>
    </row>
    <row r="690" spans="1:7" ht="14" hidden="1" x14ac:dyDescent="0.15">
      <c r="A690" s="25">
        <v>28</v>
      </c>
      <c r="B690" s="26"/>
      <c r="C690" s="303">
        <f>IF('INGRESO DE DATOS'!$D$19="Guayas/Santa Elena",'Tablas Guayaquil'!C690,'Tablas Resto de Ecuador'!C690)</f>
        <v>3001.9</v>
      </c>
      <c r="D690" s="303">
        <f>IF('INGRESO DE DATOS'!$D$19="Guayas/Santa Elena",'Tablas Guayaquil'!D690,'Tablas Resto de Ecuador'!D690)</f>
        <v>2631.2000000000003</v>
      </c>
      <c r="E690" s="303">
        <f>IF('INGRESO DE DATOS'!$D$19="Guayas/Santa Elena",'Tablas Guayaquil'!E690,'Tablas Resto de Ecuador'!E690)</f>
        <v>2117.2250000000004</v>
      </c>
      <c r="F690" s="303">
        <f>IF('INGRESO DE DATOS'!$D$19="Guayas/Santa Elena",'Tablas Guayaquil'!F690,'Tablas Resto de Ecuador'!F690)</f>
        <v>1836.45</v>
      </c>
      <c r="G690" s="303">
        <f>IF('INGRESO DE DATOS'!$D$19="Guayas/Santa Elena",'Tablas Guayaquil'!G690,'Tablas Resto de Ecuador'!G690)</f>
        <v>1368.95</v>
      </c>
    </row>
    <row r="691" spans="1:7" ht="14" hidden="1" x14ac:dyDescent="0.15">
      <c r="A691" s="25">
        <v>29</v>
      </c>
      <c r="B691" s="26"/>
      <c r="C691" s="303">
        <f>IF('INGRESO DE DATOS'!$D$19="Guayas/Santa Elena",'Tablas Guayaquil'!C691,'Tablas Resto de Ecuador'!C691)</f>
        <v>3001.9</v>
      </c>
      <c r="D691" s="303">
        <f>IF('INGRESO DE DATOS'!$D$19="Guayas/Santa Elena",'Tablas Guayaquil'!D691,'Tablas Resto de Ecuador'!D691)</f>
        <v>2631.2000000000003</v>
      </c>
      <c r="E691" s="303">
        <f>IF('INGRESO DE DATOS'!$D$19="Guayas/Santa Elena",'Tablas Guayaquil'!E691,'Tablas Resto de Ecuador'!E691)</f>
        <v>2117.2250000000004</v>
      </c>
      <c r="F691" s="303">
        <f>IF('INGRESO DE DATOS'!$D$19="Guayas/Santa Elena",'Tablas Guayaquil'!F691,'Tablas Resto de Ecuador'!F691)</f>
        <v>1836.45</v>
      </c>
      <c r="G691" s="303">
        <f>IF('INGRESO DE DATOS'!$D$19="Guayas/Santa Elena",'Tablas Guayaquil'!G691,'Tablas Resto de Ecuador'!G691)</f>
        <v>1368.95</v>
      </c>
    </row>
    <row r="692" spans="1:7" ht="14" hidden="1" x14ac:dyDescent="0.15">
      <c r="A692" s="25">
        <v>30</v>
      </c>
      <c r="B692" s="26"/>
      <c r="C692" s="303">
        <f>IF('INGRESO DE DATOS'!$D$19="Guayas/Santa Elena",'Tablas Guayaquil'!C692,'Tablas Resto de Ecuador'!C692)</f>
        <v>3337.9500000000003</v>
      </c>
      <c r="D692" s="303">
        <f>IF('INGRESO DE DATOS'!$D$19="Guayas/Santa Elena",'Tablas Guayaquil'!D692,'Tablas Resto de Ecuador'!D692)</f>
        <v>2926.2750000000001</v>
      </c>
      <c r="E692" s="303">
        <f>IF('INGRESO DE DATOS'!$D$19="Guayas/Santa Elena",'Tablas Guayaquil'!E692,'Tablas Resto de Ecuador'!E692)</f>
        <v>2336.9500000000003</v>
      </c>
      <c r="F692" s="303">
        <f>IF('INGRESO DE DATOS'!$D$19="Guayas/Santa Elena",'Tablas Guayaquil'!F692,'Tablas Resto de Ecuador'!F692)</f>
        <v>2026.4750000000001</v>
      </c>
      <c r="G692" s="303">
        <f>IF('INGRESO DE DATOS'!$D$19="Guayas/Santa Elena",'Tablas Guayaquil'!G692,'Tablas Resto de Ecuador'!G692)</f>
        <v>1510.8500000000001</v>
      </c>
    </row>
    <row r="693" spans="1:7" ht="14" hidden="1" x14ac:dyDescent="0.15">
      <c r="A693" s="25">
        <v>31</v>
      </c>
      <c r="B693" s="26"/>
      <c r="C693" s="303">
        <f>IF('INGRESO DE DATOS'!$D$19="Guayas/Santa Elena",'Tablas Guayaquil'!C693,'Tablas Resto de Ecuador'!C693)</f>
        <v>3337.9500000000003</v>
      </c>
      <c r="D693" s="303">
        <f>IF('INGRESO DE DATOS'!$D$19="Guayas/Santa Elena",'Tablas Guayaquil'!D693,'Tablas Resto de Ecuador'!D693)</f>
        <v>2926.2750000000001</v>
      </c>
      <c r="E693" s="303">
        <f>IF('INGRESO DE DATOS'!$D$19="Guayas/Santa Elena",'Tablas Guayaquil'!E693,'Tablas Resto de Ecuador'!E693)</f>
        <v>2336.9500000000003</v>
      </c>
      <c r="F693" s="303">
        <f>IF('INGRESO DE DATOS'!$D$19="Guayas/Santa Elena",'Tablas Guayaquil'!F693,'Tablas Resto de Ecuador'!F693)</f>
        <v>2026.4750000000001</v>
      </c>
      <c r="G693" s="303">
        <f>IF('INGRESO DE DATOS'!$D$19="Guayas/Santa Elena",'Tablas Guayaquil'!G693,'Tablas Resto de Ecuador'!G693)</f>
        <v>1510.8500000000001</v>
      </c>
    </row>
    <row r="694" spans="1:7" ht="14" hidden="1" x14ac:dyDescent="0.15">
      <c r="A694" s="25">
        <v>32</v>
      </c>
      <c r="B694" s="26"/>
      <c r="C694" s="303">
        <f>IF('INGRESO DE DATOS'!$D$19="Guayas/Santa Elena",'Tablas Guayaquil'!C694,'Tablas Resto de Ecuador'!C694)</f>
        <v>3337.9500000000003</v>
      </c>
      <c r="D694" s="303">
        <f>IF('INGRESO DE DATOS'!$D$19="Guayas/Santa Elena",'Tablas Guayaquil'!D694,'Tablas Resto de Ecuador'!D694)</f>
        <v>2926.2750000000001</v>
      </c>
      <c r="E694" s="303">
        <f>IF('INGRESO DE DATOS'!$D$19="Guayas/Santa Elena",'Tablas Guayaquil'!E694,'Tablas Resto de Ecuador'!E694)</f>
        <v>2336.9500000000003</v>
      </c>
      <c r="F694" s="303">
        <f>IF('INGRESO DE DATOS'!$D$19="Guayas/Santa Elena",'Tablas Guayaquil'!F694,'Tablas Resto de Ecuador'!F694)</f>
        <v>2026.4750000000001</v>
      </c>
      <c r="G694" s="303">
        <f>IF('INGRESO DE DATOS'!$D$19="Guayas/Santa Elena",'Tablas Guayaquil'!G694,'Tablas Resto de Ecuador'!G694)</f>
        <v>1510.8500000000001</v>
      </c>
    </row>
    <row r="695" spans="1:7" ht="14" hidden="1" x14ac:dyDescent="0.15">
      <c r="A695" s="25">
        <v>33</v>
      </c>
      <c r="B695" s="26"/>
      <c r="C695" s="303">
        <f>IF('INGRESO DE DATOS'!$D$19="Guayas/Santa Elena",'Tablas Guayaquil'!C695,'Tablas Resto de Ecuador'!C695)</f>
        <v>3337.9500000000003</v>
      </c>
      <c r="D695" s="303">
        <f>IF('INGRESO DE DATOS'!$D$19="Guayas/Santa Elena",'Tablas Guayaquil'!D695,'Tablas Resto de Ecuador'!D695)</f>
        <v>2926.2750000000001</v>
      </c>
      <c r="E695" s="303">
        <f>IF('INGRESO DE DATOS'!$D$19="Guayas/Santa Elena",'Tablas Guayaquil'!E695,'Tablas Resto de Ecuador'!E695)</f>
        <v>2336.9500000000003</v>
      </c>
      <c r="F695" s="303">
        <f>IF('INGRESO DE DATOS'!$D$19="Guayas/Santa Elena",'Tablas Guayaquil'!F695,'Tablas Resto de Ecuador'!F695)</f>
        <v>2026.4750000000001</v>
      </c>
      <c r="G695" s="303">
        <f>IF('INGRESO DE DATOS'!$D$19="Guayas/Santa Elena",'Tablas Guayaquil'!G695,'Tablas Resto de Ecuador'!G695)</f>
        <v>1510.8500000000001</v>
      </c>
    </row>
    <row r="696" spans="1:7" ht="14" hidden="1" x14ac:dyDescent="0.15">
      <c r="A696" s="25">
        <v>34</v>
      </c>
      <c r="B696" s="26"/>
      <c r="C696" s="303">
        <f>IF('INGRESO DE DATOS'!$D$19="Guayas/Santa Elena",'Tablas Guayaquil'!C696,'Tablas Resto de Ecuador'!C696)</f>
        <v>3337.9500000000003</v>
      </c>
      <c r="D696" s="303">
        <f>IF('INGRESO DE DATOS'!$D$19="Guayas/Santa Elena",'Tablas Guayaquil'!D696,'Tablas Resto de Ecuador'!D696)</f>
        <v>2926.2750000000001</v>
      </c>
      <c r="E696" s="303">
        <f>IF('INGRESO DE DATOS'!$D$19="Guayas/Santa Elena",'Tablas Guayaquil'!E696,'Tablas Resto de Ecuador'!E696)</f>
        <v>2336.9500000000003</v>
      </c>
      <c r="F696" s="303">
        <f>IF('INGRESO DE DATOS'!$D$19="Guayas/Santa Elena",'Tablas Guayaquil'!F696,'Tablas Resto de Ecuador'!F696)</f>
        <v>2026.4750000000001</v>
      </c>
      <c r="G696" s="303">
        <f>IF('INGRESO DE DATOS'!$D$19="Guayas/Santa Elena",'Tablas Guayaquil'!G696,'Tablas Resto de Ecuador'!G696)</f>
        <v>1510.8500000000001</v>
      </c>
    </row>
    <row r="697" spans="1:7" ht="14" hidden="1" x14ac:dyDescent="0.15">
      <c r="A697" s="25">
        <v>35</v>
      </c>
      <c r="B697" s="26"/>
      <c r="C697" s="303">
        <f>IF('INGRESO DE DATOS'!$D$19="Guayas/Santa Elena",'Tablas Guayaquil'!C697,'Tablas Resto de Ecuador'!C697)</f>
        <v>3727.6250000000005</v>
      </c>
      <c r="D697" s="303">
        <f>IF('INGRESO DE DATOS'!$D$19="Guayas/Santa Elena",'Tablas Guayaquil'!D697,'Tablas Resto de Ecuador'!D697)</f>
        <v>3266.4500000000003</v>
      </c>
      <c r="E697" s="303">
        <f>IF('INGRESO DE DATOS'!$D$19="Guayas/Santa Elena",'Tablas Guayaquil'!E697,'Tablas Resto de Ecuador'!E697)</f>
        <v>2593.8000000000002</v>
      </c>
      <c r="F697" s="303">
        <f>IF('INGRESO DE DATOS'!$D$19="Guayas/Santa Elena",'Tablas Guayaquil'!F697,'Tablas Resto de Ecuador'!F697)</f>
        <v>2249.2250000000004</v>
      </c>
      <c r="G697" s="303">
        <f>IF('INGRESO DE DATOS'!$D$19="Guayas/Santa Elena",'Tablas Guayaquil'!G697,'Tablas Resto de Ecuador'!G697)</f>
        <v>1677.5000000000002</v>
      </c>
    </row>
    <row r="698" spans="1:7" ht="14" hidden="1" x14ac:dyDescent="0.15">
      <c r="A698" s="25">
        <v>36</v>
      </c>
      <c r="B698" s="26"/>
      <c r="C698" s="303">
        <f>IF('INGRESO DE DATOS'!$D$19="Guayas/Santa Elena",'Tablas Guayaquil'!C698,'Tablas Resto de Ecuador'!C698)</f>
        <v>3727.6250000000005</v>
      </c>
      <c r="D698" s="303">
        <f>IF('INGRESO DE DATOS'!$D$19="Guayas/Santa Elena",'Tablas Guayaquil'!D698,'Tablas Resto de Ecuador'!D698)</f>
        <v>3266.4500000000003</v>
      </c>
      <c r="E698" s="303">
        <f>IF('INGRESO DE DATOS'!$D$19="Guayas/Santa Elena",'Tablas Guayaquil'!E698,'Tablas Resto de Ecuador'!E698)</f>
        <v>2593.8000000000002</v>
      </c>
      <c r="F698" s="303">
        <f>IF('INGRESO DE DATOS'!$D$19="Guayas/Santa Elena",'Tablas Guayaquil'!F698,'Tablas Resto de Ecuador'!F698)</f>
        <v>2249.2250000000004</v>
      </c>
      <c r="G698" s="303">
        <f>IF('INGRESO DE DATOS'!$D$19="Guayas/Santa Elena",'Tablas Guayaquil'!G698,'Tablas Resto de Ecuador'!G698)</f>
        <v>1677.5000000000002</v>
      </c>
    </row>
    <row r="699" spans="1:7" ht="14" hidden="1" x14ac:dyDescent="0.15">
      <c r="A699" s="25">
        <v>37</v>
      </c>
      <c r="B699" s="26"/>
      <c r="C699" s="303">
        <f>IF('INGRESO DE DATOS'!$D$19="Guayas/Santa Elena",'Tablas Guayaquil'!C699,'Tablas Resto de Ecuador'!C699)</f>
        <v>3727.6250000000005</v>
      </c>
      <c r="D699" s="303">
        <f>IF('INGRESO DE DATOS'!$D$19="Guayas/Santa Elena",'Tablas Guayaquil'!D699,'Tablas Resto de Ecuador'!D699)</f>
        <v>3266.4500000000003</v>
      </c>
      <c r="E699" s="303">
        <f>IF('INGRESO DE DATOS'!$D$19="Guayas/Santa Elena",'Tablas Guayaquil'!E699,'Tablas Resto de Ecuador'!E699)</f>
        <v>2593.8000000000002</v>
      </c>
      <c r="F699" s="303">
        <f>IF('INGRESO DE DATOS'!$D$19="Guayas/Santa Elena",'Tablas Guayaquil'!F699,'Tablas Resto de Ecuador'!F699)</f>
        <v>2249.2250000000004</v>
      </c>
      <c r="G699" s="303">
        <f>IF('INGRESO DE DATOS'!$D$19="Guayas/Santa Elena",'Tablas Guayaquil'!G699,'Tablas Resto de Ecuador'!G699)</f>
        <v>1677.5000000000002</v>
      </c>
    </row>
    <row r="700" spans="1:7" ht="14" hidden="1" x14ac:dyDescent="0.15">
      <c r="A700" s="25">
        <v>38</v>
      </c>
      <c r="B700" s="26"/>
      <c r="C700" s="303">
        <f>IF('INGRESO DE DATOS'!$D$19="Guayas/Santa Elena",'Tablas Guayaquil'!C700,'Tablas Resto de Ecuador'!C700)</f>
        <v>3727.6250000000005</v>
      </c>
      <c r="D700" s="303">
        <f>IF('INGRESO DE DATOS'!$D$19="Guayas/Santa Elena",'Tablas Guayaquil'!D700,'Tablas Resto de Ecuador'!D700)</f>
        <v>3266.4500000000003</v>
      </c>
      <c r="E700" s="303">
        <f>IF('INGRESO DE DATOS'!$D$19="Guayas/Santa Elena",'Tablas Guayaquil'!E700,'Tablas Resto de Ecuador'!E700)</f>
        <v>2593.8000000000002</v>
      </c>
      <c r="F700" s="303">
        <f>IF('INGRESO DE DATOS'!$D$19="Guayas/Santa Elena",'Tablas Guayaquil'!F700,'Tablas Resto de Ecuador'!F700)</f>
        <v>2249.2250000000004</v>
      </c>
      <c r="G700" s="303">
        <f>IF('INGRESO DE DATOS'!$D$19="Guayas/Santa Elena",'Tablas Guayaquil'!G700,'Tablas Resto de Ecuador'!G700)</f>
        <v>1677.5000000000002</v>
      </c>
    </row>
    <row r="701" spans="1:7" ht="14" hidden="1" x14ac:dyDescent="0.15">
      <c r="A701" s="25">
        <v>39</v>
      </c>
      <c r="B701" s="26"/>
      <c r="C701" s="303">
        <f>IF('INGRESO DE DATOS'!$D$19="Guayas/Santa Elena",'Tablas Guayaquil'!C701,'Tablas Resto de Ecuador'!C701)</f>
        <v>3727.6250000000005</v>
      </c>
      <c r="D701" s="303">
        <f>IF('INGRESO DE DATOS'!$D$19="Guayas/Santa Elena",'Tablas Guayaquil'!D701,'Tablas Resto de Ecuador'!D701)</f>
        <v>3266.4500000000003</v>
      </c>
      <c r="E701" s="303">
        <f>IF('INGRESO DE DATOS'!$D$19="Guayas/Santa Elena",'Tablas Guayaquil'!E701,'Tablas Resto de Ecuador'!E701)</f>
        <v>2593.8000000000002</v>
      </c>
      <c r="F701" s="303">
        <f>IF('INGRESO DE DATOS'!$D$19="Guayas/Santa Elena",'Tablas Guayaquil'!F701,'Tablas Resto de Ecuador'!F701)</f>
        <v>2249.2250000000004</v>
      </c>
      <c r="G701" s="303">
        <f>IF('INGRESO DE DATOS'!$D$19="Guayas/Santa Elena",'Tablas Guayaquil'!G701,'Tablas Resto de Ecuador'!G701)</f>
        <v>1677.5000000000002</v>
      </c>
    </row>
    <row r="702" spans="1:7" ht="14" hidden="1" x14ac:dyDescent="0.15">
      <c r="A702" s="25">
        <v>40</v>
      </c>
      <c r="B702" s="26"/>
      <c r="C702" s="303">
        <f>IF('INGRESO DE DATOS'!$D$19="Guayas/Santa Elena",'Tablas Guayaquil'!C702,'Tablas Resto de Ecuador'!C702)</f>
        <v>4174.7750000000005</v>
      </c>
      <c r="D702" s="303">
        <f>IF('INGRESO DE DATOS'!$D$19="Guayas/Santa Elena",'Tablas Guayaquil'!D702,'Tablas Resto de Ecuador'!D702)</f>
        <v>3659.7000000000003</v>
      </c>
      <c r="E702" s="303">
        <f>IF('INGRESO DE DATOS'!$D$19="Guayas/Santa Elena",'Tablas Guayaquil'!E702,'Tablas Resto de Ecuador'!E702)</f>
        <v>2892.7250000000004</v>
      </c>
      <c r="F702" s="303">
        <f>IF('INGRESO DE DATOS'!$D$19="Guayas/Santa Elena",'Tablas Guayaquil'!F702,'Tablas Resto de Ecuador'!F702)</f>
        <v>2508.5500000000002</v>
      </c>
      <c r="G702" s="303">
        <f>IF('INGRESO DE DATOS'!$D$19="Guayas/Santa Elena",'Tablas Guayaquil'!G702,'Tablas Resto de Ecuador'!G702)</f>
        <v>1870.2750000000001</v>
      </c>
    </row>
    <row r="703" spans="1:7" ht="14" hidden="1" x14ac:dyDescent="0.15">
      <c r="A703" s="25">
        <v>41</v>
      </c>
      <c r="B703" s="26"/>
      <c r="C703" s="303">
        <f>IF('INGRESO DE DATOS'!$D$19="Guayas/Santa Elena",'Tablas Guayaquil'!C703,'Tablas Resto de Ecuador'!C703)</f>
        <v>4174.7750000000005</v>
      </c>
      <c r="D703" s="303">
        <f>IF('INGRESO DE DATOS'!$D$19="Guayas/Santa Elena",'Tablas Guayaquil'!D703,'Tablas Resto de Ecuador'!D703)</f>
        <v>3659.7000000000003</v>
      </c>
      <c r="E703" s="303">
        <f>IF('INGRESO DE DATOS'!$D$19="Guayas/Santa Elena",'Tablas Guayaquil'!E703,'Tablas Resto de Ecuador'!E703)</f>
        <v>2892.7250000000004</v>
      </c>
      <c r="F703" s="303">
        <f>IF('INGRESO DE DATOS'!$D$19="Guayas/Santa Elena",'Tablas Guayaquil'!F703,'Tablas Resto de Ecuador'!F703)</f>
        <v>2508.5500000000002</v>
      </c>
      <c r="G703" s="303">
        <f>IF('INGRESO DE DATOS'!$D$19="Guayas/Santa Elena",'Tablas Guayaquil'!G703,'Tablas Resto de Ecuador'!G703)</f>
        <v>1870.2750000000001</v>
      </c>
    </row>
    <row r="704" spans="1:7" ht="14" hidden="1" x14ac:dyDescent="0.15">
      <c r="A704" s="25">
        <v>42</v>
      </c>
      <c r="B704" s="26"/>
      <c r="C704" s="303">
        <f>IF('INGRESO DE DATOS'!$D$19="Guayas/Santa Elena",'Tablas Guayaquil'!C704,'Tablas Resto de Ecuador'!C704)</f>
        <v>4174.7750000000005</v>
      </c>
      <c r="D704" s="303">
        <f>IF('INGRESO DE DATOS'!$D$19="Guayas/Santa Elena",'Tablas Guayaquil'!D704,'Tablas Resto de Ecuador'!D704)</f>
        <v>3659.7000000000003</v>
      </c>
      <c r="E704" s="303">
        <f>IF('INGRESO DE DATOS'!$D$19="Guayas/Santa Elena",'Tablas Guayaquil'!E704,'Tablas Resto de Ecuador'!E704)</f>
        <v>2892.7250000000004</v>
      </c>
      <c r="F704" s="303">
        <f>IF('INGRESO DE DATOS'!$D$19="Guayas/Santa Elena",'Tablas Guayaquil'!F704,'Tablas Resto de Ecuador'!F704)</f>
        <v>2508.5500000000002</v>
      </c>
      <c r="G704" s="303">
        <f>IF('INGRESO DE DATOS'!$D$19="Guayas/Santa Elena",'Tablas Guayaquil'!G704,'Tablas Resto de Ecuador'!G704)</f>
        <v>1870.2750000000001</v>
      </c>
    </row>
    <row r="705" spans="1:7" ht="14" hidden="1" x14ac:dyDescent="0.15">
      <c r="A705" s="25">
        <v>43</v>
      </c>
      <c r="B705" s="26"/>
      <c r="C705" s="303">
        <f>IF('INGRESO DE DATOS'!$D$19="Guayas/Santa Elena",'Tablas Guayaquil'!C705,'Tablas Resto de Ecuador'!C705)</f>
        <v>4174.7750000000005</v>
      </c>
      <c r="D705" s="303">
        <f>IF('INGRESO DE DATOS'!$D$19="Guayas/Santa Elena",'Tablas Guayaquil'!D705,'Tablas Resto de Ecuador'!D705)</f>
        <v>3659.7000000000003</v>
      </c>
      <c r="E705" s="303">
        <f>IF('INGRESO DE DATOS'!$D$19="Guayas/Santa Elena",'Tablas Guayaquil'!E705,'Tablas Resto de Ecuador'!E705)</f>
        <v>2892.7250000000004</v>
      </c>
      <c r="F705" s="303">
        <f>IF('INGRESO DE DATOS'!$D$19="Guayas/Santa Elena",'Tablas Guayaquil'!F705,'Tablas Resto de Ecuador'!F705)</f>
        <v>2508.5500000000002</v>
      </c>
      <c r="G705" s="303">
        <f>IF('INGRESO DE DATOS'!$D$19="Guayas/Santa Elena",'Tablas Guayaquil'!G705,'Tablas Resto de Ecuador'!G705)</f>
        <v>1870.2750000000001</v>
      </c>
    </row>
    <row r="706" spans="1:7" ht="14" hidden="1" x14ac:dyDescent="0.15">
      <c r="A706" s="25">
        <v>44</v>
      </c>
      <c r="B706" s="26"/>
      <c r="C706" s="303">
        <f>IF('INGRESO DE DATOS'!$D$19="Guayas/Santa Elena",'Tablas Guayaquil'!C706,'Tablas Resto de Ecuador'!C706)</f>
        <v>4174.7750000000005</v>
      </c>
      <c r="D706" s="303">
        <f>IF('INGRESO DE DATOS'!$D$19="Guayas/Santa Elena",'Tablas Guayaquil'!D706,'Tablas Resto de Ecuador'!D706)</f>
        <v>3659.7000000000003</v>
      </c>
      <c r="E706" s="303">
        <f>IF('INGRESO DE DATOS'!$D$19="Guayas/Santa Elena",'Tablas Guayaquil'!E706,'Tablas Resto de Ecuador'!E706)</f>
        <v>2892.7250000000004</v>
      </c>
      <c r="F706" s="303">
        <f>IF('INGRESO DE DATOS'!$D$19="Guayas/Santa Elena",'Tablas Guayaquil'!F706,'Tablas Resto de Ecuador'!F706)</f>
        <v>2508.5500000000002</v>
      </c>
      <c r="G706" s="303">
        <f>IF('INGRESO DE DATOS'!$D$19="Guayas/Santa Elena",'Tablas Guayaquil'!G706,'Tablas Resto de Ecuador'!G706)</f>
        <v>1870.2750000000001</v>
      </c>
    </row>
    <row r="707" spans="1:7" ht="14" hidden="1" x14ac:dyDescent="0.15">
      <c r="A707" s="25">
        <v>45</v>
      </c>
      <c r="B707" s="26"/>
      <c r="C707" s="303">
        <f>IF('INGRESO DE DATOS'!$D$19="Guayas/Santa Elena",'Tablas Guayaquil'!C707,'Tablas Resto de Ecuador'!C707)</f>
        <v>4672.25</v>
      </c>
      <c r="D707" s="303">
        <f>IF('INGRESO DE DATOS'!$D$19="Guayas/Santa Elena",'Tablas Guayaquil'!D707,'Tablas Resto de Ecuador'!D707)</f>
        <v>4096.125</v>
      </c>
      <c r="E707" s="303">
        <f>IF('INGRESO DE DATOS'!$D$19="Guayas/Santa Elena",'Tablas Guayaquil'!E707,'Tablas Resto de Ecuador'!E707)</f>
        <v>3227.6750000000002</v>
      </c>
      <c r="F707" s="303">
        <f>IF('INGRESO DE DATOS'!$D$19="Guayas/Santa Elena",'Tablas Guayaquil'!F707,'Tablas Resto de Ecuador'!F707)</f>
        <v>2798.6750000000002</v>
      </c>
      <c r="G707" s="303">
        <f>IF('INGRESO DE DATOS'!$D$19="Guayas/Santa Elena",'Tablas Guayaquil'!G707,'Tablas Resto de Ecuador'!G707)</f>
        <v>2086.7000000000003</v>
      </c>
    </row>
    <row r="708" spans="1:7" ht="14" hidden="1" x14ac:dyDescent="0.15">
      <c r="A708" s="25">
        <v>46</v>
      </c>
      <c r="B708" s="26"/>
      <c r="C708" s="303">
        <f>IF('INGRESO DE DATOS'!$D$19="Guayas/Santa Elena",'Tablas Guayaquil'!C708,'Tablas Resto de Ecuador'!C708)</f>
        <v>4672.25</v>
      </c>
      <c r="D708" s="303">
        <f>IF('INGRESO DE DATOS'!$D$19="Guayas/Santa Elena",'Tablas Guayaquil'!D708,'Tablas Resto de Ecuador'!D708)</f>
        <v>4096.125</v>
      </c>
      <c r="E708" s="303">
        <f>IF('INGRESO DE DATOS'!$D$19="Guayas/Santa Elena",'Tablas Guayaquil'!E708,'Tablas Resto de Ecuador'!E708)</f>
        <v>3227.6750000000002</v>
      </c>
      <c r="F708" s="303">
        <f>IF('INGRESO DE DATOS'!$D$19="Guayas/Santa Elena",'Tablas Guayaquil'!F708,'Tablas Resto de Ecuador'!F708)</f>
        <v>2798.6750000000002</v>
      </c>
      <c r="G708" s="303">
        <f>IF('INGRESO DE DATOS'!$D$19="Guayas/Santa Elena",'Tablas Guayaquil'!G708,'Tablas Resto de Ecuador'!G708)</f>
        <v>2086.7000000000003</v>
      </c>
    </row>
    <row r="709" spans="1:7" ht="14" hidden="1" x14ac:dyDescent="0.15">
      <c r="A709" s="25">
        <v>47</v>
      </c>
      <c r="B709" s="26"/>
      <c r="C709" s="303">
        <f>IF('INGRESO DE DATOS'!$D$19="Guayas/Santa Elena",'Tablas Guayaquil'!C709,'Tablas Resto de Ecuador'!C709)</f>
        <v>4672.25</v>
      </c>
      <c r="D709" s="303">
        <f>IF('INGRESO DE DATOS'!$D$19="Guayas/Santa Elena",'Tablas Guayaquil'!D709,'Tablas Resto de Ecuador'!D709)</f>
        <v>4096.125</v>
      </c>
      <c r="E709" s="303">
        <f>IF('INGRESO DE DATOS'!$D$19="Guayas/Santa Elena",'Tablas Guayaquil'!E709,'Tablas Resto de Ecuador'!E709)</f>
        <v>3227.6750000000002</v>
      </c>
      <c r="F709" s="303">
        <f>IF('INGRESO DE DATOS'!$D$19="Guayas/Santa Elena",'Tablas Guayaquil'!F709,'Tablas Resto de Ecuador'!F709)</f>
        <v>2798.6750000000002</v>
      </c>
      <c r="G709" s="303">
        <f>IF('INGRESO DE DATOS'!$D$19="Guayas/Santa Elena",'Tablas Guayaquil'!G709,'Tablas Resto de Ecuador'!G709)</f>
        <v>2086.7000000000003</v>
      </c>
    </row>
    <row r="710" spans="1:7" ht="14" hidden="1" x14ac:dyDescent="0.15">
      <c r="A710" s="25">
        <v>48</v>
      </c>
      <c r="B710" s="26"/>
      <c r="C710" s="303">
        <f>IF('INGRESO DE DATOS'!$D$19="Guayas/Santa Elena",'Tablas Guayaquil'!C710,'Tablas Resto de Ecuador'!C710)</f>
        <v>4672.25</v>
      </c>
      <c r="D710" s="303">
        <f>IF('INGRESO DE DATOS'!$D$19="Guayas/Santa Elena",'Tablas Guayaquil'!D710,'Tablas Resto de Ecuador'!D710)</f>
        <v>4096.125</v>
      </c>
      <c r="E710" s="303">
        <f>IF('INGRESO DE DATOS'!$D$19="Guayas/Santa Elena",'Tablas Guayaquil'!E710,'Tablas Resto de Ecuador'!E710)</f>
        <v>3227.6750000000002</v>
      </c>
      <c r="F710" s="303">
        <f>IF('INGRESO DE DATOS'!$D$19="Guayas/Santa Elena",'Tablas Guayaquil'!F710,'Tablas Resto de Ecuador'!F710)</f>
        <v>2798.6750000000002</v>
      </c>
      <c r="G710" s="303">
        <f>IF('INGRESO DE DATOS'!$D$19="Guayas/Santa Elena",'Tablas Guayaquil'!G710,'Tablas Resto de Ecuador'!G710)</f>
        <v>2086.7000000000003</v>
      </c>
    </row>
    <row r="711" spans="1:7" ht="14" hidden="1" x14ac:dyDescent="0.15">
      <c r="A711" s="25">
        <v>49</v>
      </c>
      <c r="B711" s="26"/>
      <c r="C711" s="303">
        <f>IF('INGRESO DE DATOS'!$D$19="Guayas/Santa Elena",'Tablas Guayaquil'!C711,'Tablas Resto de Ecuador'!C711)</f>
        <v>4672.25</v>
      </c>
      <c r="D711" s="303">
        <f>IF('INGRESO DE DATOS'!$D$19="Guayas/Santa Elena",'Tablas Guayaquil'!D711,'Tablas Resto de Ecuador'!D711)</f>
        <v>4096.125</v>
      </c>
      <c r="E711" s="303">
        <f>IF('INGRESO DE DATOS'!$D$19="Guayas/Santa Elena",'Tablas Guayaquil'!E711,'Tablas Resto de Ecuador'!E711)</f>
        <v>3227.6750000000002</v>
      </c>
      <c r="F711" s="303">
        <f>IF('INGRESO DE DATOS'!$D$19="Guayas/Santa Elena",'Tablas Guayaquil'!F711,'Tablas Resto de Ecuador'!F711)</f>
        <v>2798.6750000000002</v>
      </c>
      <c r="G711" s="303">
        <f>IF('INGRESO DE DATOS'!$D$19="Guayas/Santa Elena",'Tablas Guayaquil'!G711,'Tablas Resto de Ecuador'!G711)</f>
        <v>2086.7000000000003</v>
      </c>
    </row>
    <row r="712" spans="1:7" ht="14" hidden="1" x14ac:dyDescent="0.15">
      <c r="A712" s="25">
        <v>50</v>
      </c>
      <c r="B712" s="26"/>
      <c r="C712" s="303">
        <f>IF('INGRESO DE DATOS'!$D$19="Guayas/Santa Elena",'Tablas Guayaquil'!C712,'Tablas Resto de Ecuador'!C712)</f>
        <v>5232.7000000000007</v>
      </c>
      <c r="D712" s="303">
        <f>IF('INGRESO DE DATOS'!$D$19="Guayas/Santa Elena",'Tablas Guayaquil'!D712,'Tablas Resto de Ecuador'!D712)</f>
        <v>4587.2750000000005</v>
      </c>
      <c r="E712" s="303">
        <f>IF('INGRESO DE DATOS'!$D$19="Guayas/Santa Elena",'Tablas Guayaquil'!E712,'Tablas Resto de Ecuador'!E712)</f>
        <v>3606.6250000000005</v>
      </c>
      <c r="F712" s="303">
        <f>IF('INGRESO DE DATOS'!$D$19="Guayas/Santa Elena",'Tablas Guayaquil'!F712,'Tablas Resto de Ecuador'!F712)</f>
        <v>3127.5750000000003</v>
      </c>
      <c r="G712" s="303">
        <f>IF('INGRESO DE DATOS'!$D$19="Guayas/Santa Elena",'Tablas Guayaquil'!G712,'Tablas Resto de Ecuador'!G712)</f>
        <v>2331.4500000000003</v>
      </c>
    </row>
    <row r="713" spans="1:7" ht="14" hidden="1" x14ac:dyDescent="0.15">
      <c r="A713" s="25">
        <v>51</v>
      </c>
      <c r="B713" s="26"/>
      <c r="C713" s="303">
        <f>IF('INGRESO DE DATOS'!$D$19="Guayas/Santa Elena",'Tablas Guayaquil'!C713,'Tablas Resto de Ecuador'!C713)</f>
        <v>5232.7000000000007</v>
      </c>
      <c r="D713" s="303">
        <f>IF('INGRESO DE DATOS'!$D$19="Guayas/Santa Elena",'Tablas Guayaquil'!D713,'Tablas Resto de Ecuador'!D713)</f>
        <v>4587.2750000000005</v>
      </c>
      <c r="E713" s="303">
        <f>IF('INGRESO DE DATOS'!$D$19="Guayas/Santa Elena",'Tablas Guayaquil'!E713,'Tablas Resto de Ecuador'!E713)</f>
        <v>3606.6250000000005</v>
      </c>
      <c r="F713" s="303">
        <f>IF('INGRESO DE DATOS'!$D$19="Guayas/Santa Elena",'Tablas Guayaquil'!F713,'Tablas Resto de Ecuador'!F713)</f>
        <v>3127.5750000000003</v>
      </c>
      <c r="G713" s="303">
        <f>IF('INGRESO DE DATOS'!$D$19="Guayas/Santa Elena",'Tablas Guayaquil'!G713,'Tablas Resto de Ecuador'!G713)</f>
        <v>2331.4500000000003</v>
      </c>
    </row>
    <row r="714" spans="1:7" ht="14" hidden="1" x14ac:dyDescent="0.15">
      <c r="A714" s="25">
        <v>52</v>
      </c>
      <c r="B714" s="26"/>
      <c r="C714" s="303">
        <f>IF('INGRESO DE DATOS'!$D$19="Guayas/Santa Elena",'Tablas Guayaquil'!C714,'Tablas Resto de Ecuador'!C714)</f>
        <v>5232.7000000000007</v>
      </c>
      <c r="D714" s="303">
        <f>IF('INGRESO DE DATOS'!$D$19="Guayas/Santa Elena",'Tablas Guayaquil'!D714,'Tablas Resto de Ecuador'!D714)</f>
        <v>4587.2750000000005</v>
      </c>
      <c r="E714" s="303">
        <f>IF('INGRESO DE DATOS'!$D$19="Guayas/Santa Elena",'Tablas Guayaquil'!E714,'Tablas Resto de Ecuador'!E714)</f>
        <v>3606.6250000000005</v>
      </c>
      <c r="F714" s="303">
        <f>IF('INGRESO DE DATOS'!$D$19="Guayas/Santa Elena",'Tablas Guayaquil'!F714,'Tablas Resto de Ecuador'!F714)</f>
        <v>3127.5750000000003</v>
      </c>
      <c r="G714" s="303">
        <f>IF('INGRESO DE DATOS'!$D$19="Guayas/Santa Elena",'Tablas Guayaquil'!G714,'Tablas Resto de Ecuador'!G714)</f>
        <v>2331.4500000000003</v>
      </c>
    </row>
    <row r="715" spans="1:7" ht="14" hidden="1" x14ac:dyDescent="0.15">
      <c r="A715" s="25">
        <v>53</v>
      </c>
      <c r="B715" s="26"/>
      <c r="C715" s="303">
        <f>IF('INGRESO DE DATOS'!$D$19="Guayas/Santa Elena",'Tablas Guayaquil'!C715,'Tablas Resto de Ecuador'!C715)</f>
        <v>5232.7000000000007</v>
      </c>
      <c r="D715" s="303">
        <f>IF('INGRESO DE DATOS'!$D$19="Guayas/Santa Elena",'Tablas Guayaquil'!D715,'Tablas Resto de Ecuador'!D715)</f>
        <v>4587.2750000000005</v>
      </c>
      <c r="E715" s="303">
        <f>IF('INGRESO DE DATOS'!$D$19="Guayas/Santa Elena",'Tablas Guayaquil'!E715,'Tablas Resto de Ecuador'!E715)</f>
        <v>3606.6250000000005</v>
      </c>
      <c r="F715" s="303">
        <f>IF('INGRESO DE DATOS'!$D$19="Guayas/Santa Elena",'Tablas Guayaquil'!F715,'Tablas Resto de Ecuador'!F715)</f>
        <v>3127.5750000000003</v>
      </c>
      <c r="G715" s="303">
        <f>IF('INGRESO DE DATOS'!$D$19="Guayas/Santa Elena",'Tablas Guayaquil'!G715,'Tablas Resto de Ecuador'!G715)</f>
        <v>2331.4500000000003</v>
      </c>
    </row>
    <row r="716" spans="1:7" ht="14" hidden="1" x14ac:dyDescent="0.15">
      <c r="A716" s="25">
        <v>54</v>
      </c>
      <c r="B716" s="27"/>
      <c r="C716" s="303">
        <f>IF('INGRESO DE DATOS'!$D$19="Guayas/Santa Elena",'Tablas Guayaquil'!C716,'Tablas Resto de Ecuador'!C716)</f>
        <v>5232.7000000000007</v>
      </c>
      <c r="D716" s="303">
        <f>IF('INGRESO DE DATOS'!$D$19="Guayas/Santa Elena",'Tablas Guayaquil'!D716,'Tablas Resto de Ecuador'!D716)</f>
        <v>4587.2750000000005</v>
      </c>
      <c r="E716" s="303">
        <f>IF('INGRESO DE DATOS'!$D$19="Guayas/Santa Elena",'Tablas Guayaquil'!E716,'Tablas Resto de Ecuador'!E716)</f>
        <v>3606.6250000000005</v>
      </c>
      <c r="F716" s="303">
        <f>IF('INGRESO DE DATOS'!$D$19="Guayas/Santa Elena",'Tablas Guayaquil'!F716,'Tablas Resto de Ecuador'!F716)</f>
        <v>3127.5750000000003</v>
      </c>
      <c r="G716" s="303">
        <f>IF('INGRESO DE DATOS'!$D$19="Guayas/Santa Elena",'Tablas Guayaquil'!G716,'Tablas Resto de Ecuador'!G716)</f>
        <v>2331.4500000000003</v>
      </c>
    </row>
    <row r="717" spans="1:7" ht="14" hidden="1" x14ac:dyDescent="0.15">
      <c r="A717" s="25">
        <v>55</v>
      </c>
      <c r="B717" s="27"/>
      <c r="C717" s="303">
        <f>IF('INGRESO DE DATOS'!$D$19="Guayas/Santa Elena",'Tablas Guayaquil'!C717,'Tablas Resto de Ecuador'!C717)</f>
        <v>5849.8</v>
      </c>
      <c r="D717" s="303">
        <f>IF('INGRESO DE DATOS'!$D$19="Guayas/Santa Elena",'Tablas Guayaquil'!D717,'Tablas Resto de Ecuador'!D717)</f>
        <v>5127.9250000000002</v>
      </c>
      <c r="E717" s="303">
        <f>IF('INGRESO DE DATOS'!$D$19="Guayas/Santa Elena",'Tablas Guayaquil'!E717,'Tablas Resto de Ecuador'!E717)</f>
        <v>4025.4500000000003</v>
      </c>
      <c r="F717" s="303">
        <f>IF('INGRESO DE DATOS'!$D$19="Guayas/Santa Elena",'Tablas Guayaquil'!F717,'Tablas Resto de Ecuador'!F717)</f>
        <v>3491.1250000000005</v>
      </c>
      <c r="G717" s="303">
        <f>IF('INGRESO DE DATOS'!$D$19="Guayas/Santa Elena",'Tablas Guayaquil'!G717,'Tablas Resto de Ecuador'!G717)</f>
        <v>2602.875</v>
      </c>
    </row>
    <row r="718" spans="1:7" ht="14" hidden="1" x14ac:dyDescent="0.15">
      <c r="A718" s="25">
        <v>56</v>
      </c>
      <c r="B718" s="27"/>
      <c r="C718" s="303">
        <f>IF('INGRESO DE DATOS'!$D$19="Guayas/Santa Elena",'Tablas Guayaquil'!C718,'Tablas Resto de Ecuador'!C718)</f>
        <v>5849.8</v>
      </c>
      <c r="D718" s="303">
        <f>IF('INGRESO DE DATOS'!$D$19="Guayas/Santa Elena",'Tablas Guayaquil'!D718,'Tablas Resto de Ecuador'!D718)</f>
        <v>5127.9250000000002</v>
      </c>
      <c r="E718" s="303">
        <f>IF('INGRESO DE DATOS'!$D$19="Guayas/Santa Elena",'Tablas Guayaquil'!E718,'Tablas Resto de Ecuador'!E718)</f>
        <v>4025.4500000000003</v>
      </c>
      <c r="F718" s="303">
        <f>IF('INGRESO DE DATOS'!$D$19="Guayas/Santa Elena",'Tablas Guayaquil'!F718,'Tablas Resto de Ecuador'!F718)</f>
        <v>3491.1250000000005</v>
      </c>
      <c r="G718" s="303">
        <f>IF('INGRESO DE DATOS'!$D$19="Guayas/Santa Elena",'Tablas Guayaquil'!G718,'Tablas Resto de Ecuador'!G718)</f>
        <v>2602.875</v>
      </c>
    </row>
    <row r="719" spans="1:7" ht="14" hidden="1" x14ac:dyDescent="0.15">
      <c r="A719" s="25">
        <v>57</v>
      </c>
      <c r="B719" s="27"/>
      <c r="C719" s="303">
        <f>IF('INGRESO DE DATOS'!$D$19="Guayas/Santa Elena",'Tablas Guayaquil'!C719,'Tablas Resto de Ecuador'!C719)</f>
        <v>5849.8</v>
      </c>
      <c r="D719" s="303">
        <f>IF('INGRESO DE DATOS'!$D$19="Guayas/Santa Elena",'Tablas Guayaquil'!D719,'Tablas Resto de Ecuador'!D719)</f>
        <v>5127.9250000000002</v>
      </c>
      <c r="E719" s="303">
        <f>IF('INGRESO DE DATOS'!$D$19="Guayas/Santa Elena",'Tablas Guayaquil'!E719,'Tablas Resto de Ecuador'!E719)</f>
        <v>4025.4500000000003</v>
      </c>
      <c r="F719" s="303">
        <f>IF('INGRESO DE DATOS'!$D$19="Guayas/Santa Elena",'Tablas Guayaquil'!F719,'Tablas Resto de Ecuador'!F719)</f>
        <v>3491.1250000000005</v>
      </c>
      <c r="G719" s="303">
        <f>IF('INGRESO DE DATOS'!$D$19="Guayas/Santa Elena",'Tablas Guayaquil'!G719,'Tablas Resto de Ecuador'!G719)</f>
        <v>2602.875</v>
      </c>
    </row>
    <row r="720" spans="1:7" ht="14" hidden="1" x14ac:dyDescent="0.15">
      <c r="A720" s="25">
        <v>58</v>
      </c>
      <c r="B720" s="27"/>
      <c r="C720" s="303">
        <f>IF('INGRESO DE DATOS'!$D$19="Guayas/Santa Elena",'Tablas Guayaquil'!C720,'Tablas Resto de Ecuador'!C720)</f>
        <v>5849.8</v>
      </c>
      <c r="D720" s="303">
        <f>IF('INGRESO DE DATOS'!$D$19="Guayas/Santa Elena",'Tablas Guayaquil'!D720,'Tablas Resto de Ecuador'!D720)</f>
        <v>5127.9250000000002</v>
      </c>
      <c r="E720" s="303">
        <f>IF('INGRESO DE DATOS'!$D$19="Guayas/Santa Elena",'Tablas Guayaquil'!E720,'Tablas Resto de Ecuador'!E720)</f>
        <v>4025.4500000000003</v>
      </c>
      <c r="F720" s="303">
        <f>IF('INGRESO DE DATOS'!$D$19="Guayas/Santa Elena",'Tablas Guayaquil'!F720,'Tablas Resto de Ecuador'!F720)</f>
        <v>3491.1250000000005</v>
      </c>
      <c r="G720" s="303">
        <f>IF('INGRESO DE DATOS'!$D$19="Guayas/Santa Elena",'Tablas Guayaquil'!G720,'Tablas Resto de Ecuador'!G720)</f>
        <v>2602.875</v>
      </c>
    </row>
    <row r="721" spans="1:7" ht="14" hidden="1" x14ac:dyDescent="0.15">
      <c r="A721" s="25">
        <v>59</v>
      </c>
      <c r="B721" s="27"/>
      <c r="C721" s="303">
        <f>IF('INGRESO DE DATOS'!$D$19="Guayas/Santa Elena",'Tablas Guayaquil'!C721,'Tablas Resto de Ecuador'!C721)</f>
        <v>5849.8</v>
      </c>
      <c r="D721" s="303">
        <f>IF('INGRESO DE DATOS'!$D$19="Guayas/Santa Elena",'Tablas Guayaquil'!D721,'Tablas Resto de Ecuador'!D721)</f>
        <v>5127.9250000000002</v>
      </c>
      <c r="E721" s="303">
        <f>IF('INGRESO DE DATOS'!$D$19="Guayas/Santa Elena",'Tablas Guayaquil'!E721,'Tablas Resto de Ecuador'!E721)</f>
        <v>4025.4500000000003</v>
      </c>
      <c r="F721" s="303">
        <f>IF('INGRESO DE DATOS'!$D$19="Guayas/Santa Elena",'Tablas Guayaquil'!F721,'Tablas Resto de Ecuador'!F721)</f>
        <v>3491.1250000000005</v>
      </c>
      <c r="G721" s="303">
        <f>IF('INGRESO DE DATOS'!$D$19="Guayas/Santa Elena",'Tablas Guayaquil'!G721,'Tablas Resto de Ecuador'!G721)</f>
        <v>2602.875</v>
      </c>
    </row>
    <row r="722" spans="1:7" ht="14" hidden="1" x14ac:dyDescent="0.15">
      <c r="A722" s="25">
        <v>60</v>
      </c>
      <c r="B722" s="27"/>
      <c r="C722" s="303">
        <f>IF('INGRESO DE DATOS'!$D$19="Guayas/Santa Elena",'Tablas Guayaquil'!C722,'Tablas Resto de Ecuador'!C722)</f>
        <v>6260.9250000000002</v>
      </c>
      <c r="D722" s="303">
        <f>IF('INGRESO DE DATOS'!$D$19="Guayas/Santa Elena",'Tablas Guayaquil'!D722,'Tablas Resto de Ecuador'!D722)</f>
        <v>5487.9000000000005</v>
      </c>
      <c r="E722" s="303">
        <f>IF('INGRESO DE DATOS'!$D$19="Guayas/Santa Elena",'Tablas Guayaquil'!E722,'Tablas Resto de Ecuador'!E722)</f>
        <v>4306.2250000000004</v>
      </c>
      <c r="F722" s="303">
        <f>IF('INGRESO DE DATOS'!$D$19="Guayas/Santa Elena",'Tablas Guayaquil'!F722,'Tablas Resto de Ecuador'!F722)</f>
        <v>3733.4</v>
      </c>
      <c r="G722" s="303">
        <f>IF('INGRESO DE DATOS'!$D$19="Guayas/Santa Elena",'Tablas Guayaquil'!G722,'Tablas Resto de Ecuador'!G722)</f>
        <v>2784.1000000000004</v>
      </c>
    </row>
    <row r="723" spans="1:7" ht="14" hidden="1" x14ac:dyDescent="0.15">
      <c r="A723" s="25">
        <v>61</v>
      </c>
      <c r="B723" s="27"/>
      <c r="C723" s="303">
        <f>IF('INGRESO DE DATOS'!$D$19="Guayas/Santa Elena",'Tablas Guayaquil'!C723,'Tablas Resto de Ecuador'!C723)</f>
        <v>6977.5750000000007</v>
      </c>
      <c r="D723" s="303">
        <f>IF('INGRESO DE DATOS'!$D$19="Guayas/Santa Elena",'Tablas Guayaquil'!D723,'Tablas Resto de Ecuador'!D723)</f>
        <v>6115.4500000000007</v>
      </c>
      <c r="E723" s="303">
        <f>IF('INGRESO DE DATOS'!$D$19="Guayas/Santa Elena",'Tablas Guayaquil'!E723,'Tablas Resto de Ecuador'!E723)</f>
        <v>4794.9000000000005</v>
      </c>
      <c r="F723" s="303">
        <f>IF('INGRESO DE DATOS'!$D$19="Guayas/Santa Elena",'Tablas Guayaquil'!F723,'Tablas Resto de Ecuador'!F723)</f>
        <v>4158.2750000000005</v>
      </c>
      <c r="G723" s="303">
        <f>IF('INGRESO DE DATOS'!$D$19="Guayas/Santa Elena",'Tablas Guayaquil'!G723,'Tablas Resto de Ecuador'!G723)</f>
        <v>3100.0750000000003</v>
      </c>
    </row>
    <row r="724" spans="1:7" ht="14" hidden="1" x14ac:dyDescent="0.15">
      <c r="A724" s="25">
        <v>62</v>
      </c>
      <c r="B724" s="27"/>
      <c r="C724" s="303">
        <f>IF('INGRESO DE DATOS'!$D$19="Guayas/Santa Elena",'Tablas Guayaquil'!C724,'Tablas Resto de Ecuador'!C724)</f>
        <v>7751.4250000000002</v>
      </c>
      <c r="D724" s="303">
        <f>IF('INGRESO DE DATOS'!$D$19="Guayas/Santa Elena",'Tablas Guayaquil'!D724,'Tablas Resto de Ecuador'!D724)</f>
        <v>6794.1500000000005</v>
      </c>
      <c r="E724" s="303">
        <f>IF('INGRESO DE DATOS'!$D$19="Guayas/Santa Elena",'Tablas Guayaquil'!E724,'Tablas Resto de Ecuador'!E724)</f>
        <v>5325.6500000000005</v>
      </c>
      <c r="F724" s="303">
        <f>IF('INGRESO DE DATOS'!$D$19="Guayas/Santa Elena",'Tablas Guayaquil'!F724,'Tablas Resto de Ecuador'!F724)</f>
        <v>4618.3500000000004</v>
      </c>
      <c r="G724" s="303">
        <f>IF('INGRESO DE DATOS'!$D$19="Guayas/Santa Elena",'Tablas Guayaquil'!G724,'Tablas Resto de Ecuador'!G724)</f>
        <v>3443.0000000000005</v>
      </c>
    </row>
    <row r="725" spans="1:7" ht="14" hidden="1" x14ac:dyDescent="0.15">
      <c r="A725" s="25">
        <v>63</v>
      </c>
      <c r="B725" s="27"/>
      <c r="C725" s="303">
        <f>IF('INGRESO DE DATOS'!$D$19="Guayas/Santa Elena",'Tablas Guayaquil'!C725,'Tablas Resto de Ecuador'!C725)</f>
        <v>8584.4000000000015</v>
      </c>
      <c r="D725" s="303">
        <f>IF('INGRESO DE DATOS'!$D$19="Guayas/Santa Elena",'Tablas Guayaquil'!D725,'Tablas Resto de Ecuador'!D725)</f>
        <v>7524.2750000000005</v>
      </c>
      <c r="E725" s="303">
        <f>IF('INGRESO DE DATOS'!$D$19="Guayas/Santa Elena",'Tablas Guayaquil'!E725,'Tablas Resto de Ecuador'!E725)</f>
        <v>5898.2000000000007</v>
      </c>
      <c r="F725" s="303">
        <f>IF('INGRESO DE DATOS'!$D$19="Guayas/Santa Elena",'Tablas Guayaquil'!F725,'Tablas Resto de Ecuador'!F725)</f>
        <v>5115</v>
      </c>
      <c r="G725" s="303">
        <f>IF('INGRESO DE DATOS'!$D$19="Guayas/Santa Elena",'Tablas Guayaquil'!G725,'Tablas Resto de Ecuador'!G725)</f>
        <v>3813.4250000000002</v>
      </c>
    </row>
    <row r="726" spans="1:7" ht="14" hidden="1" x14ac:dyDescent="0.15">
      <c r="A726" s="25">
        <v>64</v>
      </c>
      <c r="B726" s="27"/>
      <c r="C726" s="303">
        <f>IF('INGRESO DE DATOS'!$D$19="Guayas/Santa Elena",'Tablas Guayaquil'!C726,'Tablas Resto de Ecuador'!C726)</f>
        <v>9476.2250000000004</v>
      </c>
      <c r="D726" s="303">
        <f>IF('INGRESO DE DATOS'!$D$19="Guayas/Santa Elena",'Tablas Guayaquil'!D726,'Tablas Resto de Ecuador'!D726)</f>
        <v>8305.2750000000015</v>
      </c>
      <c r="E726" s="303">
        <f>IF('INGRESO DE DATOS'!$D$19="Guayas/Santa Elena",'Tablas Guayaquil'!E726,'Tablas Resto de Ecuador'!E726)</f>
        <v>6512.2750000000005</v>
      </c>
      <c r="F726" s="303">
        <f>IF('INGRESO DE DATOS'!$D$19="Guayas/Santa Elena",'Tablas Guayaquil'!F726,'Tablas Resto de Ecuador'!F726)</f>
        <v>5647.1250000000009</v>
      </c>
      <c r="G726" s="303">
        <f>IF('INGRESO DE DATOS'!$D$19="Guayas/Santa Elena",'Tablas Guayaquil'!G726,'Tablas Resto de Ecuador'!G726)</f>
        <v>4210.25</v>
      </c>
    </row>
    <row r="727" spans="1:7" ht="14" hidden="1" x14ac:dyDescent="0.15">
      <c r="A727" s="25">
        <v>65</v>
      </c>
      <c r="B727" s="27"/>
      <c r="C727" s="303">
        <f>IF('INGRESO DE DATOS'!$D$19="Guayas/Santa Elena",'Tablas Guayaquil'!C727,'Tablas Resto de Ecuador'!C727)</f>
        <v>10426.075000000001</v>
      </c>
      <c r="D727" s="303">
        <f>IF('INGRESO DE DATOS'!$D$19="Guayas/Santa Elena",'Tablas Guayaquil'!D727,'Tablas Resto de Ecuador'!D727)</f>
        <v>9138.5250000000015</v>
      </c>
      <c r="E727" s="303">
        <f>IF('INGRESO DE DATOS'!$D$19="Guayas/Santa Elena",'Tablas Guayaquil'!E727,'Tablas Resto de Ecuador'!E727)</f>
        <v>7167.6</v>
      </c>
      <c r="F727" s="303">
        <f>IF('INGRESO DE DATOS'!$D$19="Guayas/Santa Elena",'Tablas Guayaquil'!F727,'Tablas Resto de Ecuador'!F727)</f>
        <v>6215.8250000000007</v>
      </c>
      <c r="G727" s="303">
        <f>IF('INGRESO DE DATOS'!$D$19="Guayas/Santa Elena",'Tablas Guayaquil'!G727,'Tablas Resto de Ecuador'!G727)</f>
        <v>4633.75</v>
      </c>
    </row>
    <row r="728" spans="1:7" ht="14" hidden="1" x14ac:dyDescent="0.15">
      <c r="A728" s="25">
        <v>66</v>
      </c>
      <c r="B728" s="27"/>
      <c r="C728" s="303">
        <f>IF('INGRESO DE DATOS'!$D$19="Guayas/Santa Elena",'Tablas Guayaquil'!C728,'Tablas Resto de Ecuador'!C728)</f>
        <v>11433.675000000001</v>
      </c>
      <c r="D728" s="303">
        <f>IF('INGRESO DE DATOS'!$D$19="Guayas/Santa Elena",'Tablas Guayaquil'!D728,'Tablas Resto de Ecuador'!D728)</f>
        <v>10022.1</v>
      </c>
      <c r="E728" s="303">
        <f>IF('INGRESO DE DATOS'!$D$19="Guayas/Santa Elena",'Tablas Guayaquil'!E728,'Tablas Resto de Ecuador'!E728)</f>
        <v>7864.1750000000002</v>
      </c>
      <c r="F728" s="303">
        <f>IF('INGRESO DE DATOS'!$D$19="Guayas/Santa Elena",'Tablas Guayaquil'!F728,'Tablas Resto de Ecuador'!F728)</f>
        <v>6819.7250000000004</v>
      </c>
      <c r="G728" s="303">
        <f>IF('INGRESO DE DATOS'!$D$19="Guayas/Santa Elena",'Tablas Guayaquil'!G728,'Tablas Resto de Ecuador'!G728)</f>
        <v>5083.375</v>
      </c>
    </row>
    <row r="729" spans="1:7" ht="14" hidden="1" x14ac:dyDescent="0.15">
      <c r="A729" s="25">
        <v>67</v>
      </c>
      <c r="B729" s="27"/>
      <c r="C729" s="303">
        <f>IF('INGRESO DE DATOS'!$D$19="Guayas/Santa Elena",'Tablas Guayaquil'!C729,'Tablas Resto de Ecuador'!C729)</f>
        <v>12500.675000000001</v>
      </c>
      <c r="D729" s="303">
        <f>IF('INGRESO DE DATOS'!$D$19="Guayas/Santa Elena",'Tablas Guayaquil'!D729,'Tablas Resto de Ecuador'!D729)</f>
        <v>10957.1</v>
      </c>
      <c r="E729" s="303">
        <f>IF('INGRESO DE DATOS'!$D$19="Guayas/Santa Elena",'Tablas Guayaquil'!E729,'Tablas Resto de Ecuador'!E729)</f>
        <v>8602.5500000000011</v>
      </c>
      <c r="F729" s="303">
        <f>IF('INGRESO DE DATOS'!$D$19="Guayas/Santa Elena",'Tablas Guayaquil'!F729,'Tablas Resto de Ecuador'!F729)</f>
        <v>7459.1</v>
      </c>
      <c r="G729" s="303">
        <f>IF('INGRESO DE DATOS'!$D$19="Guayas/Santa Elena",'Tablas Guayaquil'!G729,'Tablas Resto de Ecuador'!G729)</f>
        <v>5560.7750000000005</v>
      </c>
    </row>
    <row r="730" spans="1:7" ht="14" hidden="1" x14ac:dyDescent="0.15">
      <c r="A730" s="25">
        <v>68</v>
      </c>
      <c r="B730" s="27"/>
      <c r="C730" s="303">
        <f>IF('INGRESO DE DATOS'!$D$19="Guayas/Santa Elena",'Tablas Guayaquil'!C730,'Tablas Resto de Ecuador'!C730)</f>
        <v>13625.150000000001</v>
      </c>
      <c r="D730" s="303">
        <f>IF('INGRESO DE DATOS'!$D$19="Guayas/Santa Elena",'Tablas Guayaquil'!D730,'Tablas Resto de Ecuador'!D730)</f>
        <v>11944.075000000001</v>
      </c>
      <c r="E730" s="303">
        <f>IF('INGRESO DE DATOS'!$D$19="Guayas/Santa Elena",'Tablas Guayaquil'!E730,'Tablas Resto de Ecuador'!E730)</f>
        <v>9382.1750000000011</v>
      </c>
      <c r="F730" s="303">
        <f>IF('INGRESO DE DATOS'!$D$19="Guayas/Santa Elena",'Tablas Guayaquil'!F730,'Tablas Resto de Ecuador'!F730)</f>
        <v>8135.8750000000009</v>
      </c>
      <c r="G730" s="303">
        <f>IF('INGRESO DE DATOS'!$D$19="Guayas/Santa Elena",'Tablas Guayaquil'!G730,'Tablas Resto de Ecuador'!G730)</f>
        <v>6065.4000000000005</v>
      </c>
    </row>
    <row r="731" spans="1:7" ht="14" hidden="1" x14ac:dyDescent="0.15">
      <c r="A731" s="25">
        <v>69</v>
      </c>
      <c r="B731" s="27"/>
      <c r="C731" s="303">
        <f>IF('INGRESO DE DATOS'!$D$19="Guayas/Santa Elena",'Tablas Guayaquil'!C731,'Tablas Resto de Ecuador'!C731)</f>
        <v>14809.85</v>
      </c>
      <c r="D731" s="303">
        <f>IF('INGRESO DE DATOS'!$D$19="Guayas/Santa Elena",'Tablas Guayaquil'!D731,'Tablas Resto de Ecuador'!D731)</f>
        <v>12980.825000000001</v>
      </c>
      <c r="E731" s="303">
        <f>IF('INGRESO DE DATOS'!$D$19="Guayas/Santa Elena",'Tablas Guayaquil'!E731,'Tablas Resto de Ecuador'!E731)</f>
        <v>10203.875</v>
      </c>
      <c r="F731" s="303">
        <f>IF('INGRESO DE DATOS'!$D$19="Guayas/Santa Elena",'Tablas Guayaquil'!F731,'Tablas Resto de Ecuador'!F731)</f>
        <v>8848.4000000000015</v>
      </c>
      <c r="G731" s="303">
        <f>IF('INGRESO DE DATOS'!$D$19="Guayas/Santa Elena",'Tablas Guayaquil'!G731,'Tablas Resto de Ecuador'!G731)</f>
        <v>6596.4250000000002</v>
      </c>
    </row>
    <row r="732" spans="1:7" ht="14" hidden="1" x14ac:dyDescent="0.15">
      <c r="A732" s="25">
        <v>70</v>
      </c>
      <c r="B732" s="27"/>
      <c r="C732" s="303">
        <f>IF('INGRESO DE DATOS'!$D$19="Guayas/Santa Elena",'Tablas Guayaquil'!C732,'Tablas Resto de Ecuador'!C732)</f>
        <v>16051.750000000002</v>
      </c>
      <c r="D732" s="303">
        <f>IF('INGRESO DE DATOS'!$D$19="Guayas/Santa Elena",'Tablas Guayaquil'!D732,'Tablas Resto de Ecuador'!D732)</f>
        <v>14069.550000000001</v>
      </c>
      <c r="E732" s="303">
        <f>IF('INGRESO DE DATOS'!$D$19="Guayas/Santa Elena",'Tablas Guayaquil'!E732,'Tablas Resto de Ecuador'!E732)</f>
        <v>11066.275000000001</v>
      </c>
      <c r="F732" s="303">
        <f>IF('INGRESO DE DATOS'!$D$19="Guayas/Santa Elena",'Tablas Guayaquil'!F732,'Tablas Resto de Ecuador'!F732)</f>
        <v>9596.125</v>
      </c>
      <c r="G732" s="303">
        <f>IF('INGRESO DE DATOS'!$D$19="Guayas/Santa Elena",'Tablas Guayaquil'!G732,'Tablas Resto de Ecuador'!G732)</f>
        <v>7153.5750000000007</v>
      </c>
    </row>
    <row r="733" spans="1:7" ht="14" hidden="1" x14ac:dyDescent="0.15">
      <c r="A733" s="25">
        <v>71</v>
      </c>
      <c r="B733" s="27"/>
      <c r="C733" s="303">
        <f>IF('INGRESO DE DATOS'!$D$19="Guayas/Santa Elena",'Tablas Guayaquil'!C733,'Tablas Resto de Ecuador'!C733)</f>
        <v>17351.95</v>
      </c>
      <c r="D733" s="303">
        <f>IF('INGRESO DE DATOS'!$D$19="Guayas/Santa Elena",'Tablas Guayaquil'!D733,'Tablas Resto de Ecuador'!D733)</f>
        <v>15209.7</v>
      </c>
      <c r="E733" s="303">
        <f>IF('INGRESO DE DATOS'!$D$19="Guayas/Santa Elena",'Tablas Guayaquil'!E733,'Tablas Resto de Ecuador'!E733)</f>
        <v>11971.300000000001</v>
      </c>
      <c r="F733" s="303">
        <f>IF('INGRESO DE DATOS'!$D$19="Guayas/Santa Elena",'Tablas Guayaquil'!F733,'Tablas Resto de Ecuador'!F733)</f>
        <v>10380.150000000001</v>
      </c>
      <c r="G733" s="303">
        <f>IF('INGRESO DE DATOS'!$D$19="Guayas/Santa Elena",'Tablas Guayaquil'!G733,'Tablas Resto de Ecuador'!G733)</f>
        <v>7738.5000000000009</v>
      </c>
    </row>
    <row r="734" spans="1:7" ht="14" hidden="1" x14ac:dyDescent="0.15">
      <c r="A734" s="25">
        <v>72</v>
      </c>
      <c r="B734" s="27"/>
      <c r="C734" s="303">
        <f>IF('INGRESO DE DATOS'!$D$19="Guayas/Santa Elena",'Tablas Guayaquil'!C734,'Tablas Resto de Ecuador'!C734)</f>
        <v>18711</v>
      </c>
      <c r="D734" s="303">
        <f>IF('INGRESO DE DATOS'!$D$19="Guayas/Santa Elena",'Tablas Guayaquil'!D734,'Tablas Resto de Ecuador'!D734)</f>
        <v>16400.175000000003</v>
      </c>
      <c r="E734" s="303">
        <f>IF('INGRESO DE DATOS'!$D$19="Guayas/Santa Elena",'Tablas Guayaquil'!E734,'Tablas Resto de Ecuador'!E734)</f>
        <v>12916.2</v>
      </c>
      <c r="F734" s="303">
        <f>IF('INGRESO DE DATOS'!$D$19="Guayas/Santa Elena",'Tablas Guayaquil'!F734,'Tablas Resto de Ecuador'!F734)</f>
        <v>11200.2</v>
      </c>
      <c r="G734" s="303">
        <f>IF('INGRESO DE DATOS'!$D$19="Guayas/Santa Elena",'Tablas Guayaquil'!G734,'Tablas Resto de Ecuador'!G734)</f>
        <v>8349.2750000000015</v>
      </c>
    </row>
    <row r="735" spans="1:7" ht="14" hidden="1" x14ac:dyDescent="0.15">
      <c r="A735" s="25">
        <v>73</v>
      </c>
      <c r="B735" s="27"/>
      <c r="C735" s="303">
        <f>IF('INGRESO DE DATOS'!$D$19="Guayas/Santa Elena",'Tablas Guayaquil'!C735,'Tablas Resto de Ecuador'!C735)</f>
        <v>20128.075000000001</v>
      </c>
      <c r="D735" s="303">
        <f>IF('INGRESO DE DATOS'!$D$19="Guayas/Santa Elena",'Tablas Guayaquil'!D735,'Tablas Resto de Ecuador'!D735)</f>
        <v>17642.900000000001</v>
      </c>
      <c r="E735" s="303">
        <f>IF('INGRESO DE DATOS'!$D$19="Guayas/Santa Elena",'Tablas Guayaquil'!E735,'Tablas Resto de Ecuador'!E735)</f>
        <v>13903.725</v>
      </c>
      <c r="F735" s="303">
        <f>IF('INGRESO DE DATOS'!$D$19="Guayas/Santa Elena",'Tablas Guayaquil'!F735,'Tablas Resto de Ecuador'!F735)</f>
        <v>12056.275000000001</v>
      </c>
      <c r="G735" s="303">
        <f>IF('INGRESO DE DATOS'!$D$19="Guayas/Santa Elena",'Tablas Guayaquil'!G735,'Tablas Resto de Ecuador'!G735)</f>
        <v>8988.1</v>
      </c>
    </row>
    <row r="736" spans="1:7" ht="14" hidden="1" x14ac:dyDescent="0.15">
      <c r="A736" s="25">
        <v>74</v>
      </c>
      <c r="B736" s="27"/>
      <c r="C736" s="303">
        <f>IF('INGRESO DE DATOS'!$D$19="Guayas/Santa Elena",'Tablas Guayaquil'!C736,'Tablas Resto de Ecuador'!C736)</f>
        <v>21604.275000000001</v>
      </c>
      <c r="D736" s="303">
        <f>IF('INGRESO DE DATOS'!$D$19="Guayas/Santa Elena",'Tablas Guayaquil'!D736,'Tablas Resto de Ecuador'!D736)</f>
        <v>18936.225000000002</v>
      </c>
      <c r="E736" s="303">
        <f>IF('INGRESO DE DATOS'!$D$19="Guayas/Santa Elena",'Tablas Guayaquil'!E736,'Tablas Resto de Ecuador'!E736)</f>
        <v>14932.500000000002</v>
      </c>
      <c r="F736" s="303">
        <f>IF('INGRESO DE DATOS'!$D$19="Guayas/Santa Elena",'Tablas Guayaquil'!F736,'Tablas Resto de Ecuador'!F736)</f>
        <v>12948.375000000002</v>
      </c>
      <c r="G736" s="303">
        <f>IF('INGRESO DE DATOS'!$D$19="Guayas/Santa Elena",'Tablas Guayaquil'!G736,'Tablas Resto de Ecuador'!G736)</f>
        <v>9653.0500000000011</v>
      </c>
    </row>
    <row r="737" spans="1:7" ht="14" hidden="1" x14ac:dyDescent="0.15">
      <c r="A737" s="25">
        <v>75</v>
      </c>
      <c r="B737" s="27"/>
      <c r="C737" s="303">
        <f>IF('INGRESO DE DATOS'!$D$19="Guayas/Santa Elena",'Tablas Guayaquil'!C737,'Tablas Resto de Ecuador'!C737)</f>
        <v>23138.225000000002</v>
      </c>
      <c r="D737" s="303">
        <f>IF('INGRESO DE DATOS'!$D$19="Guayas/Santa Elena",'Tablas Guayaquil'!D737,'Tablas Resto de Ecuador'!D737)</f>
        <v>20282.075000000001</v>
      </c>
      <c r="E737" s="303">
        <f>IF('INGRESO DE DATOS'!$D$19="Guayas/Santa Elena",'Tablas Guayaquil'!E737,'Tablas Resto de Ecuador'!E737)</f>
        <v>16002.525000000001</v>
      </c>
      <c r="F737" s="303">
        <f>IF('INGRESO DE DATOS'!$D$19="Guayas/Santa Elena",'Tablas Guayaquil'!F737,'Tablas Resto de Ecuador'!F737)</f>
        <v>13876.225</v>
      </c>
      <c r="G737" s="303">
        <f>IF('INGRESO DE DATOS'!$D$19="Guayas/Santa Elena",'Tablas Guayaquil'!G737,'Tablas Resto de Ecuador'!G737)</f>
        <v>10344.125</v>
      </c>
    </row>
    <row r="738" spans="1:7" ht="14" hidden="1" x14ac:dyDescent="0.15">
      <c r="A738" s="25">
        <v>76</v>
      </c>
      <c r="B738" s="27"/>
      <c r="C738" s="303">
        <f>IF('INGRESO DE DATOS'!$D$19="Guayas/Santa Elena",'Tablas Guayaquil'!C738,'Tablas Resto de Ecuador'!C738)</f>
        <v>23138.225000000002</v>
      </c>
      <c r="D738" s="303">
        <f>IF('INGRESO DE DATOS'!$D$19="Guayas/Santa Elena",'Tablas Guayaquil'!D738,'Tablas Resto de Ecuador'!D738)</f>
        <v>20282.075000000001</v>
      </c>
      <c r="E738" s="303">
        <f>IF('INGRESO DE DATOS'!$D$19="Guayas/Santa Elena",'Tablas Guayaquil'!E738,'Tablas Resto de Ecuador'!E738)</f>
        <v>16002.525000000001</v>
      </c>
      <c r="F738" s="303">
        <f>IF('INGRESO DE DATOS'!$D$19="Guayas/Santa Elena",'Tablas Guayaquil'!F738,'Tablas Resto de Ecuador'!F738)</f>
        <v>13876.225</v>
      </c>
      <c r="G738" s="303">
        <f>IF('INGRESO DE DATOS'!$D$19="Guayas/Santa Elena",'Tablas Guayaquil'!G738,'Tablas Resto de Ecuador'!G738)</f>
        <v>10344.125</v>
      </c>
    </row>
    <row r="739" spans="1:7" ht="14" hidden="1" x14ac:dyDescent="0.15">
      <c r="A739" s="25">
        <v>77</v>
      </c>
      <c r="B739" s="27"/>
      <c r="C739" s="303">
        <f>IF('INGRESO DE DATOS'!$D$19="Guayas/Santa Elena",'Tablas Guayaquil'!C739,'Tablas Resto de Ecuador'!C739)</f>
        <v>23138.225000000002</v>
      </c>
      <c r="D739" s="303">
        <f>IF('INGRESO DE DATOS'!$D$19="Guayas/Santa Elena",'Tablas Guayaquil'!D739,'Tablas Resto de Ecuador'!D739)</f>
        <v>20282.075000000001</v>
      </c>
      <c r="E739" s="303">
        <f>IF('INGRESO DE DATOS'!$D$19="Guayas/Santa Elena",'Tablas Guayaquil'!E739,'Tablas Resto de Ecuador'!E739)</f>
        <v>16002.525000000001</v>
      </c>
      <c r="F739" s="303">
        <f>IF('INGRESO DE DATOS'!$D$19="Guayas/Santa Elena",'Tablas Guayaquil'!F739,'Tablas Resto de Ecuador'!F739)</f>
        <v>13876.225</v>
      </c>
      <c r="G739" s="303">
        <f>IF('INGRESO DE DATOS'!$D$19="Guayas/Santa Elena",'Tablas Guayaquil'!G739,'Tablas Resto de Ecuador'!G739)</f>
        <v>10344.125</v>
      </c>
    </row>
    <row r="740" spans="1:7" ht="14" hidden="1" x14ac:dyDescent="0.15">
      <c r="A740" s="25">
        <v>78</v>
      </c>
      <c r="B740" s="27"/>
      <c r="C740" s="303">
        <f>IF('INGRESO DE DATOS'!$D$19="Guayas/Santa Elena",'Tablas Guayaquil'!C740,'Tablas Resto de Ecuador'!C740)</f>
        <v>23138.225000000002</v>
      </c>
      <c r="D740" s="303">
        <f>IF('INGRESO DE DATOS'!$D$19="Guayas/Santa Elena",'Tablas Guayaquil'!D740,'Tablas Resto de Ecuador'!D740)</f>
        <v>20282.075000000001</v>
      </c>
      <c r="E740" s="303">
        <f>IF('INGRESO DE DATOS'!$D$19="Guayas/Santa Elena",'Tablas Guayaquil'!E740,'Tablas Resto de Ecuador'!E740)</f>
        <v>16002.525000000001</v>
      </c>
      <c r="F740" s="303">
        <f>IF('INGRESO DE DATOS'!$D$19="Guayas/Santa Elena",'Tablas Guayaquil'!F740,'Tablas Resto de Ecuador'!F740)</f>
        <v>13876.225</v>
      </c>
      <c r="G740" s="303">
        <f>IF('INGRESO DE DATOS'!$D$19="Guayas/Santa Elena",'Tablas Guayaquil'!G740,'Tablas Resto de Ecuador'!G740)</f>
        <v>10344.125</v>
      </c>
    </row>
    <row r="741" spans="1:7" ht="14" hidden="1" x14ac:dyDescent="0.15">
      <c r="A741" s="25">
        <v>79</v>
      </c>
      <c r="B741" s="27"/>
      <c r="C741" s="303">
        <f>IF('INGRESO DE DATOS'!$D$19="Guayas/Santa Elena",'Tablas Guayaquil'!C741,'Tablas Resto de Ecuador'!C741)</f>
        <v>23138.225000000002</v>
      </c>
      <c r="D741" s="303">
        <f>IF('INGRESO DE DATOS'!$D$19="Guayas/Santa Elena",'Tablas Guayaquil'!D741,'Tablas Resto de Ecuador'!D741)</f>
        <v>20282.075000000001</v>
      </c>
      <c r="E741" s="303">
        <f>IF('INGRESO DE DATOS'!$D$19="Guayas/Santa Elena",'Tablas Guayaquil'!E741,'Tablas Resto de Ecuador'!E741)</f>
        <v>16002.525000000001</v>
      </c>
      <c r="F741" s="303">
        <f>IF('INGRESO DE DATOS'!$D$19="Guayas/Santa Elena",'Tablas Guayaquil'!F741,'Tablas Resto de Ecuador'!F741)</f>
        <v>13876.225</v>
      </c>
      <c r="G741" s="303">
        <f>IF('INGRESO DE DATOS'!$D$19="Guayas/Santa Elena",'Tablas Guayaquil'!G741,'Tablas Resto de Ecuador'!G741)</f>
        <v>10344.125</v>
      </c>
    </row>
    <row r="742" spans="1:7" ht="14" hidden="1" x14ac:dyDescent="0.15">
      <c r="A742" s="25">
        <v>80</v>
      </c>
      <c r="B742" s="27"/>
      <c r="C742" s="303">
        <f>IF('INGRESO DE DATOS'!$D$19="Guayas/Santa Elena",'Tablas Guayaquil'!C742,'Tablas Resto de Ecuador'!C742)</f>
        <v>23138.225000000002</v>
      </c>
      <c r="D742" s="303">
        <f>IF('INGRESO DE DATOS'!$D$19="Guayas/Santa Elena",'Tablas Guayaquil'!D742,'Tablas Resto de Ecuador'!D742)</f>
        <v>20282.075000000001</v>
      </c>
      <c r="E742" s="303">
        <f>IF('INGRESO DE DATOS'!$D$19="Guayas/Santa Elena",'Tablas Guayaquil'!E742,'Tablas Resto de Ecuador'!E742)</f>
        <v>16002.525000000001</v>
      </c>
      <c r="F742" s="303">
        <f>IF('INGRESO DE DATOS'!$D$19="Guayas/Santa Elena",'Tablas Guayaquil'!F742,'Tablas Resto de Ecuador'!F742)</f>
        <v>13876.225</v>
      </c>
      <c r="G742" s="303">
        <f>IF('INGRESO DE DATOS'!$D$19="Guayas/Santa Elena",'Tablas Guayaquil'!G742,'Tablas Resto de Ecuador'!G742)</f>
        <v>10344.125</v>
      </c>
    </row>
    <row r="743" spans="1:7" ht="14" hidden="1" x14ac:dyDescent="0.15">
      <c r="A743" s="25">
        <v>81</v>
      </c>
      <c r="B743" s="27"/>
      <c r="C743" s="303">
        <f>IF('INGRESO DE DATOS'!$D$19="Guayas/Santa Elena",'Tablas Guayaquil'!C743,'Tablas Resto de Ecuador'!C743)</f>
        <v>23138.225000000002</v>
      </c>
      <c r="D743" s="303">
        <f>IF('INGRESO DE DATOS'!$D$19="Guayas/Santa Elena",'Tablas Guayaquil'!D743,'Tablas Resto de Ecuador'!D743)</f>
        <v>20282.075000000001</v>
      </c>
      <c r="E743" s="303">
        <f>IF('INGRESO DE DATOS'!$D$19="Guayas/Santa Elena",'Tablas Guayaquil'!E743,'Tablas Resto de Ecuador'!E743)</f>
        <v>16002.525000000001</v>
      </c>
      <c r="F743" s="303">
        <f>IF('INGRESO DE DATOS'!$D$19="Guayas/Santa Elena",'Tablas Guayaquil'!F743,'Tablas Resto de Ecuador'!F743)</f>
        <v>13876.225</v>
      </c>
      <c r="G743" s="303">
        <f>IF('INGRESO DE DATOS'!$D$19="Guayas/Santa Elena",'Tablas Guayaquil'!G743,'Tablas Resto de Ecuador'!G743)</f>
        <v>10344.125</v>
      </c>
    </row>
    <row r="744" spans="1:7" ht="14" hidden="1" x14ac:dyDescent="0.15">
      <c r="A744" s="25">
        <v>82</v>
      </c>
      <c r="B744" s="27"/>
      <c r="C744" s="303">
        <f>IF('INGRESO DE DATOS'!$D$19="Guayas/Santa Elena",'Tablas Guayaquil'!C744,'Tablas Resto de Ecuador'!C744)</f>
        <v>23138.225000000002</v>
      </c>
      <c r="D744" s="303">
        <f>IF('INGRESO DE DATOS'!$D$19="Guayas/Santa Elena",'Tablas Guayaquil'!D744,'Tablas Resto de Ecuador'!D744)</f>
        <v>20282.075000000001</v>
      </c>
      <c r="E744" s="303">
        <f>IF('INGRESO DE DATOS'!$D$19="Guayas/Santa Elena",'Tablas Guayaquil'!E744,'Tablas Resto de Ecuador'!E744)</f>
        <v>16002.525000000001</v>
      </c>
      <c r="F744" s="303">
        <f>IF('INGRESO DE DATOS'!$D$19="Guayas/Santa Elena",'Tablas Guayaquil'!F744,'Tablas Resto de Ecuador'!F744)</f>
        <v>13876.225</v>
      </c>
      <c r="G744" s="303">
        <f>IF('INGRESO DE DATOS'!$D$19="Guayas/Santa Elena",'Tablas Guayaquil'!G744,'Tablas Resto de Ecuador'!G744)</f>
        <v>10344.125</v>
      </c>
    </row>
    <row r="745" spans="1:7" ht="14" hidden="1" x14ac:dyDescent="0.15">
      <c r="A745" s="25">
        <v>83</v>
      </c>
      <c r="B745" s="27"/>
      <c r="C745" s="303">
        <f>IF('INGRESO DE DATOS'!$D$19="Guayas/Santa Elena",'Tablas Guayaquil'!C745,'Tablas Resto de Ecuador'!C745)</f>
        <v>23138.225000000002</v>
      </c>
      <c r="D745" s="303">
        <f>IF('INGRESO DE DATOS'!$D$19="Guayas/Santa Elena",'Tablas Guayaquil'!D745,'Tablas Resto de Ecuador'!D745)</f>
        <v>20282.075000000001</v>
      </c>
      <c r="E745" s="303">
        <f>IF('INGRESO DE DATOS'!$D$19="Guayas/Santa Elena",'Tablas Guayaquil'!E745,'Tablas Resto de Ecuador'!E745)</f>
        <v>16002.525000000001</v>
      </c>
      <c r="F745" s="303">
        <f>IF('INGRESO DE DATOS'!$D$19="Guayas/Santa Elena",'Tablas Guayaquil'!F745,'Tablas Resto de Ecuador'!F745)</f>
        <v>13876.225</v>
      </c>
      <c r="G745" s="303">
        <f>IF('INGRESO DE DATOS'!$D$19="Guayas/Santa Elena",'Tablas Guayaquil'!G745,'Tablas Resto de Ecuador'!G745)</f>
        <v>10344.125</v>
      </c>
    </row>
    <row r="746" spans="1:7" ht="14" hidden="1" x14ac:dyDescent="0.15">
      <c r="A746" s="25">
        <v>84</v>
      </c>
      <c r="B746" s="27" t="s">
        <v>3</v>
      </c>
      <c r="C746" s="303">
        <f>IF('INGRESO DE DATOS'!$D$19="Guayas/Santa Elena",'Tablas Guayaquil'!C746,'Tablas Resto de Ecuador'!C746)</f>
        <v>23138.225000000002</v>
      </c>
      <c r="D746" s="303">
        <f>IF('INGRESO DE DATOS'!$D$19="Guayas/Santa Elena",'Tablas Guayaquil'!D746,'Tablas Resto de Ecuador'!D746)</f>
        <v>20282.075000000001</v>
      </c>
      <c r="E746" s="303">
        <f>IF('INGRESO DE DATOS'!$D$19="Guayas/Santa Elena",'Tablas Guayaquil'!E746,'Tablas Resto de Ecuador'!E746)</f>
        <v>16002.525000000001</v>
      </c>
      <c r="F746" s="303">
        <f>IF('INGRESO DE DATOS'!$D$19="Guayas/Santa Elena",'Tablas Guayaquil'!F746,'Tablas Resto de Ecuador'!F746)</f>
        <v>13876.225</v>
      </c>
      <c r="G746" s="303">
        <f>IF('INGRESO DE DATOS'!$D$19="Guayas/Santa Elena",'Tablas Guayaquil'!G746,'Tablas Resto de Ecuador'!G746)</f>
        <v>10344.125</v>
      </c>
    </row>
    <row r="747" spans="1:7" ht="14" hidden="1" x14ac:dyDescent="0.15">
      <c r="A747" s="25">
        <v>1</v>
      </c>
      <c r="B747" s="27" t="s">
        <v>4</v>
      </c>
      <c r="C747" s="303">
        <f>IF('INGRESO DE DATOS'!$D$19="Guayas/Santa Elena",'Tablas Guayaquil'!C747,'Tablas Resto de Ecuador'!C747)</f>
        <v>1186.625</v>
      </c>
      <c r="D747" s="303">
        <f>IF('INGRESO DE DATOS'!$D$19="Guayas/Santa Elena",'Tablas Guayaquil'!D747,'Tablas Resto de Ecuador'!D747)</f>
        <v>1041.1500000000001</v>
      </c>
      <c r="E747" s="303">
        <f>IF('INGRESO DE DATOS'!$D$19="Guayas/Santa Elena",'Tablas Guayaquil'!E747,'Tablas Resto de Ecuador'!E747)</f>
        <v>848.65000000000009</v>
      </c>
      <c r="F747" s="303">
        <f>IF('INGRESO DE DATOS'!$D$19="Guayas/Santa Elena",'Tablas Guayaquil'!F747,'Tablas Resto de Ecuador'!F747)</f>
        <v>736.17500000000007</v>
      </c>
      <c r="G747" s="303">
        <f>IF('INGRESO DE DATOS'!$D$19="Guayas/Santa Elena",'Tablas Guayaquil'!G747,'Tablas Resto de Ecuador'!G747)</f>
        <v>549.17500000000007</v>
      </c>
    </row>
    <row r="748" spans="1:7" ht="14" hidden="1" x14ac:dyDescent="0.15">
      <c r="A748" s="25">
        <v>2</v>
      </c>
      <c r="B748" s="27" t="s">
        <v>1</v>
      </c>
      <c r="C748" s="303">
        <f>IF('INGRESO DE DATOS'!$D$19="Guayas/Santa Elena",'Tablas Guayaquil'!C748,'Tablas Resto de Ecuador'!C748)</f>
        <v>2017.9500000000003</v>
      </c>
      <c r="D748" s="303">
        <f>IF('INGRESO DE DATOS'!$D$19="Guayas/Santa Elena",'Tablas Guayaquil'!D748,'Tablas Resto de Ecuador'!D748)</f>
        <v>1768.8000000000002</v>
      </c>
      <c r="E748" s="303">
        <f>IF('INGRESO DE DATOS'!$D$19="Guayas/Santa Elena",'Tablas Guayaquil'!E748,'Tablas Resto de Ecuador'!E748)</f>
        <v>1441.5500000000002</v>
      </c>
      <c r="F748" s="303">
        <f>IF('INGRESO DE DATOS'!$D$19="Guayas/Santa Elena",'Tablas Guayaquil'!F748,'Tablas Resto de Ecuador'!F748)</f>
        <v>1250.1500000000001</v>
      </c>
      <c r="G748" s="303">
        <f>IF('INGRESO DE DATOS'!$D$19="Guayas/Santa Elena",'Tablas Guayaquil'!G748,'Tablas Resto de Ecuador'!G748)</f>
        <v>932.52500000000009</v>
      </c>
    </row>
    <row r="749" spans="1:7" ht="15" hidden="1" thickBot="1" x14ac:dyDescent="0.2">
      <c r="A749" s="25">
        <v>3</v>
      </c>
      <c r="B749" s="27" t="s">
        <v>5</v>
      </c>
      <c r="C749" s="303">
        <f>IF('INGRESO DE DATOS'!$D$19="Guayas/Santa Elena",'Tablas Guayaquil'!C749,'Tablas Resto de Ecuador'!C749)</f>
        <v>2848.1750000000002</v>
      </c>
      <c r="D749" s="303">
        <f>IF('INGRESO DE DATOS'!$D$19="Guayas/Santa Elena",'Tablas Guayaquil'!D749,'Tablas Resto de Ecuador'!D749)</f>
        <v>2497.5500000000002</v>
      </c>
      <c r="E749" s="303">
        <f>IF('INGRESO DE DATOS'!$D$19="Guayas/Santa Elena",'Tablas Guayaquil'!E749,'Tablas Resto de Ecuador'!E749)</f>
        <v>2035.8250000000003</v>
      </c>
      <c r="F749" s="303">
        <f>IF('INGRESO DE DATOS'!$D$19="Guayas/Santa Elena",'Tablas Guayaquil'!F749,'Tablas Resto de Ecuador'!F749)</f>
        <v>1764.95</v>
      </c>
      <c r="G749" s="303">
        <f>IF('INGRESO DE DATOS'!$D$19="Guayas/Santa Elena",'Tablas Guayaquil'!G749,'Tablas Resto de Ecuador'!G749)</f>
        <v>1316.15</v>
      </c>
    </row>
    <row r="750" spans="1:7" ht="15" hidden="1" thickBot="1" x14ac:dyDescent="0.2">
      <c r="A750" s="30"/>
      <c r="B750" s="30"/>
      <c r="C750" s="303">
        <f>IF('INGRESO DE DATOS'!$D$19="Guayas/Santa Elena",'Tablas Guayaquil'!C750,'Tablas Resto de Ecuador'!C750)</f>
        <v>0</v>
      </c>
      <c r="D750" s="303">
        <f>IF('INGRESO DE DATOS'!$D$19="Guayas/Santa Elena",'Tablas Guayaquil'!D750,'Tablas Resto de Ecuador'!D750)</f>
        <v>0</v>
      </c>
      <c r="E750" s="303">
        <f>IF('INGRESO DE DATOS'!$D$19="Guayas/Santa Elena",'Tablas Guayaquil'!E750,'Tablas Resto de Ecuador'!E750)</f>
        <v>0</v>
      </c>
      <c r="F750" s="303">
        <f>IF('INGRESO DE DATOS'!$D$19="Guayas/Santa Elena",'Tablas Guayaquil'!F750,'Tablas Resto de Ecuador'!F750)</f>
        <v>0</v>
      </c>
      <c r="G750" s="303">
        <f>IF('INGRESO DE DATOS'!$D$19="Guayas/Santa Elena",'Tablas Guayaquil'!G750,'Tablas Resto de Ecuador'!G750)</f>
        <v>0</v>
      </c>
    </row>
    <row r="751" spans="1:7" ht="18" hidden="1" x14ac:dyDescent="0.2">
      <c r="A751" s="430" t="s">
        <v>17</v>
      </c>
      <c r="B751" s="431"/>
      <c r="C751" s="303">
        <f>IF('INGRESO DE DATOS'!$D$19="Guayas/Santa Elena",'Tablas Guayaquil'!C751,'Tablas Resto de Ecuador'!C751)</f>
        <v>0</v>
      </c>
      <c r="D751" s="303">
        <f>IF('INGRESO DE DATOS'!$D$19="Guayas/Santa Elena",'Tablas Guayaquil'!D751,'Tablas Resto de Ecuador'!D751)</f>
        <v>0</v>
      </c>
      <c r="E751" s="303">
        <f>IF('INGRESO DE DATOS'!$D$19="Guayas/Santa Elena",'Tablas Guayaquil'!E751,'Tablas Resto de Ecuador'!E751)</f>
        <v>0</v>
      </c>
      <c r="F751" s="303">
        <f>IF('INGRESO DE DATOS'!$D$19="Guayas/Santa Elena",'Tablas Guayaquil'!F751,'Tablas Resto de Ecuador'!F751)</f>
        <v>0</v>
      </c>
      <c r="G751" s="303">
        <f>IF('INGRESO DE DATOS'!$D$19="Guayas/Santa Elena",'Tablas Guayaquil'!G751,'Tablas Resto de Ecuador'!G751)</f>
        <v>0</v>
      </c>
    </row>
    <row r="752" spans="1:7" ht="18" hidden="1" x14ac:dyDescent="0.2">
      <c r="A752" s="432" t="s">
        <v>12</v>
      </c>
      <c r="B752" s="433"/>
      <c r="C752" s="303">
        <f>IF('INGRESO DE DATOS'!$D$19="Guayas/Santa Elena",'Tablas Guayaquil'!C752,'Tablas Resto de Ecuador'!C752)</f>
        <v>0</v>
      </c>
      <c r="D752" s="303">
        <f>IF('INGRESO DE DATOS'!$D$19="Guayas/Santa Elena",'Tablas Guayaquil'!D752,'Tablas Resto de Ecuador'!D752)</f>
        <v>0</v>
      </c>
      <c r="E752" s="303">
        <f>IF('INGRESO DE DATOS'!$D$19="Guayas/Santa Elena",'Tablas Guayaquil'!E752,'Tablas Resto de Ecuador'!E752)</f>
        <v>0</v>
      </c>
      <c r="F752" s="303">
        <f>IF('INGRESO DE DATOS'!$D$19="Guayas/Santa Elena",'Tablas Guayaquil'!F752,'Tablas Resto de Ecuador'!F752)</f>
        <v>0</v>
      </c>
      <c r="G752" s="303">
        <f>IF('INGRESO DE DATOS'!$D$19="Guayas/Santa Elena",'Tablas Guayaquil'!G752,'Tablas Resto de Ecuador'!G752)</f>
        <v>0</v>
      </c>
    </row>
    <row r="753" spans="1:7" ht="14" hidden="1" x14ac:dyDescent="0.15">
      <c r="A753" s="549" t="s">
        <v>0</v>
      </c>
      <c r="B753" s="550"/>
      <c r="C753" s="303">
        <f>IF('INGRESO DE DATOS'!$D$19="Guayas/Santa Elena",'Tablas Guayaquil'!C753,'Tablas Resto de Ecuador'!C753)</f>
        <v>0</v>
      </c>
      <c r="D753" s="303">
        <f>IF('INGRESO DE DATOS'!$D$19="Guayas/Santa Elena",'Tablas Guayaquil'!D753,'Tablas Resto de Ecuador'!D753)</f>
        <v>0</v>
      </c>
      <c r="E753" s="303">
        <f>IF('INGRESO DE DATOS'!$D$19="Guayas/Santa Elena",'Tablas Guayaquil'!E753,'Tablas Resto de Ecuador'!E753)</f>
        <v>0</v>
      </c>
      <c r="F753" s="303">
        <f>IF('INGRESO DE DATOS'!$D$19="Guayas/Santa Elena",'Tablas Guayaquil'!F753,'Tablas Resto de Ecuador'!F753)</f>
        <v>0</v>
      </c>
      <c r="G753" s="303">
        <f>IF('INGRESO DE DATOS'!$D$19="Guayas/Santa Elena",'Tablas Guayaquil'!G753,'Tablas Resto de Ecuador'!G753)</f>
        <v>0</v>
      </c>
    </row>
    <row r="754" spans="1:7" ht="14" hidden="1" x14ac:dyDescent="0.15">
      <c r="A754" s="25" t="s">
        <v>2</v>
      </c>
      <c r="B754" s="26" t="s">
        <v>2</v>
      </c>
      <c r="C754" s="303">
        <f>IF('INGRESO DE DATOS'!$D$19="Guayas/Santa Elena",'Tablas Guayaquil'!C754,'Tablas Resto de Ecuador'!C754)</f>
        <v>2000</v>
      </c>
      <c r="D754" s="303">
        <f>IF('INGRESO DE DATOS'!$D$19="Guayas/Santa Elena",'Tablas Guayaquil'!D754,'Tablas Resto de Ecuador'!D754)</f>
        <v>3500</v>
      </c>
      <c r="E754" s="303">
        <f>IF('INGRESO DE DATOS'!$D$19="Guayas/Santa Elena",'Tablas Guayaquil'!E754,'Tablas Resto de Ecuador'!E754)</f>
        <v>5000</v>
      </c>
      <c r="F754" s="303">
        <f>IF('INGRESO DE DATOS'!$D$19="Guayas/Santa Elena",'Tablas Guayaquil'!F754,'Tablas Resto de Ecuador'!F754)</f>
        <v>0</v>
      </c>
      <c r="G754" s="303">
        <f>IF('INGRESO DE DATOS'!$D$19="Guayas/Santa Elena",'Tablas Guayaquil'!G754,'Tablas Resto de Ecuador'!G754)</f>
        <v>0</v>
      </c>
    </row>
    <row r="755" spans="1:7" ht="14" hidden="1" x14ac:dyDescent="0.15">
      <c r="A755" s="25">
        <v>18</v>
      </c>
      <c r="B755" s="27"/>
      <c r="C755" s="303">
        <f>IF('INGRESO DE DATOS'!$D$19="Guayas/Santa Elena",'Tablas Guayaquil'!C755,'Tablas Resto de Ecuador'!C755)</f>
        <v>1830.4</v>
      </c>
      <c r="D755" s="303">
        <f>IF('INGRESO DE DATOS'!$D$19="Guayas/Santa Elena",'Tablas Guayaquil'!D755,'Tablas Resto de Ecuador'!D755)</f>
        <v>1661.0000000000002</v>
      </c>
      <c r="E755" s="303">
        <f>IF('INGRESO DE DATOS'!$D$19="Guayas/Santa Elena",'Tablas Guayaquil'!E755,'Tablas Resto de Ecuador'!E755)</f>
        <v>1212.75</v>
      </c>
      <c r="F755" s="303">
        <f>IF('INGRESO DE DATOS'!$D$19="Guayas/Santa Elena",'Tablas Guayaquil'!F755,'Tablas Resto de Ecuador'!F755)</f>
        <v>867.90000000000009</v>
      </c>
      <c r="G755" s="303">
        <f>IF('INGRESO DE DATOS'!$D$19="Guayas/Santa Elena",'Tablas Guayaquil'!G755,'Tablas Resto de Ecuador'!G755)</f>
        <v>680.90000000000009</v>
      </c>
    </row>
    <row r="756" spans="1:7" ht="14" hidden="1" x14ac:dyDescent="0.15">
      <c r="A756" s="25">
        <v>19</v>
      </c>
      <c r="B756" s="27"/>
      <c r="C756" s="303">
        <f>IF('INGRESO DE DATOS'!$D$19="Guayas/Santa Elena",'Tablas Guayaquil'!C756,'Tablas Resto de Ecuador'!C756)</f>
        <v>1830.4</v>
      </c>
      <c r="D756" s="303">
        <f>IF('INGRESO DE DATOS'!$D$19="Guayas/Santa Elena",'Tablas Guayaquil'!D756,'Tablas Resto de Ecuador'!D756)</f>
        <v>1661.0000000000002</v>
      </c>
      <c r="E756" s="303">
        <f>IF('INGRESO DE DATOS'!$D$19="Guayas/Santa Elena",'Tablas Guayaquil'!E756,'Tablas Resto de Ecuador'!E756)</f>
        <v>1212.75</v>
      </c>
      <c r="F756" s="303">
        <f>IF('INGRESO DE DATOS'!$D$19="Guayas/Santa Elena",'Tablas Guayaquil'!F756,'Tablas Resto de Ecuador'!F756)</f>
        <v>867.90000000000009</v>
      </c>
      <c r="G756" s="303">
        <f>IF('INGRESO DE DATOS'!$D$19="Guayas/Santa Elena",'Tablas Guayaquil'!G756,'Tablas Resto de Ecuador'!G756)</f>
        <v>680.90000000000009</v>
      </c>
    </row>
    <row r="757" spans="1:7" ht="14" hidden="1" x14ac:dyDescent="0.15">
      <c r="A757" s="25">
        <v>20</v>
      </c>
      <c r="B757" s="27"/>
      <c r="C757" s="303">
        <f>IF('INGRESO DE DATOS'!$D$19="Guayas/Santa Elena",'Tablas Guayaquil'!C757,'Tablas Resto de Ecuador'!C757)</f>
        <v>1830.4</v>
      </c>
      <c r="D757" s="303">
        <f>IF('INGRESO DE DATOS'!$D$19="Guayas/Santa Elena",'Tablas Guayaquil'!D757,'Tablas Resto de Ecuador'!D757)</f>
        <v>1661.0000000000002</v>
      </c>
      <c r="E757" s="303">
        <f>IF('INGRESO DE DATOS'!$D$19="Guayas/Santa Elena",'Tablas Guayaquil'!E757,'Tablas Resto de Ecuador'!E757)</f>
        <v>1212.75</v>
      </c>
      <c r="F757" s="303">
        <f>IF('INGRESO DE DATOS'!$D$19="Guayas/Santa Elena",'Tablas Guayaquil'!F757,'Tablas Resto de Ecuador'!F757)</f>
        <v>867.90000000000009</v>
      </c>
      <c r="G757" s="303">
        <f>IF('INGRESO DE DATOS'!$D$19="Guayas/Santa Elena",'Tablas Guayaquil'!G757,'Tablas Resto de Ecuador'!G757)</f>
        <v>680.90000000000009</v>
      </c>
    </row>
    <row r="758" spans="1:7" ht="14" hidden="1" x14ac:dyDescent="0.15">
      <c r="A758" s="25">
        <v>21</v>
      </c>
      <c r="B758" s="27"/>
      <c r="C758" s="303">
        <f>IF('INGRESO DE DATOS'!$D$19="Guayas/Santa Elena",'Tablas Guayaquil'!C758,'Tablas Resto de Ecuador'!C758)</f>
        <v>1830.4</v>
      </c>
      <c r="D758" s="303">
        <f>IF('INGRESO DE DATOS'!$D$19="Guayas/Santa Elena",'Tablas Guayaquil'!D758,'Tablas Resto de Ecuador'!D758)</f>
        <v>1661.0000000000002</v>
      </c>
      <c r="E758" s="303">
        <f>IF('INGRESO DE DATOS'!$D$19="Guayas/Santa Elena",'Tablas Guayaquil'!E758,'Tablas Resto de Ecuador'!E758)</f>
        <v>1212.75</v>
      </c>
      <c r="F758" s="303">
        <f>IF('INGRESO DE DATOS'!$D$19="Guayas/Santa Elena",'Tablas Guayaquil'!F758,'Tablas Resto de Ecuador'!F758)</f>
        <v>867.90000000000009</v>
      </c>
      <c r="G758" s="303">
        <f>IF('INGRESO DE DATOS'!$D$19="Guayas/Santa Elena",'Tablas Guayaquil'!G758,'Tablas Resto de Ecuador'!G758)</f>
        <v>680.90000000000009</v>
      </c>
    </row>
    <row r="759" spans="1:7" ht="14" hidden="1" x14ac:dyDescent="0.15">
      <c r="A759" s="25">
        <v>22</v>
      </c>
      <c r="B759" s="27"/>
      <c r="C759" s="303">
        <f>IF('INGRESO DE DATOS'!$D$19="Guayas/Santa Elena",'Tablas Guayaquil'!C759,'Tablas Resto de Ecuador'!C759)</f>
        <v>1830.4</v>
      </c>
      <c r="D759" s="303">
        <f>IF('INGRESO DE DATOS'!$D$19="Guayas/Santa Elena",'Tablas Guayaquil'!D759,'Tablas Resto de Ecuador'!D759)</f>
        <v>1661.0000000000002</v>
      </c>
      <c r="E759" s="303">
        <f>IF('INGRESO DE DATOS'!$D$19="Guayas/Santa Elena",'Tablas Guayaquil'!E759,'Tablas Resto de Ecuador'!E759)</f>
        <v>1212.75</v>
      </c>
      <c r="F759" s="303">
        <f>IF('INGRESO DE DATOS'!$D$19="Guayas/Santa Elena",'Tablas Guayaquil'!F759,'Tablas Resto de Ecuador'!F759)</f>
        <v>867.90000000000009</v>
      </c>
      <c r="G759" s="303">
        <f>IF('INGRESO DE DATOS'!$D$19="Guayas/Santa Elena",'Tablas Guayaquil'!G759,'Tablas Resto de Ecuador'!G759)</f>
        <v>680.90000000000009</v>
      </c>
    </row>
    <row r="760" spans="1:7" ht="14" hidden="1" x14ac:dyDescent="0.15">
      <c r="A760" s="25">
        <v>23</v>
      </c>
      <c r="B760" s="27"/>
      <c r="C760" s="303">
        <f>IF('INGRESO DE DATOS'!$D$19="Guayas/Santa Elena",'Tablas Guayaquil'!C760,'Tablas Resto de Ecuador'!C760)</f>
        <v>1830.4</v>
      </c>
      <c r="D760" s="303">
        <f>IF('INGRESO DE DATOS'!$D$19="Guayas/Santa Elena",'Tablas Guayaquil'!D760,'Tablas Resto de Ecuador'!D760)</f>
        <v>1661.0000000000002</v>
      </c>
      <c r="E760" s="303">
        <f>IF('INGRESO DE DATOS'!$D$19="Guayas/Santa Elena",'Tablas Guayaquil'!E760,'Tablas Resto de Ecuador'!E760)</f>
        <v>1212.75</v>
      </c>
      <c r="F760" s="303">
        <f>IF('INGRESO DE DATOS'!$D$19="Guayas/Santa Elena",'Tablas Guayaquil'!F760,'Tablas Resto de Ecuador'!F760)</f>
        <v>867.90000000000009</v>
      </c>
      <c r="G760" s="303">
        <f>IF('INGRESO DE DATOS'!$D$19="Guayas/Santa Elena",'Tablas Guayaquil'!G760,'Tablas Resto de Ecuador'!G760)</f>
        <v>680.90000000000009</v>
      </c>
    </row>
    <row r="761" spans="1:7" ht="14" hidden="1" x14ac:dyDescent="0.15">
      <c r="A761" s="25">
        <v>24</v>
      </c>
      <c r="B761" s="27"/>
      <c r="C761" s="303">
        <f>IF('INGRESO DE DATOS'!$D$19="Guayas/Santa Elena",'Tablas Guayaquil'!C761,'Tablas Resto de Ecuador'!C761)</f>
        <v>1830.4</v>
      </c>
      <c r="D761" s="303">
        <f>IF('INGRESO DE DATOS'!$D$19="Guayas/Santa Elena",'Tablas Guayaquil'!D761,'Tablas Resto de Ecuador'!D761)</f>
        <v>1661.0000000000002</v>
      </c>
      <c r="E761" s="303">
        <f>IF('INGRESO DE DATOS'!$D$19="Guayas/Santa Elena",'Tablas Guayaquil'!E761,'Tablas Resto de Ecuador'!E761)</f>
        <v>1212.75</v>
      </c>
      <c r="F761" s="303">
        <f>IF('INGRESO DE DATOS'!$D$19="Guayas/Santa Elena",'Tablas Guayaquil'!F761,'Tablas Resto de Ecuador'!F761)</f>
        <v>867.90000000000009</v>
      </c>
      <c r="G761" s="303">
        <f>IF('INGRESO DE DATOS'!$D$19="Guayas/Santa Elena",'Tablas Guayaquil'!G761,'Tablas Resto de Ecuador'!G761)</f>
        <v>680.90000000000009</v>
      </c>
    </row>
    <row r="762" spans="1:7" ht="14" hidden="1" x14ac:dyDescent="0.15">
      <c r="A762" s="25">
        <v>25</v>
      </c>
      <c r="B762" s="27"/>
      <c r="C762" s="303">
        <f>IF('INGRESO DE DATOS'!$D$19="Guayas/Santa Elena",'Tablas Guayaquil'!C762,'Tablas Resto de Ecuador'!C762)</f>
        <v>1956.075</v>
      </c>
      <c r="D762" s="303">
        <f>IF('INGRESO DE DATOS'!$D$19="Guayas/Santa Elena",'Tablas Guayaquil'!D762,'Tablas Resto de Ecuador'!D762)</f>
        <v>1774.8500000000001</v>
      </c>
      <c r="E762" s="303">
        <f>IF('INGRESO DE DATOS'!$D$19="Guayas/Santa Elena",'Tablas Guayaquil'!E762,'Tablas Resto de Ecuador'!E762)</f>
        <v>1282.325</v>
      </c>
      <c r="F762" s="303">
        <f>IF('INGRESO DE DATOS'!$D$19="Guayas/Santa Elena",'Tablas Guayaquil'!F762,'Tablas Resto de Ecuador'!F762)</f>
        <v>917.40000000000009</v>
      </c>
      <c r="G762" s="303">
        <f>IF('INGRESO DE DATOS'!$D$19="Guayas/Santa Elena",'Tablas Guayaquil'!G762,'Tablas Resto de Ecuador'!G762)</f>
        <v>719.67500000000007</v>
      </c>
    </row>
    <row r="763" spans="1:7" ht="14" hidden="1" x14ac:dyDescent="0.15">
      <c r="A763" s="25">
        <v>26</v>
      </c>
      <c r="B763" s="27"/>
      <c r="C763" s="303">
        <f>IF('INGRESO DE DATOS'!$D$19="Guayas/Santa Elena",'Tablas Guayaquil'!C763,'Tablas Resto de Ecuador'!C763)</f>
        <v>1956.075</v>
      </c>
      <c r="D763" s="303">
        <f>IF('INGRESO DE DATOS'!$D$19="Guayas/Santa Elena",'Tablas Guayaquil'!D763,'Tablas Resto de Ecuador'!D763)</f>
        <v>1774.8500000000001</v>
      </c>
      <c r="E763" s="303">
        <f>IF('INGRESO DE DATOS'!$D$19="Guayas/Santa Elena",'Tablas Guayaquil'!E763,'Tablas Resto de Ecuador'!E763)</f>
        <v>1282.325</v>
      </c>
      <c r="F763" s="303">
        <f>IF('INGRESO DE DATOS'!$D$19="Guayas/Santa Elena",'Tablas Guayaquil'!F763,'Tablas Resto de Ecuador'!F763)</f>
        <v>917.40000000000009</v>
      </c>
      <c r="G763" s="303">
        <f>IF('INGRESO DE DATOS'!$D$19="Guayas/Santa Elena",'Tablas Guayaquil'!G763,'Tablas Resto de Ecuador'!G763)</f>
        <v>719.67500000000007</v>
      </c>
    </row>
    <row r="764" spans="1:7" ht="14" hidden="1" x14ac:dyDescent="0.15">
      <c r="A764" s="25">
        <v>27</v>
      </c>
      <c r="B764" s="27"/>
      <c r="C764" s="303">
        <f>IF('INGRESO DE DATOS'!$D$19="Guayas/Santa Elena",'Tablas Guayaquil'!C764,'Tablas Resto de Ecuador'!C764)</f>
        <v>1956.075</v>
      </c>
      <c r="D764" s="303">
        <f>IF('INGRESO DE DATOS'!$D$19="Guayas/Santa Elena",'Tablas Guayaquil'!D764,'Tablas Resto de Ecuador'!D764)</f>
        <v>1774.8500000000001</v>
      </c>
      <c r="E764" s="303">
        <f>IF('INGRESO DE DATOS'!$D$19="Guayas/Santa Elena",'Tablas Guayaquil'!E764,'Tablas Resto de Ecuador'!E764)</f>
        <v>1282.325</v>
      </c>
      <c r="F764" s="303">
        <f>IF('INGRESO DE DATOS'!$D$19="Guayas/Santa Elena",'Tablas Guayaquil'!F764,'Tablas Resto de Ecuador'!F764)</f>
        <v>917.40000000000009</v>
      </c>
      <c r="G764" s="303">
        <f>IF('INGRESO DE DATOS'!$D$19="Guayas/Santa Elena",'Tablas Guayaquil'!G764,'Tablas Resto de Ecuador'!G764)</f>
        <v>719.67500000000007</v>
      </c>
    </row>
    <row r="765" spans="1:7" ht="14" hidden="1" x14ac:dyDescent="0.15">
      <c r="A765" s="25">
        <v>28</v>
      </c>
      <c r="B765" s="27"/>
      <c r="C765" s="303">
        <f>IF('INGRESO DE DATOS'!$D$19="Guayas/Santa Elena",'Tablas Guayaquil'!C765,'Tablas Resto de Ecuador'!C765)</f>
        <v>1956.075</v>
      </c>
      <c r="D765" s="303">
        <f>IF('INGRESO DE DATOS'!$D$19="Guayas/Santa Elena",'Tablas Guayaquil'!D765,'Tablas Resto de Ecuador'!D765)</f>
        <v>1774.8500000000001</v>
      </c>
      <c r="E765" s="303">
        <f>IF('INGRESO DE DATOS'!$D$19="Guayas/Santa Elena",'Tablas Guayaquil'!E765,'Tablas Resto de Ecuador'!E765)</f>
        <v>1282.325</v>
      </c>
      <c r="F765" s="303">
        <f>IF('INGRESO DE DATOS'!$D$19="Guayas/Santa Elena",'Tablas Guayaquil'!F765,'Tablas Resto de Ecuador'!F765)</f>
        <v>917.40000000000009</v>
      </c>
      <c r="G765" s="303">
        <f>IF('INGRESO DE DATOS'!$D$19="Guayas/Santa Elena",'Tablas Guayaquil'!G765,'Tablas Resto de Ecuador'!G765)</f>
        <v>719.67500000000007</v>
      </c>
    </row>
    <row r="766" spans="1:7" ht="14" hidden="1" x14ac:dyDescent="0.15">
      <c r="A766" s="25">
        <v>29</v>
      </c>
      <c r="B766" s="27"/>
      <c r="C766" s="303">
        <f>IF('INGRESO DE DATOS'!$D$19="Guayas/Santa Elena",'Tablas Guayaquil'!C766,'Tablas Resto de Ecuador'!C766)</f>
        <v>1956.075</v>
      </c>
      <c r="D766" s="303">
        <f>IF('INGRESO DE DATOS'!$D$19="Guayas/Santa Elena",'Tablas Guayaquil'!D766,'Tablas Resto de Ecuador'!D766)</f>
        <v>1774.8500000000001</v>
      </c>
      <c r="E766" s="303">
        <f>IF('INGRESO DE DATOS'!$D$19="Guayas/Santa Elena",'Tablas Guayaquil'!E766,'Tablas Resto de Ecuador'!E766)</f>
        <v>1282.325</v>
      </c>
      <c r="F766" s="303">
        <f>IF('INGRESO DE DATOS'!$D$19="Guayas/Santa Elena",'Tablas Guayaquil'!F766,'Tablas Resto de Ecuador'!F766)</f>
        <v>917.40000000000009</v>
      </c>
      <c r="G766" s="303">
        <f>IF('INGRESO DE DATOS'!$D$19="Guayas/Santa Elena",'Tablas Guayaquil'!G766,'Tablas Resto de Ecuador'!G766)</f>
        <v>719.67500000000007</v>
      </c>
    </row>
    <row r="767" spans="1:7" ht="14" hidden="1" x14ac:dyDescent="0.15">
      <c r="A767" s="25">
        <v>30</v>
      </c>
      <c r="B767" s="27"/>
      <c r="C767" s="303">
        <f>IF('INGRESO DE DATOS'!$D$19="Guayas/Santa Elena",'Tablas Guayaquil'!C767,'Tablas Resto de Ecuador'!C767)</f>
        <v>2175.5250000000001</v>
      </c>
      <c r="D767" s="303">
        <f>IF('INGRESO DE DATOS'!$D$19="Guayas/Santa Elena",'Tablas Guayaquil'!D767,'Tablas Resto de Ecuador'!D767)</f>
        <v>1973.9500000000003</v>
      </c>
      <c r="E767" s="303">
        <f>IF('INGRESO DE DATOS'!$D$19="Guayas/Santa Elena",'Tablas Guayaquil'!E767,'Tablas Resto de Ecuador'!E767)</f>
        <v>1407.45</v>
      </c>
      <c r="F767" s="303">
        <f>IF('INGRESO DE DATOS'!$D$19="Guayas/Santa Elena",'Tablas Guayaquil'!F767,'Tablas Resto de Ecuador'!F767)</f>
        <v>1006.7750000000001</v>
      </c>
      <c r="G767" s="303">
        <f>IF('INGRESO DE DATOS'!$D$19="Guayas/Santa Elena",'Tablas Guayaquil'!G767,'Tablas Resto de Ecuador'!G767)</f>
        <v>789.52500000000009</v>
      </c>
    </row>
    <row r="768" spans="1:7" ht="14" hidden="1" x14ac:dyDescent="0.15">
      <c r="A768" s="25">
        <v>31</v>
      </c>
      <c r="B768" s="27"/>
      <c r="C768" s="303">
        <f>IF('INGRESO DE DATOS'!$D$19="Guayas/Santa Elena",'Tablas Guayaquil'!C768,'Tablas Resto de Ecuador'!C768)</f>
        <v>2175.5250000000001</v>
      </c>
      <c r="D768" s="303">
        <f>IF('INGRESO DE DATOS'!$D$19="Guayas/Santa Elena",'Tablas Guayaquil'!D768,'Tablas Resto de Ecuador'!D768)</f>
        <v>1973.9500000000003</v>
      </c>
      <c r="E768" s="303">
        <f>IF('INGRESO DE DATOS'!$D$19="Guayas/Santa Elena",'Tablas Guayaquil'!E768,'Tablas Resto de Ecuador'!E768)</f>
        <v>1407.45</v>
      </c>
      <c r="F768" s="303">
        <f>IF('INGRESO DE DATOS'!$D$19="Guayas/Santa Elena",'Tablas Guayaquil'!F768,'Tablas Resto de Ecuador'!F768)</f>
        <v>1006.7750000000001</v>
      </c>
      <c r="G768" s="303">
        <f>IF('INGRESO DE DATOS'!$D$19="Guayas/Santa Elena",'Tablas Guayaquil'!G768,'Tablas Resto de Ecuador'!G768)</f>
        <v>789.52500000000009</v>
      </c>
    </row>
    <row r="769" spans="1:7" ht="14" hidden="1" x14ac:dyDescent="0.15">
      <c r="A769" s="25">
        <v>32</v>
      </c>
      <c r="B769" s="27"/>
      <c r="C769" s="303">
        <f>IF('INGRESO DE DATOS'!$D$19="Guayas/Santa Elena",'Tablas Guayaquil'!C769,'Tablas Resto de Ecuador'!C769)</f>
        <v>2175.5250000000001</v>
      </c>
      <c r="D769" s="303">
        <f>IF('INGRESO DE DATOS'!$D$19="Guayas/Santa Elena",'Tablas Guayaquil'!D769,'Tablas Resto de Ecuador'!D769)</f>
        <v>1973.9500000000003</v>
      </c>
      <c r="E769" s="303">
        <f>IF('INGRESO DE DATOS'!$D$19="Guayas/Santa Elena",'Tablas Guayaquil'!E769,'Tablas Resto de Ecuador'!E769)</f>
        <v>1407.45</v>
      </c>
      <c r="F769" s="303">
        <f>IF('INGRESO DE DATOS'!$D$19="Guayas/Santa Elena",'Tablas Guayaquil'!F769,'Tablas Resto de Ecuador'!F769)</f>
        <v>1006.7750000000001</v>
      </c>
      <c r="G769" s="303">
        <f>IF('INGRESO DE DATOS'!$D$19="Guayas/Santa Elena",'Tablas Guayaquil'!G769,'Tablas Resto de Ecuador'!G769)</f>
        <v>789.52500000000009</v>
      </c>
    </row>
    <row r="770" spans="1:7" ht="14" hidden="1" x14ac:dyDescent="0.15">
      <c r="A770" s="25">
        <v>33</v>
      </c>
      <c r="B770" s="27"/>
      <c r="C770" s="303">
        <f>IF('INGRESO DE DATOS'!$D$19="Guayas/Santa Elena",'Tablas Guayaquil'!C770,'Tablas Resto de Ecuador'!C770)</f>
        <v>2175.5250000000001</v>
      </c>
      <c r="D770" s="303">
        <f>IF('INGRESO DE DATOS'!$D$19="Guayas/Santa Elena",'Tablas Guayaquil'!D770,'Tablas Resto de Ecuador'!D770)</f>
        <v>1973.9500000000003</v>
      </c>
      <c r="E770" s="303">
        <f>IF('INGRESO DE DATOS'!$D$19="Guayas/Santa Elena",'Tablas Guayaquil'!E770,'Tablas Resto de Ecuador'!E770)</f>
        <v>1407.45</v>
      </c>
      <c r="F770" s="303">
        <f>IF('INGRESO DE DATOS'!$D$19="Guayas/Santa Elena",'Tablas Guayaquil'!F770,'Tablas Resto de Ecuador'!F770)</f>
        <v>1006.7750000000001</v>
      </c>
      <c r="G770" s="303">
        <f>IF('INGRESO DE DATOS'!$D$19="Guayas/Santa Elena",'Tablas Guayaquil'!G770,'Tablas Resto de Ecuador'!G770)</f>
        <v>789.52500000000009</v>
      </c>
    </row>
    <row r="771" spans="1:7" ht="14" hidden="1" x14ac:dyDescent="0.15">
      <c r="A771" s="25">
        <v>34</v>
      </c>
      <c r="B771" s="27"/>
      <c r="C771" s="303">
        <f>IF('INGRESO DE DATOS'!$D$19="Guayas/Santa Elena",'Tablas Guayaquil'!C771,'Tablas Resto de Ecuador'!C771)</f>
        <v>2175.5250000000001</v>
      </c>
      <c r="D771" s="303">
        <f>IF('INGRESO DE DATOS'!$D$19="Guayas/Santa Elena",'Tablas Guayaquil'!D771,'Tablas Resto de Ecuador'!D771)</f>
        <v>1973.9500000000003</v>
      </c>
      <c r="E771" s="303">
        <f>IF('INGRESO DE DATOS'!$D$19="Guayas/Santa Elena",'Tablas Guayaquil'!E771,'Tablas Resto de Ecuador'!E771)</f>
        <v>1407.45</v>
      </c>
      <c r="F771" s="303">
        <f>IF('INGRESO DE DATOS'!$D$19="Guayas/Santa Elena",'Tablas Guayaquil'!F771,'Tablas Resto de Ecuador'!F771)</f>
        <v>1006.7750000000001</v>
      </c>
      <c r="G771" s="303">
        <f>IF('INGRESO DE DATOS'!$D$19="Guayas/Santa Elena",'Tablas Guayaquil'!G771,'Tablas Resto de Ecuador'!G771)</f>
        <v>789.52500000000009</v>
      </c>
    </row>
    <row r="772" spans="1:7" ht="14" hidden="1" x14ac:dyDescent="0.15">
      <c r="A772" s="25">
        <v>35</v>
      </c>
      <c r="B772" s="27"/>
      <c r="C772" s="303">
        <f>IF('INGRESO DE DATOS'!$D$19="Guayas/Santa Elena",'Tablas Guayaquil'!C772,'Tablas Resto de Ecuador'!C772)</f>
        <v>2427.7000000000003</v>
      </c>
      <c r="D772" s="303">
        <f>IF('INGRESO DE DATOS'!$D$19="Guayas/Santa Elena",'Tablas Guayaquil'!D772,'Tablas Resto de Ecuador'!D772)</f>
        <v>2203.8500000000004</v>
      </c>
      <c r="E772" s="303">
        <f>IF('INGRESO DE DATOS'!$D$19="Guayas/Santa Elena",'Tablas Guayaquil'!E772,'Tablas Resto de Ecuador'!E772)</f>
        <v>1555.4</v>
      </c>
      <c r="F772" s="303">
        <f>IF('INGRESO DE DATOS'!$D$19="Guayas/Santa Elena",'Tablas Guayaquil'!F772,'Tablas Resto de Ecuador'!F772)</f>
        <v>1113.2</v>
      </c>
      <c r="G772" s="303">
        <f>IF('INGRESO DE DATOS'!$D$19="Guayas/Santa Elena",'Tablas Guayaquil'!G772,'Tablas Resto de Ecuador'!G772)</f>
        <v>873.12500000000011</v>
      </c>
    </row>
    <row r="773" spans="1:7" ht="14" hidden="1" x14ac:dyDescent="0.15">
      <c r="A773" s="25">
        <v>36</v>
      </c>
      <c r="B773" s="27"/>
      <c r="C773" s="303">
        <f>IF('INGRESO DE DATOS'!$D$19="Guayas/Santa Elena",'Tablas Guayaquil'!C773,'Tablas Resto de Ecuador'!C773)</f>
        <v>2427.7000000000003</v>
      </c>
      <c r="D773" s="303">
        <f>IF('INGRESO DE DATOS'!$D$19="Guayas/Santa Elena",'Tablas Guayaquil'!D773,'Tablas Resto de Ecuador'!D773)</f>
        <v>2203.8500000000004</v>
      </c>
      <c r="E773" s="303">
        <f>IF('INGRESO DE DATOS'!$D$19="Guayas/Santa Elena",'Tablas Guayaquil'!E773,'Tablas Resto de Ecuador'!E773)</f>
        <v>1555.4</v>
      </c>
      <c r="F773" s="303">
        <f>IF('INGRESO DE DATOS'!$D$19="Guayas/Santa Elena",'Tablas Guayaquil'!F773,'Tablas Resto de Ecuador'!F773)</f>
        <v>1113.2</v>
      </c>
      <c r="G773" s="303">
        <f>IF('INGRESO DE DATOS'!$D$19="Guayas/Santa Elena",'Tablas Guayaquil'!G773,'Tablas Resto de Ecuador'!G773)</f>
        <v>873.12500000000011</v>
      </c>
    </row>
    <row r="774" spans="1:7" ht="14" hidden="1" x14ac:dyDescent="0.15">
      <c r="A774" s="25">
        <v>37</v>
      </c>
      <c r="B774" s="27"/>
      <c r="C774" s="303">
        <f>IF('INGRESO DE DATOS'!$D$19="Guayas/Santa Elena",'Tablas Guayaquil'!C774,'Tablas Resto de Ecuador'!C774)</f>
        <v>2427.7000000000003</v>
      </c>
      <c r="D774" s="303">
        <f>IF('INGRESO DE DATOS'!$D$19="Guayas/Santa Elena",'Tablas Guayaquil'!D774,'Tablas Resto de Ecuador'!D774)</f>
        <v>2203.8500000000004</v>
      </c>
      <c r="E774" s="303">
        <f>IF('INGRESO DE DATOS'!$D$19="Guayas/Santa Elena",'Tablas Guayaquil'!E774,'Tablas Resto de Ecuador'!E774)</f>
        <v>1555.4</v>
      </c>
      <c r="F774" s="303">
        <f>IF('INGRESO DE DATOS'!$D$19="Guayas/Santa Elena",'Tablas Guayaquil'!F774,'Tablas Resto de Ecuador'!F774)</f>
        <v>1113.2</v>
      </c>
      <c r="G774" s="303">
        <f>IF('INGRESO DE DATOS'!$D$19="Guayas/Santa Elena",'Tablas Guayaquil'!G774,'Tablas Resto de Ecuador'!G774)</f>
        <v>873.12500000000011</v>
      </c>
    </row>
    <row r="775" spans="1:7" ht="14" hidden="1" x14ac:dyDescent="0.15">
      <c r="A775" s="25">
        <v>38</v>
      </c>
      <c r="B775" s="27"/>
      <c r="C775" s="303">
        <f>IF('INGRESO DE DATOS'!$D$19="Guayas/Santa Elena",'Tablas Guayaquil'!C775,'Tablas Resto de Ecuador'!C775)</f>
        <v>2427.7000000000003</v>
      </c>
      <c r="D775" s="303">
        <f>IF('INGRESO DE DATOS'!$D$19="Guayas/Santa Elena",'Tablas Guayaquil'!D775,'Tablas Resto de Ecuador'!D775)</f>
        <v>2203.8500000000004</v>
      </c>
      <c r="E775" s="303">
        <f>IF('INGRESO DE DATOS'!$D$19="Guayas/Santa Elena",'Tablas Guayaquil'!E775,'Tablas Resto de Ecuador'!E775)</f>
        <v>1555.4</v>
      </c>
      <c r="F775" s="303">
        <f>IF('INGRESO DE DATOS'!$D$19="Guayas/Santa Elena",'Tablas Guayaquil'!F775,'Tablas Resto de Ecuador'!F775)</f>
        <v>1113.2</v>
      </c>
      <c r="G775" s="303">
        <f>IF('INGRESO DE DATOS'!$D$19="Guayas/Santa Elena",'Tablas Guayaquil'!G775,'Tablas Resto de Ecuador'!G775)</f>
        <v>873.12500000000011</v>
      </c>
    </row>
    <row r="776" spans="1:7" ht="14" hidden="1" x14ac:dyDescent="0.15">
      <c r="A776" s="25">
        <v>39</v>
      </c>
      <c r="B776" s="27"/>
      <c r="C776" s="303">
        <f>IF('INGRESO DE DATOS'!$D$19="Guayas/Santa Elena",'Tablas Guayaquil'!C776,'Tablas Resto de Ecuador'!C776)</f>
        <v>2427.7000000000003</v>
      </c>
      <c r="D776" s="303">
        <f>IF('INGRESO DE DATOS'!$D$19="Guayas/Santa Elena",'Tablas Guayaquil'!D776,'Tablas Resto de Ecuador'!D776)</f>
        <v>2203.8500000000004</v>
      </c>
      <c r="E776" s="303">
        <f>IF('INGRESO DE DATOS'!$D$19="Guayas/Santa Elena",'Tablas Guayaquil'!E776,'Tablas Resto de Ecuador'!E776)</f>
        <v>1555.4</v>
      </c>
      <c r="F776" s="303">
        <f>IF('INGRESO DE DATOS'!$D$19="Guayas/Santa Elena",'Tablas Guayaquil'!F776,'Tablas Resto de Ecuador'!F776)</f>
        <v>1113.2</v>
      </c>
      <c r="G776" s="303">
        <f>IF('INGRESO DE DATOS'!$D$19="Guayas/Santa Elena",'Tablas Guayaquil'!G776,'Tablas Resto de Ecuador'!G776)</f>
        <v>873.12500000000011</v>
      </c>
    </row>
    <row r="777" spans="1:7" ht="14" hidden="1" x14ac:dyDescent="0.15">
      <c r="A777" s="25">
        <v>40</v>
      </c>
      <c r="B777" s="27"/>
      <c r="C777" s="303">
        <f>IF('INGRESO DE DATOS'!$D$19="Guayas/Santa Elena",'Tablas Guayaquil'!C777,'Tablas Resto de Ecuador'!C777)</f>
        <v>2720.0250000000001</v>
      </c>
      <c r="D777" s="303">
        <f>IF('INGRESO DE DATOS'!$D$19="Guayas/Santa Elena",'Tablas Guayaquil'!D777,'Tablas Resto de Ecuador'!D777)</f>
        <v>2467.8500000000004</v>
      </c>
      <c r="E777" s="303">
        <f>IF('INGRESO DE DATOS'!$D$19="Guayas/Santa Elena",'Tablas Guayaquil'!E777,'Tablas Resto de Ecuador'!E777)</f>
        <v>1729.2</v>
      </c>
      <c r="F777" s="303">
        <f>IF('INGRESO DE DATOS'!$D$19="Guayas/Santa Elena",'Tablas Guayaquil'!F777,'Tablas Resto de Ecuador'!F777)</f>
        <v>1236.95</v>
      </c>
      <c r="G777" s="303">
        <f>IF('INGRESO DE DATOS'!$D$19="Guayas/Santa Elena",'Tablas Guayaquil'!G777,'Tablas Resto de Ecuador'!G777)</f>
        <v>970.2</v>
      </c>
    </row>
    <row r="778" spans="1:7" ht="14" hidden="1" x14ac:dyDescent="0.15">
      <c r="A778" s="25">
        <v>41</v>
      </c>
      <c r="B778" s="27"/>
      <c r="C778" s="303">
        <f>IF('INGRESO DE DATOS'!$D$19="Guayas/Santa Elena",'Tablas Guayaquil'!C778,'Tablas Resto de Ecuador'!C778)</f>
        <v>2720.0250000000001</v>
      </c>
      <c r="D778" s="303">
        <f>IF('INGRESO DE DATOS'!$D$19="Guayas/Santa Elena",'Tablas Guayaquil'!D778,'Tablas Resto de Ecuador'!D778)</f>
        <v>2467.8500000000004</v>
      </c>
      <c r="E778" s="303">
        <f>IF('INGRESO DE DATOS'!$D$19="Guayas/Santa Elena",'Tablas Guayaquil'!E778,'Tablas Resto de Ecuador'!E778)</f>
        <v>1729.2</v>
      </c>
      <c r="F778" s="303">
        <f>IF('INGRESO DE DATOS'!$D$19="Guayas/Santa Elena",'Tablas Guayaquil'!F778,'Tablas Resto de Ecuador'!F778)</f>
        <v>1236.95</v>
      </c>
      <c r="G778" s="303">
        <f>IF('INGRESO DE DATOS'!$D$19="Guayas/Santa Elena",'Tablas Guayaquil'!G778,'Tablas Resto de Ecuador'!G778)</f>
        <v>970.2</v>
      </c>
    </row>
    <row r="779" spans="1:7" ht="14" hidden="1" x14ac:dyDescent="0.15">
      <c r="A779" s="25">
        <v>42</v>
      </c>
      <c r="B779" s="27"/>
      <c r="C779" s="303">
        <f>IF('INGRESO DE DATOS'!$D$19="Guayas/Santa Elena",'Tablas Guayaquil'!C779,'Tablas Resto de Ecuador'!C779)</f>
        <v>2720.0250000000001</v>
      </c>
      <c r="D779" s="303">
        <f>IF('INGRESO DE DATOS'!$D$19="Guayas/Santa Elena",'Tablas Guayaquil'!D779,'Tablas Resto de Ecuador'!D779)</f>
        <v>2467.8500000000004</v>
      </c>
      <c r="E779" s="303">
        <f>IF('INGRESO DE DATOS'!$D$19="Guayas/Santa Elena",'Tablas Guayaquil'!E779,'Tablas Resto de Ecuador'!E779)</f>
        <v>1729.2</v>
      </c>
      <c r="F779" s="303">
        <f>IF('INGRESO DE DATOS'!$D$19="Guayas/Santa Elena",'Tablas Guayaquil'!F779,'Tablas Resto de Ecuador'!F779)</f>
        <v>1236.95</v>
      </c>
      <c r="G779" s="303">
        <f>IF('INGRESO DE DATOS'!$D$19="Guayas/Santa Elena",'Tablas Guayaquil'!G779,'Tablas Resto de Ecuador'!G779)</f>
        <v>970.2</v>
      </c>
    </row>
    <row r="780" spans="1:7" ht="14" hidden="1" x14ac:dyDescent="0.15">
      <c r="A780" s="25">
        <v>43</v>
      </c>
      <c r="B780" s="27"/>
      <c r="C780" s="303">
        <f>IF('INGRESO DE DATOS'!$D$19="Guayas/Santa Elena",'Tablas Guayaquil'!C780,'Tablas Resto de Ecuador'!C780)</f>
        <v>2720.0250000000001</v>
      </c>
      <c r="D780" s="303">
        <f>IF('INGRESO DE DATOS'!$D$19="Guayas/Santa Elena",'Tablas Guayaquil'!D780,'Tablas Resto de Ecuador'!D780)</f>
        <v>2467.8500000000004</v>
      </c>
      <c r="E780" s="303">
        <f>IF('INGRESO DE DATOS'!$D$19="Guayas/Santa Elena",'Tablas Guayaquil'!E780,'Tablas Resto de Ecuador'!E780)</f>
        <v>1729.2</v>
      </c>
      <c r="F780" s="303">
        <f>IF('INGRESO DE DATOS'!$D$19="Guayas/Santa Elena",'Tablas Guayaquil'!F780,'Tablas Resto de Ecuador'!F780)</f>
        <v>1236.95</v>
      </c>
      <c r="G780" s="303">
        <f>IF('INGRESO DE DATOS'!$D$19="Guayas/Santa Elena",'Tablas Guayaquil'!G780,'Tablas Resto de Ecuador'!G780)</f>
        <v>970.2</v>
      </c>
    </row>
    <row r="781" spans="1:7" ht="14" hidden="1" x14ac:dyDescent="0.15">
      <c r="A781" s="25">
        <v>44</v>
      </c>
      <c r="B781" s="27"/>
      <c r="C781" s="303">
        <f>IF('INGRESO DE DATOS'!$D$19="Guayas/Santa Elena",'Tablas Guayaquil'!C781,'Tablas Resto de Ecuador'!C781)</f>
        <v>2720.0250000000001</v>
      </c>
      <c r="D781" s="303">
        <f>IF('INGRESO DE DATOS'!$D$19="Guayas/Santa Elena",'Tablas Guayaquil'!D781,'Tablas Resto de Ecuador'!D781)</f>
        <v>2467.8500000000004</v>
      </c>
      <c r="E781" s="303">
        <f>IF('INGRESO DE DATOS'!$D$19="Guayas/Santa Elena",'Tablas Guayaquil'!E781,'Tablas Resto de Ecuador'!E781)</f>
        <v>1729.2</v>
      </c>
      <c r="F781" s="303">
        <f>IF('INGRESO DE DATOS'!$D$19="Guayas/Santa Elena",'Tablas Guayaquil'!F781,'Tablas Resto de Ecuador'!F781)</f>
        <v>1236.95</v>
      </c>
      <c r="G781" s="303">
        <f>IF('INGRESO DE DATOS'!$D$19="Guayas/Santa Elena",'Tablas Guayaquil'!G781,'Tablas Resto de Ecuador'!G781)</f>
        <v>970.2</v>
      </c>
    </row>
    <row r="782" spans="1:7" ht="14" hidden="1" x14ac:dyDescent="0.15">
      <c r="A782" s="25">
        <v>45</v>
      </c>
      <c r="B782" s="27"/>
      <c r="C782" s="303">
        <f>IF('INGRESO DE DATOS'!$D$19="Guayas/Santa Elena",'Tablas Guayaquil'!C782,'Tablas Resto de Ecuador'!C782)</f>
        <v>3043.7000000000003</v>
      </c>
      <c r="D782" s="303">
        <f>IF('INGRESO DE DATOS'!$D$19="Guayas/Santa Elena",'Tablas Guayaquil'!D782,'Tablas Resto de Ecuador'!D782)</f>
        <v>2762.375</v>
      </c>
      <c r="E782" s="303">
        <f>IF('INGRESO DE DATOS'!$D$19="Guayas/Santa Elena",'Tablas Guayaquil'!E782,'Tablas Resto de Ecuador'!E782)</f>
        <v>1924.7250000000001</v>
      </c>
      <c r="F782" s="303">
        <f>IF('INGRESO DE DATOS'!$D$19="Guayas/Santa Elena",'Tablas Guayaquil'!F782,'Tablas Resto de Ecuador'!F782)</f>
        <v>1376.375</v>
      </c>
      <c r="G782" s="303">
        <f>IF('INGRESO DE DATOS'!$D$19="Guayas/Santa Elena",'Tablas Guayaquil'!G782,'Tablas Resto de Ecuador'!G782)</f>
        <v>1079.6500000000001</v>
      </c>
    </row>
    <row r="783" spans="1:7" ht="14" hidden="1" x14ac:dyDescent="0.15">
      <c r="A783" s="25">
        <v>46</v>
      </c>
      <c r="B783" s="27"/>
      <c r="C783" s="303">
        <f>IF('INGRESO DE DATOS'!$D$19="Guayas/Santa Elena",'Tablas Guayaquil'!C783,'Tablas Resto de Ecuador'!C783)</f>
        <v>3043.7000000000003</v>
      </c>
      <c r="D783" s="303">
        <f>IF('INGRESO DE DATOS'!$D$19="Guayas/Santa Elena",'Tablas Guayaquil'!D783,'Tablas Resto de Ecuador'!D783)</f>
        <v>2762.375</v>
      </c>
      <c r="E783" s="303">
        <f>IF('INGRESO DE DATOS'!$D$19="Guayas/Santa Elena",'Tablas Guayaquil'!E783,'Tablas Resto de Ecuador'!E783)</f>
        <v>1924.7250000000001</v>
      </c>
      <c r="F783" s="303">
        <f>IF('INGRESO DE DATOS'!$D$19="Guayas/Santa Elena",'Tablas Guayaquil'!F783,'Tablas Resto de Ecuador'!F783)</f>
        <v>1376.375</v>
      </c>
      <c r="G783" s="303">
        <f>IF('INGRESO DE DATOS'!$D$19="Guayas/Santa Elena",'Tablas Guayaquil'!G783,'Tablas Resto de Ecuador'!G783)</f>
        <v>1079.6500000000001</v>
      </c>
    </row>
    <row r="784" spans="1:7" ht="14" hidden="1" x14ac:dyDescent="0.15">
      <c r="A784" s="25">
        <v>47</v>
      </c>
      <c r="B784" s="27"/>
      <c r="C784" s="303">
        <f>IF('INGRESO DE DATOS'!$D$19="Guayas/Santa Elena",'Tablas Guayaquil'!C784,'Tablas Resto de Ecuador'!C784)</f>
        <v>3043.7000000000003</v>
      </c>
      <c r="D784" s="303">
        <f>IF('INGRESO DE DATOS'!$D$19="Guayas/Santa Elena",'Tablas Guayaquil'!D784,'Tablas Resto de Ecuador'!D784)</f>
        <v>2762.375</v>
      </c>
      <c r="E784" s="303">
        <f>IF('INGRESO DE DATOS'!$D$19="Guayas/Santa Elena",'Tablas Guayaquil'!E784,'Tablas Resto de Ecuador'!E784)</f>
        <v>1924.7250000000001</v>
      </c>
      <c r="F784" s="303">
        <f>IF('INGRESO DE DATOS'!$D$19="Guayas/Santa Elena",'Tablas Guayaquil'!F784,'Tablas Resto de Ecuador'!F784)</f>
        <v>1376.375</v>
      </c>
      <c r="G784" s="303">
        <f>IF('INGRESO DE DATOS'!$D$19="Guayas/Santa Elena",'Tablas Guayaquil'!G784,'Tablas Resto de Ecuador'!G784)</f>
        <v>1079.6500000000001</v>
      </c>
    </row>
    <row r="785" spans="1:7" ht="14" hidden="1" x14ac:dyDescent="0.15">
      <c r="A785" s="25">
        <v>48</v>
      </c>
      <c r="B785" s="27"/>
      <c r="C785" s="303">
        <f>IF('INGRESO DE DATOS'!$D$19="Guayas/Santa Elena",'Tablas Guayaquil'!C785,'Tablas Resto de Ecuador'!C785)</f>
        <v>3043.7000000000003</v>
      </c>
      <c r="D785" s="303">
        <f>IF('INGRESO DE DATOS'!$D$19="Guayas/Santa Elena",'Tablas Guayaquil'!D785,'Tablas Resto de Ecuador'!D785)</f>
        <v>2762.375</v>
      </c>
      <c r="E785" s="303">
        <f>IF('INGRESO DE DATOS'!$D$19="Guayas/Santa Elena",'Tablas Guayaquil'!E785,'Tablas Resto de Ecuador'!E785)</f>
        <v>1924.7250000000001</v>
      </c>
      <c r="F785" s="303">
        <f>IF('INGRESO DE DATOS'!$D$19="Guayas/Santa Elena",'Tablas Guayaquil'!F785,'Tablas Resto de Ecuador'!F785)</f>
        <v>1376.375</v>
      </c>
      <c r="G785" s="303">
        <f>IF('INGRESO DE DATOS'!$D$19="Guayas/Santa Elena",'Tablas Guayaquil'!G785,'Tablas Resto de Ecuador'!G785)</f>
        <v>1079.6500000000001</v>
      </c>
    </row>
    <row r="786" spans="1:7" ht="14" hidden="1" x14ac:dyDescent="0.15">
      <c r="A786" s="25">
        <v>49</v>
      </c>
      <c r="B786" s="27"/>
      <c r="C786" s="303">
        <f>IF('INGRESO DE DATOS'!$D$19="Guayas/Santa Elena",'Tablas Guayaquil'!C786,'Tablas Resto de Ecuador'!C786)</f>
        <v>3043.7000000000003</v>
      </c>
      <c r="D786" s="303">
        <f>IF('INGRESO DE DATOS'!$D$19="Guayas/Santa Elena",'Tablas Guayaquil'!D786,'Tablas Resto de Ecuador'!D786)</f>
        <v>2762.375</v>
      </c>
      <c r="E786" s="303">
        <f>IF('INGRESO DE DATOS'!$D$19="Guayas/Santa Elena",'Tablas Guayaquil'!E786,'Tablas Resto de Ecuador'!E786)</f>
        <v>1924.7250000000001</v>
      </c>
      <c r="F786" s="303">
        <f>IF('INGRESO DE DATOS'!$D$19="Guayas/Santa Elena",'Tablas Guayaquil'!F786,'Tablas Resto de Ecuador'!F786)</f>
        <v>1376.375</v>
      </c>
      <c r="G786" s="303">
        <f>IF('INGRESO DE DATOS'!$D$19="Guayas/Santa Elena",'Tablas Guayaquil'!G786,'Tablas Resto de Ecuador'!G786)</f>
        <v>1079.6500000000001</v>
      </c>
    </row>
    <row r="787" spans="1:7" ht="14" hidden="1" x14ac:dyDescent="0.15">
      <c r="A787" s="25">
        <v>50</v>
      </c>
      <c r="B787" s="27"/>
      <c r="C787" s="303">
        <f>IF('INGRESO DE DATOS'!$D$19="Guayas/Santa Elena",'Tablas Guayaquil'!C787,'Tablas Resto de Ecuador'!C787)</f>
        <v>3408.6250000000005</v>
      </c>
      <c r="D787" s="303">
        <f>IF('INGRESO DE DATOS'!$D$19="Guayas/Santa Elena",'Tablas Guayaquil'!D787,'Tablas Resto de Ecuador'!D787)</f>
        <v>3094.3</v>
      </c>
      <c r="E787" s="303">
        <f>IF('INGRESO DE DATOS'!$D$19="Guayas/Santa Elena",'Tablas Guayaquil'!E787,'Tablas Resto de Ecuador'!E787)</f>
        <v>2147.2000000000003</v>
      </c>
      <c r="F787" s="303">
        <f>IF('INGRESO DE DATOS'!$D$19="Guayas/Santa Elena",'Tablas Guayaquil'!F787,'Tablas Resto de Ecuador'!F787)</f>
        <v>1535.6000000000001</v>
      </c>
      <c r="G787" s="303">
        <f>IF('INGRESO DE DATOS'!$D$19="Guayas/Santa Elena",'Tablas Guayaquil'!G787,'Tablas Resto de Ecuador'!G787)</f>
        <v>1204.7750000000001</v>
      </c>
    </row>
    <row r="788" spans="1:7" ht="14" hidden="1" x14ac:dyDescent="0.15">
      <c r="A788" s="25">
        <v>51</v>
      </c>
      <c r="B788" s="27"/>
      <c r="C788" s="303">
        <f>IF('INGRESO DE DATOS'!$D$19="Guayas/Santa Elena",'Tablas Guayaquil'!C788,'Tablas Resto de Ecuador'!C788)</f>
        <v>3408.6250000000005</v>
      </c>
      <c r="D788" s="303">
        <f>IF('INGRESO DE DATOS'!$D$19="Guayas/Santa Elena",'Tablas Guayaquil'!D788,'Tablas Resto de Ecuador'!D788)</f>
        <v>3094.3</v>
      </c>
      <c r="E788" s="303">
        <f>IF('INGRESO DE DATOS'!$D$19="Guayas/Santa Elena",'Tablas Guayaquil'!E788,'Tablas Resto de Ecuador'!E788)</f>
        <v>2147.2000000000003</v>
      </c>
      <c r="F788" s="303">
        <f>IF('INGRESO DE DATOS'!$D$19="Guayas/Santa Elena",'Tablas Guayaquil'!F788,'Tablas Resto de Ecuador'!F788)</f>
        <v>1535.6000000000001</v>
      </c>
      <c r="G788" s="303">
        <f>IF('INGRESO DE DATOS'!$D$19="Guayas/Santa Elena",'Tablas Guayaquil'!G788,'Tablas Resto de Ecuador'!G788)</f>
        <v>1204.7750000000001</v>
      </c>
    </row>
    <row r="789" spans="1:7" ht="14" hidden="1" x14ac:dyDescent="0.15">
      <c r="A789" s="25">
        <v>52</v>
      </c>
      <c r="B789" s="27"/>
      <c r="C789" s="303">
        <f>IF('INGRESO DE DATOS'!$D$19="Guayas/Santa Elena",'Tablas Guayaquil'!C789,'Tablas Resto de Ecuador'!C789)</f>
        <v>3408.6250000000005</v>
      </c>
      <c r="D789" s="303">
        <f>IF('INGRESO DE DATOS'!$D$19="Guayas/Santa Elena",'Tablas Guayaquil'!D789,'Tablas Resto de Ecuador'!D789)</f>
        <v>3094.3</v>
      </c>
      <c r="E789" s="303">
        <f>IF('INGRESO DE DATOS'!$D$19="Guayas/Santa Elena",'Tablas Guayaquil'!E789,'Tablas Resto de Ecuador'!E789)</f>
        <v>2147.2000000000003</v>
      </c>
      <c r="F789" s="303">
        <f>IF('INGRESO DE DATOS'!$D$19="Guayas/Santa Elena",'Tablas Guayaquil'!F789,'Tablas Resto de Ecuador'!F789)</f>
        <v>1535.6000000000001</v>
      </c>
      <c r="G789" s="303">
        <f>IF('INGRESO DE DATOS'!$D$19="Guayas/Santa Elena",'Tablas Guayaquil'!G789,'Tablas Resto de Ecuador'!G789)</f>
        <v>1204.7750000000001</v>
      </c>
    </row>
    <row r="790" spans="1:7" ht="14" hidden="1" x14ac:dyDescent="0.15">
      <c r="A790" s="25">
        <v>53</v>
      </c>
      <c r="B790" s="27"/>
      <c r="C790" s="303">
        <f>IF('INGRESO DE DATOS'!$D$19="Guayas/Santa Elena",'Tablas Guayaquil'!C790,'Tablas Resto de Ecuador'!C790)</f>
        <v>3408.6250000000005</v>
      </c>
      <c r="D790" s="303">
        <f>IF('INGRESO DE DATOS'!$D$19="Guayas/Santa Elena",'Tablas Guayaquil'!D790,'Tablas Resto de Ecuador'!D790)</f>
        <v>3094.3</v>
      </c>
      <c r="E790" s="303">
        <f>IF('INGRESO DE DATOS'!$D$19="Guayas/Santa Elena",'Tablas Guayaquil'!E790,'Tablas Resto de Ecuador'!E790)</f>
        <v>2147.2000000000003</v>
      </c>
      <c r="F790" s="303">
        <f>IF('INGRESO DE DATOS'!$D$19="Guayas/Santa Elena",'Tablas Guayaquil'!F790,'Tablas Resto de Ecuador'!F790)</f>
        <v>1535.6000000000001</v>
      </c>
      <c r="G790" s="303">
        <f>IF('INGRESO DE DATOS'!$D$19="Guayas/Santa Elena",'Tablas Guayaquil'!G790,'Tablas Resto de Ecuador'!G790)</f>
        <v>1204.7750000000001</v>
      </c>
    </row>
    <row r="791" spans="1:7" ht="14" hidden="1" x14ac:dyDescent="0.15">
      <c r="A791" s="25">
        <v>54</v>
      </c>
      <c r="B791" s="27"/>
      <c r="C791" s="303">
        <f>IF('INGRESO DE DATOS'!$D$19="Guayas/Santa Elena",'Tablas Guayaquil'!C791,'Tablas Resto de Ecuador'!C791)</f>
        <v>3408.6250000000005</v>
      </c>
      <c r="D791" s="303">
        <f>IF('INGRESO DE DATOS'!$D$19="Guayas/Santa Elena",'Tablas Guayaquil'!D791,'Tablas Resto de Ecuador'!D791)</f>
        <v>3094.3</v>
      </c>
      <c r="E791" s="303">
        <f>IF('INGRESO DE DATOS'!$D$19="Guayas/Santa Elena",'Tablas Guayaquil'!E791,'Tablas Resto de Ecuador'!E791)</f>
        <v>2147.2000000000003</v>
      </c>
      <c r="F791" s="303">
        <f>IF('INGRESO DE DATOS'!$D$19="Guayas/Santa Elena",'Tablas Guayaquil'!F791,'Tablas Resto de Ecuador'!F791)</f>
        <v>1535.6000000000001</v>
      </c>
      <c r="G791" s="303">
        <f>IF('INGRESO DE DATOS'!$D$19="Guayas/Santa Elena",'Tablas Guayaquil'!G791,'Tablas Resto de Ecuador'!G791)</f>
        <v>1204.7750000000001</v>
      </c>
    </row>
    <row r="792" spans="1:7" ht="14" hidden="1" x14ac:dyDescent="0.15">
      <c r="A792" s="25">
        <v>55</v>
      </c>
      <c r="B792" s="27"/>
      <c r="C792" s="303">
        <f>IF('INGRESO DE DATOS'!$D$19="Guayas/Santa Elena",'Tablas Guayaquil'!C792,'Tablas Resto de Ecuador'!C792)</f>
        <v>3811.7750000000001</v>
      </c>
      <c r="D792" s="303">
        <f>IF('INGRESO DE DATOS'!$D$19="Guayas/Santa Elena",'Tablas Guayaquil'!D792,'Tablas Resto de Ecuador'!D792)</f>
        <v>3458.1250000000005</v>
      </c>
      <c r="E792" s="303">
        <f>IF('INGRESO DE DATOS'!$D$19="Guayas/Santa Elena",'Tablas Guayaquil'!E792,'Tablas Resto de Ecuador'!E792)</f>
        <v>2393.875</v>
      </c>
      <c r="F792" s="303">
        <f>IF('INGRESO DE DATOS'!$D$19="Guayas/Santa Elena",'Tablas Guayaquil'!F792,'Tablas Resto de Ecuador'!F792)</f>
        <v>1711.8750000000002</v>
      </c>
      <c r="G792" s="303">
        <f>IF('INGRESO DE DATOS'!$D$19="Guayas/Santa Elena",'Tablas Guayaquil'!G792,'Tablas Resto de Ecuador'!G792)</f>
        <v>1343.375</v>
      </c>
    </row>
    <row r="793" spans="1:7" ht="14" hidden="1" x14ac:dyDescent="0.15">
      <c r="A793" s="25">
        <v>56</v>
      </c>
      <c r="B793" s="27"/>
      <c r="C793" s="303">
        <f>IF('INGRESO DE DATOS'!$D$19="Guayas/Santa Elena",'Tablas Guayaquil'!C793,'Tablas Resto de Ecuador'!C793)</f>
        <v>3811.7750000000001</v>
      </c>
      <c r="D793" s="303">
        <f>IF('INGRESO DE DATOS'!$D$19="Guayas/Santa Elena",'Tablas Guayaquil'!D793,'Tablas Resto de Ecuador'!D793)</f>
        <v>3458.1250000000005</v>
      </c>
      <c r="E793" s="303">
        <f>IF('INGRESO DE DATOS'!$D$19="Guayas/Santa Elena",'Tablas Guayaquil'!E793,'Tablas Resto de Ecuador'!E793)</f>
        <v>2393.875</v>
      </c>
      <c r="F793" s="303">
        <f>IF('INGRESO DE DATOS'!$D$19="Guayas/Santa Elena",'Tablas Guayaquil'!F793,'Tablas Resto de Ecuador'!F793)</f>
        <v>1711.8750000000002</v>
      </c>
      <c r="G793" s="303">
        <f>IF('INGRESO DE DATOS'!$D$19="Guayas/Santa Elena",'Tablas Guayaquil'!G793,'Tablas Resto de Ecuador'!G793)</f>
        <v>1343.375</v>
      </c>
    </row>
    <row r="794" spans="1:7" ht="14" hidden="1" x14ac:dyDescent="0.15">
      <c r="A794" s="25">
        <v>57</v>
      </c>
      <c r="B794" s="27"/>
      <c r="C794" s="303">
        <f>IF('INGRESO DE DATOS'!$D$19="Guayas/Santa Elena",'Tablas Guayaquil'!C794,'Tablas Resto de Ecuador'!C794)</f>
        <v>3811.7750000000001</v>
      </c>
      <c r="D794" s="303">
        <f>IF('INGRESO DE DATOS'!$D$19="Guayas/Santa Elena",'Tablas Guayaquil'!D794,'Tablas Resto de Ecuador'!D794)</f>
        <v>3458.1250000000005</v>
      </c>
      <c r="E794" s="303">
        <f>IF('INGRESO DE DATOS'!$D$19="Guayas/Santa Elena",'Tablas Guayaquil'!E794,'Tablas Resto de Ecuador'!E794)</f>
        <v>2393.875</v>
      </c>
      <c r="F794" s="303">
        <f>IF('INGRESO DE DATOS'!$D$19="Guayas/Santa Elena",'Tablas Guayaquil'!F794,'Tablas Resto de Ecuador'!F794)</f>
        <v>1711.8750000000002</v>
      </c>
      <c r="G794" s="303">
        <f>IF('INGRESO DE DATOS'!$D$19="Guayas/Santa Elena",'Tablas Guayaquil'!G794,'Tablas Resto de Ecuador'!G794)</f>
        <v>1343.375</v>
      </c>
    </row>
    <row r="795" spans="1:7" ht="14" hidden="1" x14ac:dyDescent="0.15">
      <c r="A795" s="25">
        <v>58</v>
      </c>
      <c r="B795" s="27"/>
      <c r="C795" s="303">
        <f>IF('INGRESO DE DATOS'!$D$19="Guayas/Santa Elena",'Tablas Guayaquil'!C795,'Tablas Resto de Ecuador'!C795)</f>
        <v>3811.7750000000001</v>
      </c>
      <c r="D795" s="303">
        <f>IF('INGRESO DE DATOS'!$D$19="Guayas/Santa Elena",'Tablas Guayaquil'!D795,'Tablas Resto de Ecuador'!D795)</f>
        <v>3458.1250000000005</v>
      </c>
      <c r="E795" s="303">
        <f>IF('INGRESO DE DATOS'!$D$19="Guayas/Santa Elena",'Tablas Guayaquil'!E795,'Tablas Resto de Ecuador'!E795)</f>
        <v>2393.875</v>
      </c>
      <c r="F795" s="303">
        <f>IF('INGRESO DE DATOS'!$D$19="Guayas/Santa Elena",'Tablas Guayaquil'!F795,'Tablas Resto de Ecuador'!F795)</f>
        <v>1711.8750000000002</v>
      </c>
      <c r="G795" s="303">
        <f>IF('INGRESO DE DATOS'!$D$19="Guayas/Santa Elena",'Tablas Guayaquil'!G795,'Tablas Resto de Ecuador'!G795)</f>
        <v>1343.375</v>
      </c>
    </row>
    <row r="796" spans="1:7" ht="14" hidden="1" x14ac:dyDescent="0.15">
      <c r="A796" s="25">
        <v>59</v>
      </c>
      <c r="B796" s="27"/>
      <c r="C796" s="303">
        <f>IF('INGRESO DE DATOS'!$D$19="Guayas/Santa Elena",'Tablas Guayaquil'!C796,'Tablas Resto de Ecuador'!C796)</f>
        <v>3811.7750000000001</v>
      </c>
      <c r="D796" s="303">
        <f>IF('INGRESO DE DATOS'!$D$19="Guayas/Santa Elena",'Tablas Guayaquil'!D796,'Tablas Resto de Ecuador'!D796)</f>
        <v>3458.1250000000005</v>
      </c>
      <c r="E796" s="303">
        <f>IF('INGRESO DE DATOS'!$D$19="Guayas/Santa Elena",'Tablas Guayaquil'!E796,'Tablas Resto de Ecuador'!E796)</f>
        <v>2393.875</v>
      </c>
      <c r="F796" s="303">
        <f>IF('INGRESO DE DATOS'!$D$19="Guayas/Santa Elena",'Tablas Guayaquil'!F796,'Tablas Resto de Ecuador'!F796)</f>
        <v>1711.8750000000002</v>
      </c>
      <c r="G796" s="303">
        <f>IF('INGRESO DE DATOS'!$D$19="Guayas/Santa Elena",'Tablas Guayaquil'!G796,'Tablas Resto de Ecuador'!G796)</f>
        <v>1343.375</v>
      </c>
    </row>
    <row r="797" spans="1:7" ht="14" hidden="1" x14ac:dyDescent="0.15">
      <c r="A797" s="25">
        <v>60</v>
      </c>
      <c r="B797" s="27"/>
      <c r="C797" s="303">
        <f>IF('INGRESO DE DATOS'!$D$19="Guayas/Santa Elena",'Tablas Guayaquil'!C797,'Tablas Resto de Ecuador'!C797)</f>
        <v>4078.2500000000005</v>
      </c>
      <c r="D797" s="303">
        <f>IF('INGRESO DE DATOS'!$D$19="Guayas/Santa Elena",'Tablas Guayaquil'!D797,'Tablas Resto de Ecuador'!D797)</f>
        <v>3701.7750000000001</v>
      </c>
      <c r="E797" s="303">
        <f>IF('INGRESO DE DATOS'!$D$19="Guayas/Santa Elena",'Tablas Guayaquil'!E797,'Tablas Resto de Ecuador'!E797)</f>
        <v>2559.4250000000002</v>
      </c>
      <c r="F797" s="303">
        <f>IF('INGRESO DE DATOS'!$D$19="Guayas/Santa Elena",'Tablas Guayaquil'!F797,'Tablas Resto de Ecuador'!F797)</f>
        <v>1830.6750000000002</v>
      </c>
      <c r="G797" s="303">
        <f>IF('INGRESO DE DATOS'!$D$19="Guayas/Santa Elena",'Tablas Guayaquil'!G797,'Tablas Resto de Ecuador'!G797)</f>
        <v>1436.0500000000002</v>
      </c>
    </row>
    <row r="798" spans="1:7" ht="14" hidden="1" x14ac:dyDescent="0.15">
      <c r="A798" s="25">
        <v>61</v>
      </c>
      <c r="B798" s="27"/>
      <c r="C798" s="303">
        <f>IF('INGRESO DE DATOS'!$D$19="Guayas/Santa Elena",'Tablas Guayaquil'!C798,'Tablas Resto de Ecuador'!C798)</f>
        <v>4544.9250000000002</v>
      </c>
      <c r="D798" s="303">
        <f>IF('INGRESO DE DATOS'!$D$19="Guayas/Santa Elena",'Tablas Guayaquil'!D798,'Tablas Resto de Ecuador'!D798)</f>
        <v>4125</v>
      </c>
      <c r="E798" s="303">
        <f>IF('INGRESO DE DATOS'!$D$19="Guayas/Santa Elena",'Tablas Guayaquil'!E798,'Tablas Resto de Ecuador'!E798)</f>
        <v>2848.4500000000003</v>
      </c>
      <c r="F798" s="303">
        <f>IF('INGRESO DE DATOS'!$D$19="Guayas/Santa Elena",'Tablas Guayaquil'!F798,'Tablas Resto de Ecuador'!F798)</f>
        <v>2037.4750000000001</v>
      </c>
      <c r="G798" s="303">
        <f>IF('INGRESO DE DATOS'!$D$19="Guayas/Santa Elena",'Tablas Guayaquil'!G798,'Tablas Resto de Ecuador'!G798)</f>
        <v>1598.0250000000001</v>
      </c>
    </row>
    <row r="799" spans="1:7" ht="14" hidden="1" x14ac:dyDescent="0.15">
      <c r="A799" s="25">
        <v>62</v>
      </c>
      <c r="B799" s="27"/>
      <c r="C799" s="303">
        <f>IF('INGRESO DE DATOS'!$D$19="Guayas/Santa Elena",'Tablas Guayaquil'!C799,'Tablas Resto de Ecuador'!C799)</f>
        <v>5049.8250000000007</v>
      </c>
      <c r="D799" s="303">
        <f>IF('INGRESO DE DATOS'!$D$19="Guayas/Santa Elena",'Tablas Guayaquil'!D799,'Tablas Resto de Ecuador'!D799)</f>
        <v>4583.1500000000005</v>
      </c>
      <c r="E799" s="303">
        <f>IF('INGRESO DE DATOS'!$D$19="Guayas/Santa Elena",'Tablas Guayaquil'!E799,'Tablas Resto de Ecuador'!E799)</f>
        <v>3163.3250000000003</v>
      </c>
      <c r="F799" s="303">
        <f>IF('INGRESO DE DATOS'!$D$19="Guayas/Santa Elena",'Tablas Guayaquil'!F799,'Tablas Resto de Ecuador'!F799)</f>
        <v>2261.875</v>
      </c>
      <c r="G799" s="303">
        <f>IF('INGRESO DE DATOS'!$D$19="Guayas/Santa Elena",'Tablas Guayaquil'!G799,'Tablas Resto de Ecuador'!G799)</f>
        <v>1774.3000000000002</v>
      </c>
    </row>
    <row r="800" spans="1:7" ht="14" hidden="1" x14ac:dyDescent="0.15">
      <c r="A800" s="25">
        <v>63</v>
      </c>
      <c r="B800" s="27"/>
      <c r="C800" s="303">
        <f>IF('INGRESO DE DATOS'!$D$19="Guayas/Santa Elena",'Tablas Guayaquil'!C800,'Tablas Resto de Ecuador'!C800)</f>
        <v>5592.125</v>
      </c>
      <c r="D800" s="303">
        <f>IF('INGRESO DE DATOS'!$D$19="Guayas/Santa Elena",'Tablas Guayaquil'!D800,'Tablas Resto de Ecuador'!D800)</f>
        <v>5075.125</v>
      </c>
      <c r="E800" s="303">
        <f>IF('INGRESO DE DATOS'!$D$19="Guayas/Santa Elena",'Tablas Guayaquil'!E800,'Tablas Resto de Ecuador'!E800)</f>
        <v>3503.7750000000001</v>
      </c>
      <c r="F800" s="303">
        <f>IF('INGRESO DE DATOS'!$D$19="Guayas/Santa Elena",'Tablas Guayaquil'!F800,'Tablas Resto de Ecuador'!F800)</f>
        <v>2505.25</v>
      </c>
      <c r="G800" s="303">
        <f>IF('INGRESO DE DATOS'!$D$19="Guayas/Santa Elena",'Tablas Guayaquil'!G800,'Tablas Resto de Ecuador'!G800)</f>
        <v>1965.4250000000002</v>
      </c>
    </row>
    <row r="801" spans="1:7" ht="14" hidden="1" x14ac:dyDescent="0.15">
      <c r="A801" s="25">
        <v>64</v>
      </c>
      <c r="B801" s="27"/>
      <c r="C801" s="303">
        <f>IF('INGRESO DE DATOS'!$D$19="Guayas/Santa Elena",'Tablas Guayaquil'!C801,'Tablas Resto de Ecuador'!C801)</f>
        <v>6172.9250000000002</v>
      </c>
      <c r="D801" s="303">
        <f>IF('INGRESO DE DATOS'!$D$19="Guayas/Santa Elena",'Tablas Guayaquil'!D801,'Tablas Resto de Ecuador'!D801)</f>
        <v>5602.5750000000007</v>
      </c>
      <c r="E801" s="303">
        <f>IF('INGRESO DE DATOS'!$D$19="Guayas/Santa Elena",'Tablas Guayaquil'!E801,'Tablas Resto de Ecuador'!E801)</f>
        <v>3868.7000000000003</v>
      </c>
      <c r="F801" s="303">
        <f>IF('INGRESO DE DATOS'!$D$19="Guayas/Santa Elena",'Tablas Guayaquil'!F801,'Tablas Resto de Ecuador'!F801)</f>
        <v>2765.9500000000003</v>
      </c>
      <c r="G801" s="303">
        <f>IF('INGRESO DE DATOS'!$D$19="Guayas/Santa Elena",'Tablas Guayaquil'!G801,'Tablas Resto de Ecuador'!G801)</f>
        <v>2170.3000000000002</v>
      </c>
    </row>
    <row r="802" spans="1:7" ht="14" hidden="1" x14ac:dyDescent="0.15">
      <c r="A802" s="25">
        <v>65</v>
      </c>
      <c r="B802" s="27"/>
      <c r="C802" s="303">
        <f>IF('INGRESO DE DATOS'!$D$19="Guayas/Santa Elena",'Tablas Guayaquil'!C802,'Tablas Resto de Ecuador'!C802)</f>
        <v>6791.1250000000009</v>
      </c>
      <c r="D802" s="303">
        <f>IF('INGRESO DE DATOS'!$D$19="Guayas/Santa Elena",'Tablas Guayaquil'!D802,'Tablas Resto de Ecuador'!D802)</f>
        <v>6163.3</v>
      </c>
      <c r="E802" s="303">
        <f>IF('INGRESO DE DATOS'!$D$19="Guayas/Santa Elena",'Tablas Guayaquil'!E802,'Tablas Resto de Ecuador'!E802)</f>
        <v>4259.2000000000007</v>
      </c>
      <c r="F802" s="303">
        <f>IF('INGRESO DE DATOS'!$D$19="Guayas/Santa Elena",'Tablas Guayaquil'!F802,'Tablas Resto de Ecuador'!F802)</f>
        <v>3045.6250000000005</v>
      </c>
      <c r="G802" s="303">
        <f>IF('INGRESO DE DATOS'!$D$19="Guayas/Santa Elena",'Tablas Guayaquil'!G802,'Tablas Resto de Ecuador'!G802)</f>
        <v>2389.75</v>
      </c>
    </row>
    <row r="803" spans="1:7" ht="14" hidden="1" x14ac:dyDescent="0.15">
      <c r="A803" s="25">
        <v>66</v>
      </c>
      <c r="B803" s="27"/>
      <c r="C803" s="303">
        <f>IF('INGRESO DE DATOS'!$D$19="Guayas/Santa Elena",'Tablas Guayaquil'!C803,'Tablas Resto de Ecuador'!C803)</f>
        <v>7447.8250000000007</v>
      </c>
      <c r="D803" s="303">
        <f>IF('INGRESO DE DATOS'!$D$19="Guayas/Santa Elena",'Tablas Guayaquil'!D803,'Tablas Resto de Ecuador'!D803)</f>
        <v>6759.7750000000005</v>
      </c>
      <c r="E803" s="303">
        <f>IF('INGRESO DE DATOS'!$D$19="Guayas/Santa Elena",'Tablas Guayaquil'!E803,'Tablas Resto de Ecuador'!E803)</f>
        <v>4674.4500000000007</v>
      </c>
      <c r="F803" s="303">
        <f>IF('INGRESO DE DATOS'!$D$19="Guayas/Santa Elena",'Tablas Guayaquil'!F803,'Tablas Resto de Ecuador'!F803)</f>
        <v>3342.9</v>
      </c>
      <c r="G803" s="303">
        <f>IF('INGRESO DE DATOS'!$D$19="Guayas/Santa Elena",'Tablas Guayaquil'!G803,'Tablas Resto de Ecuador'!G803)</f>
        <v>2623.2250000000004</v>
      </c>
    </row>
    <row r="804" spans="1:7" ht="14" hidden="1" x14ac:dyDescent="0.15">
      <c r="A804" s="25">
        <v>67</v>
      </c>
      <c r="B804" s="27"/>
      <c r="C804" s="303">
        <f>IF('INGRESO DE DATOS'!$D$19="Guayas/Santa Elena",'Tablas Guayaquil'!C804,'Tablas Resto de Ecuador'!C804)</f>
        <v>8142.7500000000009</v>
      </c>
      <c r="D804" s="303">
        <f>IF('INGRESO DE DATOS'!$D$19="Guayas/Santa Elena",'Tablas Guayaquil'!D804,'Tablas Resto de Ecuador'!D804)</f>
        <v>7390.0750000000007</v>
      </c>
      <c r="E804" s="303">
        <f>IF('INGRESO DE DATOS'!$D$19="Guayas/Santa Elena",'Tablas Guayaquil'!E804,'Tablas Resto de Ecuador'!E804)</f>
        <v>5115.55</v>
      </c>
      <c r="F804" s="303">
        <f>IF('INGRESO DE DATOS'!$D$19="Guayas/Santa Elena",'Tablas Guayaquil'!F804,'Tablas Resto de Ecuador'!F804)</f>
        <v>3658.05</v>
      </c>
      <c r="G804" s="303">
        <f>IF('INGRESO DE DATOS'!$D$19="Guayas/Santa Elena",'Tablas Guayaquil'!G804,'Tablas Resto de Ecuador'!G804)</f>
        <v>2869.6250000000005</v>
      </c>
    </row>
    <row r="805" spans="1:7" ht="14" hidden="1" x14ac:dyDescent="0.15">
      <c r="A805" s="25">
        <v>68</v>
      </c>
      <c r="B805" s="27"/>
      <c r="C805" s="303">
        <f>IF('INGRESO DE DATOS'!$D$19="Guayas/Santa Elena",'Tablas Guayaquil'!C805,'Tablas Resto de Ecuador'!C805)</f>
        <v>8876.1750000000011</v>
      </c>
      <c r="D805" s="303">
        <f>IF('INGRESO DE DATOS'!$D$19="Guayas/Santa Elena",'Tablas Guayaquil'!D805,'Tablas Resto de Ecuador'!D805)</f>
        <v>8055.5750000000007</v>
      </c>
      <c r="E805" s="303">
        <f>IF('INGRESO DE DATOS'!$D$19="Guayas/Santa Elena",'Tablas Guayaquil'!E805,'Tablas Resto de Ecuador'!E805)</f>
        <v>5582.2250000000004</v>
      </c>
      <c r="F805" s="303">
        <f>IF('INGRESO DE DATOS'!$D$19="Guayas/Santa Elena",'Tablas Guayaquil'!F805,'Tablas Resto de Ecuador'!F805)</f>
        <v>3991.9000000000005</v>
      </c>
      <c r="G805" s="303">
        <f>IF('INGRESO DE DATOS'!$D$19="Guayas/Santa Elena",'Tablas Guayaquil'!G805,'Tablas Resto de Ecuador'!G805)</f>
        <v>3131.4250000000002</v>
      </c>
    </row>
    <row r="806" spans="1:7" ht="14" hidden="1" x14ac:dyDescent="0.15">
      <c r="A806" s="25">
        <v>69</v>
      </c>
      <c r="B806" s="27"/>
      <c r="C806" s="303">
        <f>IF('INGRESO DE DATOS'!$D$19="Guayas/Santa Elena",'Tablas Guayaquil'!C806,'Tablas Resto de Ecuador'!C806)</f>
        <v>9647.5500000000011</v>
      </c>
      <c r="D806" s="303">
        <f>IF('INGRESO DE DATOS'!$D$19="Guayas/Santa Elena",'Tablas Guayaquil'!D806,'Tablas Resto de Ecuador'!D806)</f>
        <v>8754.9000000000015</v>
      </c>
      <c r="E806" s="303">
        <f>IF('INGRESO DE DATOS'!$D$19="Guayas/Santa Elena",'Tablas Guayaquil'!E806,'Tablas Resto de Ecuador'!E806)</f>
        <v>6072.8250000000007</v>
      </c>
      <c r="F806" s="303">
        <f>IF('INGRESO DE DATOS'!$D$19="Guayas/Santa Elena",'Tablas Guayaquil'!F806,'Tablas Resto de Ecuador'!F806)</f>
        <v>4342.5250000000005</v>
      </c>
      <c r="G806" s="303">
        <f>IF('INGRESO DE DATOS'!$D$19="Guayas/Santa Elena",'Tablas Guayaquil'!G806,'Tablas Resto de Ecuador'!G806)</f>
        <v>3406.7000000000003</v>
      </c>
    </row>
    <row r="807" spans="1:7" ht="14" hidden="1" x14ac:dyDescent="0.15">
      <c r="A807" s="25">
        <v>70</v>
      </c>
      <c r="B807" s="27"/>
      <c r="C807" s="303">
        <f>IF('INGRESO DE DATOS'!$D$19="Guayas/Santa Elena",'Tablas Guayaquil'!C807,'Tablas Resto de Ecuador'!C807)</f>
        <v>10456.325000000001</v>
      </c>
      <c r="D807" s="303">
        <f>IF('INGRESO DE DATOS'!$D$19="Guayas/Santa Elena",'Tablas Guayaquil'!D807,'Tablas Resto de Ecuador'!D807)</f>
        <v>9489.4250000000011</v>
      </c>
      <c r="E807" s="303">
        <f>IF('INGRESO DE DATOS'!$D$19="Guayas/Santa Elena",'Tablas Guayaquil'!E807,'Tablas Resto de Ecuador'!E807)</f>
        <v>6589.55</v>
      </c>
      <c r="F807" s="303">
        <f>IF('INGRESO DE DATOS'!$D$19="Guayas/Santa Elena",'Tablas Guayaquil'!F807,'Tablas Resto de Ecuador'!F807)</f>
        <v>4711.8500000000004</v>
      </c>
      <c r="G807" s="303">
        <f>IF('INGRESO DE DATOS'!$D$19="Guayas/Santa Elena",'Tablas Guayaquil'!G807,'Tablas Resto de Ecuador'!G807)</f>
        <v>3696.2750000000001</v>
      </c>
    </row>
    <row r="808" spans="1:7" ht="14" hidden="1" x14ac:dyDescent="0.15">
      <c r="A808" s="25">
        <v>71</v>
      </c>
      <c r="B808" s="27"/>
      <c r="C808" s="303">
        <f>IF('INGRESO DE DATOS'!$D$19="Guayas/Santa Elena",'Tablas Guayaquil'!C808,'Tablas Resto de Ecuador'!C808)</f>
        <v>11303.6</v>
      </c>
      <c r="D808" s="303">
        <f>IF('INGRESO DE DATOS'!$D$19="Guayas/Santa Elena",'Tablas Guayaquil'!D808,'Tablas Resto de Ecuador'!D808)</f>
        <v>10258.050000000001</v>
      </c>
      <c r="E808" s="303">
        <f>IF('INGRESO DE DATOS'!$D$19="Guayas/Santa Elena",'Tablas Guayaquil'!E808,'Tablas Resto de Ecuador'!E808)</f>
        <v>7131.3</v>
      </c>
      <c r="F808" s="303">
        <f>IF('INGRESO DE DATOS'!$D$19="Guayas/Santa Elena",'Tablas Guayaquil'!F808,'Tablas Resto de Ecuador'!F808)</f>
        <v>5099.3250000000007</v>
      </c>
      <c r="G808" s="303">
        <f>IF('INGRESO DE DATOS'!$D$19="Guayas/Santa Elena",'Tablas Guayaquil'!G808,'Tablas Resto de Ecuador'!G808)</f>
        <v>4000.7000000000003</v>
      </c>
    </row>
    <row r="809" spans="1:7" ht="14" hidden="1" x14ac:dyDescent="0.15">
      <c r="A809" s="25">
        <v>72</v>
      </c>
      <c r="B809" s="27"/>
      <c r="C809" s="303">
        <f>IF('INGRESO DE DATOS'!$D$19="Guayas/Santa Elena",'Tablas Guayaquil'!C809,'Tablas Resto de Ecuador'!C809)</f>
        <v>12189.1</v>
      </c>
      <c r="D809" s="303">
        <f>IF('INGRESO DE DATOS'!$D$19="Guayas/Santa Elena",'Tablas Guayaquil'!D809,'Tablas Resto de Ecuador'!D809)</f>
        <v>11061.875</v>
      </c>
      <c r="E809" s="303">
        <f>IF('INGRESO DE DATOS'!$D$19="Guayas/Santa Elena",'Tablas Guayaquil'!E809,'Tablas Resto de Ecuador'!E809)</f>
        <v>7698.9000000000005</v>
      </c>
      <c r="F809" s="303">
        <f>IF('INGRESO DE DATOS'!$D$19="Guayas/Santa Elena",'Tablas Guayaquil'!F809,'Tablas Resto de Ecuador'!F809)</f>
        <v>5505.2250000000004</v>
      </c>
      <c r="G809" s="303">
        <f>IF('INGRESO DE DATOS'!$D$19="Guayas/Santa Elena",'Tablas Guayaquil'!G809,'Tablas Resto de Ecuador'!G809)</f>
        <v>4319.1500000000005</v>
      </c>
    </row>
    <row r="810" spans="1:7" ht="14" hidden="1" x14ac:dyDescent="0.15">
      <c r="A810" s="25">
        <v>73</v>
      </c>
      <c r="B810" s="27"/>
      <c r="C810" s="303">
        <f>IF('INGRESO DE DATOS'!$D$19="Guayas/Santa Elena",'Tablas Guayaquil'!C810,'Tablas Resto de Ecuador'!C810)</f>
        <v>13112.000000000002</v>
      </c>
      <c r="D810" s="303">
        <f>IF('INGRESO DE DATOS'!$D$19="Guayas/Santa Elena",'Tablas Guayaquil'!D810,'Tablas Resto de Ecuador'!D810)</f>
        <v>11899.800000000001</v>
      </c>
      <c r="E810" s="303">
        <f>IF('INGRESO DE DATOS'!$D$19="Guayas/Santa Elena",'Tablas Guayaquil'!E810,'Tablas Resto de Ecuador'!E810)</f>
        <v>8291.25</v>
      </c>
      <c r="F810" s="303">
        <f>IF('INGRESO DE DATOS'!$D$19="Guayas/Santa Elena",'Tablas Guayaquil'!F810,'Tablas Resto de Ecuador'!F810)</f>
        <v>5928.7250000000004</v>
      </c>
      <c r="G810" s="303">
        <f>IF('INGRESO DE DATOS'!$D$19="Guayas/Santa Elena",'Tablas Guayaquil'!G810,'Tablas Resto de Ecuador'!G810)</f>
        <v>4651.3500000000004</v>
      </c>
    </row>
    <row r="811" spans="1:7" ht="14" hidden="1" x14ac:dyDescent="0.15">
      <c r="A811" s="25">
        <v>74</v>
      </c>
      <c r="B811" s="27"/>
      <c r="C811" s="303">
        <f>IF('INGRESO DE DATOS'!$D$19="Guayas/Santa Elena",'Tablas Guayaquil'!C811,'Tablas Resto de Ecuador'!C811)</f>
        <v>14073.95</v>
      </c>
      <c r="D811" s="303">
        <f>IF('INGRESO DE DATOS'!$D$19="Guayas/Santa Elena",'Tablas Guayaquil'!D811,'Tablas Resto de Ecuador'!D811)</f>
        <v>12772.375000000002</v>
      </c>
      <c r="E811" s="303">
        <f>IF('INGRESO DE DATOS'!$D$19="Guayas/Santa Elena",'Tablas Guayaquil'!E811,'Tablas Resto de Ecuador'!E811)</f>
        <v>8908.625</v>
      </c>
      <c r="F811" s="303">
        <f>IF('INGRESO DE DATOS'!$D$19="Guayas/Santa Elena",'Tablas Guayaquil'!F811,'Tablas Resto de Ecuador'!F811)</f>
        <v>6370.3750000000009</v>
      </c>
      <c r="G811" s="303">
        <f>IF('INGRESO DE DATOS'!$D$19="Guayas/Santa Elena",'Tablas Guayaquil'!G811,'Tablas Resto de Ecuador'!G811)</f>
        <v>4997.8500000000004</v>
      </c>
    </row>
    <row r="812" spans="1:7" ht="14" hidden="1" x14ac:dyDescent="0.15">
      <c r="A812" s="25">
        <v>75</v>
      </c>
      <c r="B812" s="27"/>
      <c r="C812" s="303">
        <f>IF('INGRESO DE DATOS'!$D$19="Guayas/Santa Elena",'Tablas Guayaquil'!C812,'Tablas Resto de Ecuador'!C812)</f>
        <v>15073.025000000001</v>
      </c>
      <c r="D812" s="303">
        <f>IF('INGRESO DE DATOS'!$D$19="Guayas/Santa Elena",'Tablas Guayaquil'!D812,'Tablas Resto de Ecuador'!D812)</f>
        <v>13678.500000000002</v>
      </c>
      <c r="E812" s="303">
        <f>IF('INGRESO DE DATOS'!$D$19="Guayas/Santa Elena",'Tablas Guayaquil'!E812,'Tablas Resto de Ecuador'!E812)</f>
        <v>9551.85</v>
      </c>
      <c r="F812" s="303">
        <f>IF('INGRESO DE DATOS'!$D$19="Guayas/Santa Elena",'Tablas Guayaquil'!F812,'Tablas Resto de Ecuador'!F812)</f>
        <v>6829.9000000000005</v>
      </c>
      <c r="G812" s="303">
        <f>IF('INGRESO DE DATOS'!$D$19="Guayas/Santa Elena",'Tablas Guayaquil'!G812,'Tablas Resto de Ecuador'!G812)</f>
        <v>5358.375</v>
      </c>
    </row>
    <row r="813" spans="1:7" ht="14" hidden="1" x14ac:dyDescent="0.15">
      <c r="A813" s="25">
        <v>76</v>
      </c>
      <c r="B813" s="27"/>
      <c r="C813" s="303">
        <f>IF('INGRESO DE DATOS'!$D$19="Guayas/Santa Elena",'Tablas Guayaquil'!C813,'Tablas Resto de Ecuador'!C813)</f>
        <v>15073.025000000001</v>
      </c>
      <c r="D813" s="303">
        <f>IF('INGRESO DE DATOS'!$D$19="Guayas/Santa Elena",'Tablas Guayaquil'!D813,'Tablas Resto de Ecuador'!D813)</f>
        <v>13678.500000000002</v>
      </c>
      <c r="E813" s="303">
        <f>IF('INGRESO DE DATOS'!$D$19="Guayas/Santa Elena",'Tablas Guayaquil'!E813,'Tablas Resto de Ecuador'!E813)</f>
        <v>9551.85</v>
      </c>
      <c r="F813" s="303">
        <f>IF('INGRESO DE DATOS'!$D$19="Guayas/Santa Elena",'Tablas Guayaquil'!F813,'Tablas Resto de Ecuador'!F813)</f>
        <v>6829.9000000000005</v>
      </c>
      <c r="G813" s="303">
        <f>IF('INGRESO DE DATOS'!$D$19="Guayas/Santa Elena",'Tablas Guayaquil'!G813,'Tablas Resto de Ecuador'!G813)</f>
        <v>5358.375</v>
      </c>
    </row>
    <row r="814" spans="1:7" ht="14" hidden="1" x14ac:dyDescent="0.15">
      <c r="A814" s="25">
        <v>77</v>
      </c>
      <c r="B814" s="27"/>
      <c r="C814" s="303">
        <f>IF('INGRESO DE DATOS'!$D$19="Guayas/Santa Elena",'Tablas Guayaquil'!C814,'Tablas Resto de Ecuador'!C814)</f>
        <v>15073.025000000001</v>
      </c>
      <c r="D814" s="303">
        <f>IF('INGRESO DE DATOS'!$D$19="Guayas/Santa Elena",'Tablas Guayaquil'!D814,'Tablas Resto de Ecuador'!D814)</f>
        <v>13678.500000000002</v>
      </c>
      <c r="E814" s="303">
        <f>IF('INGRESO DE DATOS'!$D$19="Guayas/Santa Elena",'Tablas Guayaquil'!E814,'Tablas Resto de Ecuador'!E814)</f>
        <v>9551.85</v>
      </c>
      <c r="F814" s="303">
        <f>IF('INGRESO DE DATOS'!$D$19="Guayas/Santa Elena",'Tablas Guayaquil'!F814,'Tablas Resto de Ecuador'!F814)</f>
        <v>6829.9000000000005</v>
      </c>
      <c r="G814" s="303">
        <f>IF('INGRESO DE DATOS'!$D$19="Guayas/Santa Elena",'Tablas Guayaquil'!G814,'Tablas Resto de Ecuador'!G814)</f>
        <v>5358.375</v>
      </c>
    </row>
    <row r="815" spans="1:7" ht="14" hidden="1" x14ac:dyDescent="0.15">
      <c r="A815" s="25">
        <v>78</v>
      </c>
      <c r="B815" s="27"/>
      <c r="C815" s="303">
        <f>IF('INGRESO DE DATOS'!$D$19="Guayas/Santa Elena",'Tablas Guayaquil'!C815,'Tablas Resto de Ecuador'!C815)</f>
        <v>15073.025000000001</v>
      </c>
      <c r="D815" s="303">
        <f>IF('INGRESO DE DATOS'!$D$19="Guayas/Santa Elena",'Tablas Guayaquil'!D815,'Tablas Resto de Ecuador'!D815)</f>
        <v>13678.500000000002</v>
      </c>
      <c r="E815" s="303">
        <f>IF('INGRESO DE DATOS'!$D$19="Guayas/Santa Elena",'Tablas Guayaquil'!E815,'Tablas Resto de Ecuador'!E815)</f>
        <v>9551.85</v>
      </c>
      <c r="F815" s="303">
        <f>IF('INGRESO DE DATOS'!$D$19="Guayas/Santa Elena",'Tablas Guayaquil'!F815,'Tablas Resto de Ecuador'!F815)</f>
        <v>6829.9000000000005</v>
      </c>
      <c r="G815" s="303">
        <f>IF('INGRESO DE DATOS'!$D$19="Guayas/Santa Elena",'Tablas Guayaquil'!G815,'Tablas Resto de Ecuador'!G815)</f>
        <v>5358.375</v>
      </c>
    </row>
    <row r="816" spans="1:7" ht="14" hidden="1" x14ac:dyDescent="0.15">
      <c r="A816" s="25">
        <v>79</v>
      </c>
      <c r="B816" s="27"/>
      <c r="C816" s="303">
        <f>IF('INGRESO DE DATOS'!$D$19="Guayas/Santa Elena",'Tablas Guayaquil'!C816,'Tablas Resto de Ecuador'!C816)</f>
        <v>15073.025000000001</v>
      </c>
      <c r="D816" s="303">
        <f>IF('INGRESO DE DATOS'!$D$19="Guayas/Santa Elena",'Tablas Guayaquil'!D816,'Tablas Resto de Ecuador'!D816)</f>
        <v>13678.500000000002</v>
      </c>
      <c r="E816" s="303">
        <f>IF('INGRESO DE DATOS'!$D$19="Guayas/Santa Elena",'Tablas Guayaquil'!E816,'Tablas Resto de Ecuador'!E816)</f>
        <v>9551.85</v>
      </c>
      <c r="F816" s="303">
        <f>IF('INGRESO DE DATOS'!$D$19="Guayas/Santa Elena",'Tablas Guayaquil'!F816,'Tablas Resto de Ecuador'!F816)</f>
        <v>6829.9000000000005</v>
      </c>
      <c r="G816" s="303">
        <f>IF('INGRESO DE DATOS'!$D$19="Guayas/Santa Elena",'Tablas Guayaquil'!G816,'Tablas Resto de Ecuador'!G816)</f>
        <v>5358.375</v>
      </c>
    </row>
    <row r="817" spans="1:7" ht="14" hidden="1" x14ac:dyDescent="0.15">
      <c r="A817" s="25">
        <v>80</v>
      </c>
      <c r="B817" s="27"/>
      <c r="C817" s="303">
        <f>IF('INGRESO DE DATOS'!$D$19="Guayas/Santa Elena",'Tablas Guayaquil'!C817,'Tablas Resto de Ecuador'!C817)</f>
        <v>15073.025000000001</v>
      </c>
      <c r="D817" s="303">
        <f>IF('INGRESO DE DATOS'!$D$19="Guayas/Santa Elena",'Tablas Guayaquil'!D817,'Tablas Resto de Ecuador'!D817)</f>
        <v>13678.500000000002</v>
      </c>
      <c r="E817" s="303">
        <f>IF('INGRESO DE DATOS'!$D$19="Guayas/Santa Elena",'Tablas Guayaquil'!E817,'Tablas Resto de Ecuador'!E817)</f>
        <v>9551.85</v>
      </c>
      <c r="F817" s="303">
        <f>IF('INGRESO DE DATOS'!$D$19="Guayas/Santa Elena",'Tablas Guayaquil'!F817,'Tablas Resto de Ecuador'!F817)</f>
        <v>6829.9000000000005</v>
      </c>
      <c r="G817" s="303">
        <f>IF('INGRESO DE DATOS'!$D$19="Guayas/Santa Elena",'Tablas Guayaquil'!G817,'Tablas Resto de Ecuador'!G817)</f>
        <v>5358.375</v>
      </c>
    </row>
    <row r="818" spans="1:7" ht="14" hidden="1" x14ac:dyDescent="0.15">
      <c r="A818" s="25">
        <v>81</v>
      </c>
      <c r="B818" s="27"/>
      <c r="C818" s="303">
        <f>IF('INGRESO DE DATOS'!$D$19="Guayas/Santa Elena",'Tablas Guayaquil'!C818,'Tablas Resto de Ecuador'!C818)</f>
        <v>15073.025000000001</v>
      </c>
      <c r="D818" s="303">
        <f>IF('INGRESO DE DATOS'!$D$19="Guayas/Santa Elena",'Tablas Guayaquil'!D818,'Tablas Resto de Ecuador'!D818)</f>
        <v>13678.500000000002</v>
      </c>
      <c r="E818" s="303">
        <f>IF('INGRESO DE DATOS'!$D$19="Guayas/Santa Elena",'Tablas Guayaquil'!E818,'Tablas Resto de Ecuador'!E818)</f>
        <v>9551.85</v>
      </c>
      <c r="F818" s="303">
        <f>IF('INGRESO DE DATOS'!$D$19="Guayas/Santa Elena",'Tablas Guayaquil'!F818,'Tablas Resto de Ecuador'!F818)</f>
        <v>6829.9000000000005</v>
      </c>
      <c r="G818" s="303">
        <f>IF('INGRESO DE DATOS'!$D$19="Guayas/Santa Elena",'Tablas Guayaquil'!G818,'Tablas Resto de Ecuador'!G818)</f>
        <v>5358.375</v>
      </c>
    </row>
    <row r="819" spans="1:7" ht="14" hidden="1" x14ac:dyDescent="0.15">
      <c r="A819" s="25">
        <v>82</v>
      </c>
      <c r="B819" s="27"/>
      <c r="C819" s="303">
        <f>IF('INGRESO DE DATOS'!$D$19="Guayas/Santa Elena",'Tablas Guayaquil'!C819,'Tablas Resto de Ecuador'!C819)</f>
        <v>15073.025000000001</v>
      </c>
      <c r="D819" s="303">
        <f>IF('INGRESO DE DATOS'!$D$19="Guayas/Santa Elena",'Tablas Guayaquil'!D819,'Tablas Resto de Ecuador'!D819)</f>
        <v>13678.500000000002</v>
      </c>
      <c r="E819" s="303">
        <f>IF('INGRESO DE DATOS'!$D$19="Guayas/Santa Elena",'Tablas Guayaquil'!E819,'Tablas Resto de Ecuador'!E819)</f>
        <v>9551.85</v>
      </c>
      <c r="F819" s="303">
        <f>IF('INGRESO DE DATOS'!$D$19="Guayas/Santa Elena",'Tablas Guayaquil'!F819,'Tablas Resto de Ecuador'!F819)</f>
        <v>6829.9000000000005</v>
      </c>
      <c r="G819" s="303">
        <f>IF('INGRESO DE DATOS'!$D$19="Guayas/Santa Elena",'Tablas Guayaquil'!G819,'Tablas Resto de Ecuador'!G819)</f>
        <v>5358.375</v>
      </c>
    </row>
    <row r="820" spans="1:7" ht="14" hidden="1" x14ac:dyDescent="0.15">
      <c r="A820" s="25">
        <v>83</v>
      </c>
      <c r="B820" s="27"/>
      <c r="C820" s="303">
        <f>IF('INGRESO DE DATOS'!$D$19="Guayas/Santa Elena",'Tablas Guayaquil'!C820,'Tablas Resto de Ecuador'!C820)</f>
        <v>15073.025000000001</v>
      </c>
      <c r="D820" s="303">
        <f>IF('INGRESO DE DATOS'!$D$19="Guayas/Santa Elena",'Tablas Guayaquil'!D820,'Tablas Resto de Ecuador'!D820)</f>
        <v>13678.500000000002</v>
      </c>
      <c r="E820" s="303">
        <f>IF('INGRESO DE DATOS'!$D$19="Guayas/Santa Elena",'Tablas Guayaquil'!E820,'Tablas Resto de Ecuador'!E820)</f>
        <v>9551.85</v>
      </c>
      <c r="F820" s="303">
        <f>IF('INGRESO DE DATOS'!$D$19="Guayas/Santa Elena",'Tablas Guayaquil'!F820,'Tablas Resto de Ecuador'!F820)</f>
        <v>6829.9000000000005</v>
      </c>
      <c r="G820" s="303">
        <f>IF('INGRESO DE DATOS'!$D$19="Guayas/Santa Elena",'Tablas Guayaquil'!G820,'Tablas Resto de Ecuador'!G820)</f>
        <v>5358.375</v>
      </c>
    </row>
    <row r="821" spans="1:7" ht="14" hidden="1" x14ac:dyDescent="0.15">
      <c r="A821" s="25">
        <v>84</v>
      </c>
      <c r="B821" s="27" t="s">
        <v>3</v>
      </c>
      <c r="C821" s="303">
        <f>IF('INGRESO DE DATOS'!$D$19="Guayas/Santa Elena",'Tablas Guayaquil'!C821,'Tablas Resto de Ecuador'!C821)</f>
        <v>15073.025000000001</v>
      </c>
      <c r="D821" s="303">
        <f>IF('INGRESO DE DATOS'!$D$19="Guayas/Santa Elena",'Tablas Guayaquil'!D821,'Tablas Resto de Ecuador'!D821)</f>
        <v>13678.500000000002</v>
      </c>
      <c r="E821" s="303">
        <f>IF('INGRESO DE DATOS'!$D$19="Guayas/Santa Elena",'Tablas Guayaquil'!E821,'Tablas Resto de Ecuador'!E821)</f>
        <v>9551.85</v>
      </c>
      <c r="F821" s="303">
        <f>IF('INGRESO DE DATOS'!$D$19="Guayas/Santa Elena",'Tablas Guayaquil'!F821,'Tablas Resto de Ecuador'!F821)</f>
        <v>6829.9000000000005</v>
      </c>
      <c r="G821" s="303">
        <f>IF('INGRESO DE DATOS'!$D$19="Guayas/Santa Elena",'Tablas Guayaquil'!G821,'Tablas Resto de Ecuador'!G821)</f>
        <v>5358.375</v>
      </c>
    </row>
    <row r="822" spans="1:7" ht="14" hidden="1" x14ac:dyDescent="0.15">
      <c r="A822" s="25">
        <v>1</v>
      </c>
      <c r="B822" s="27" t="s">
        <v>4</v>
      </c>
      <c r="C822" s="303">
        <f>IF('INGRESO DE DATOS'!$D$19="Guayas/Santa Elena",'Tablas Guayaquil'!C822,'Tablas Resto de Ecuador'!C822)</f>
        <v>773.57500000000005</v>
      </c>
      <c r="D822" s="303">
        <f>IF('INGRESO DE DATOS'!$D$19="Guayas/Santa Elena",'Tablas Guayaquil'!D822,'Tablas Resto de Ecuador'!D822)</f>
        <v>702.625</v>
      </c>
      <c r="E822" s="303">
        <f>IF('INGRESO DE DATOS'!$D$19="Guayas/Santa Elena",'Tablas Guayaquil'!E822,'Tablas Resto de Ecuador'!E822)</f>
        <v>518.65000000000009</v>
      </c>
      <c r="F822" s="303">
        <f>IF('INGRESO DE DATOS'!$D$19="Guayas/Santa Elena",'Tablas Guayaquil'!F822,'Tablas Resto de Ecuador'!F822)</f>
        <v>371.52500000000003</v>
      </c>
      <c r="G822" s="303">
        <f>IF('INGRESO DE DATOS'!$D$19="Guayas/Santa Elena",'Tablas Guayaquil'!G822,'Tablas Resto de Ecuador'!G822)</f>
        <v>291.77500000000003</v>
      </c>
    </row>
    <row r="823" spans="1:7" ht="14" hidden="1" x14ac:dyDescent="0.15">
      <c r="A823" s="25">
        <v>2</v>
      </c>
      <c r="B823" s="27" t="s">
        <v>1</v>
      </c>
      <c r="C823" s="303">
        <f>IF('INGRESO DE DATOS'!$D$19="Guayas/Santa Elena",'Tablas Guayaquil'!C823,'Tablas Resto de Ecuador'!C823)</f>
        <v>1314.5</v>
      </c>
      <c r="D823" s="303">
        <f>IF('INGRESO DE DATOS'!$D$19="Guayas/Santa Elena",'Tablas Guayaquil'!D823,'Tablas Resto de Ecuador'!D823)</f>
        <v>1193.2250000000001</v>
      </c>
      <c r="E823" s="303">
        <f>IF('INGRESO DE DATOS'!$D$19="Guayas/Santa Elena",'Tablas Guayaquil'!E823,'Tablas Resto de Ecuador'!E823)</f>
        <v>881.92500000000007</v>
      </c>
      <c r="F823" s="303">
        <f>IF('INGRESO DE DATOS'!$D$19="Guayas/Santa Elena",'Tablas Guayaquil'!F823,'Tablas Resto de Ecuador'!F823)</f>
        <v>631.40000000000009</v>
      </c>
      <c r="G823" s="303">
        <f>IF('INGRESO DE DATOS'!$D$19="Guayas/Santa Elena",'Tablas Guayaquil'!G823,'Tablas Resto de Ecuador'!G823)</f>
        <v>495.00000000000006</v>
      </c>
    </row>
    <row r="824" spans="1:7" ht="15" hidden="1" thickBot="1" x14ac:dyDescent="0.2">
      <c r="A824" s="28">
        <v>3</v>
      </c>
      <c r="B824" s="29" t="s">
        <v>5</v>
      </c>
      <c r="C824" s="303">
        <f>IF('INGRESO DE DATOS'!$D$19="Guayas/Santa Elena",'Tablas Guayaquil'!C824,'Tablas Resto de Ecuador'!C824)</f>
        <v>1855.4250000000002</v>
      </c>
      <c r="D824" s="303">
        <f>IF('INGRESO DE DATOS'!$D$19="Guayas/Santa Elena",'Tablas Guayaquil'!D824,'Tablas Resto de Ecuador'!D824)</f>
        <v>1684.65</v>
      </c>
      <c r="E824" s="303">
        <f>IF('INGRESO DE DATOS'!$D$19="Guayas/Santa Elena",'Tablas Guayaquil'!E824,'Tablas Resto de Ecuador'!E824)</f>
        <v>1244.375</v>
      </c>
      <c r="F824" s="303">
        <f>IF('INGRESO DE DATOS'!$D$19="Guayas/Santa Elena",'Tablas Guayaquil'!F824,'Tablas Resto de Ecuador'!F824)</f>
        <v>890.17500000000007</v>
      </c>
      <c r="G824" s="303">
        <f>IF('INGRESO DE DATOS'!$D$19="Guayas/Santa Elena",'Tablas Guayaquil'!G824,'Tablas Resto de Ecuador'!G824)</f>
        <v>698.5</v>
      </c>
    </row>
    <row r="825" spans="1:7" ht="15" hidden="1" thickBot="1" x14ac:dyDescent="0.2">
      <c r="A825" s="24"/>
      <c r="B825" s="24"/>
      <c r="C825" s="303">
        <f>IF('INGRESO DE DATOS'!$D$19="Guayas/Santa Elena",'Tablas Guayaquil'!C825,'Tablas Resto de Ecuador'!C825)</f>
        <v>0</v>
      </c>
      <c r="D825" s="303">
        <f>IF('INGRESO DE DATOS'!$D$19="Guayas/Santa Elena",'Tablas Guayaquil'!D825,'Tablas Resto de Ecuador'!D825)</f>
        <v>0</v>
      </c>
      <c r="E825" s="303">
        <f>IF('INGRESO DE DATOS'!$D$19="Guayas/Santa Elena",'Tablas Guayaquil'!E825,'Tablas Resto de Ecuador'!E825)</f>
        <v>0</v>
      </c>
      <c r="F825" s="303">
        <f>IF('INGRESO DE DATOS'!$D$19="Guayas/Santa Elena",'Tablas Guayaquil'!F825,'Tablas Resto de Ecuador'!F825)</f>
        <v>0</v>
      </c>
      <c r="G825" s="303">
        <f>IF('INGRESO DE DATOS'!$D$19="Guayas/Santa Elena",'Tablas Guayaquil'!G825,'Tablas Resto de Ecuador'!G825)</f>
        <v>0</v>
      </c>
    </row>
    <row r="826" spans="1:7" ht="18" hidden="1" x14ac:dyDescent="0.2">
      <c r="A826" s="430" t="s">
        <v>19</v>
      </c>
      <c r="B826" s="431"/>
      <c r="C826" s="303">
        <f>IF('INGRESO DE DATOS'!$D$19="Guayas/Santa Elena",'Tablas Guayaquil'!C826,'Tablas Resto de Ecuador'!C826)</f>
        <v>0</v>
      </c>
      <c r="D826" s="303">
        <f>IF('INGRESO DE DATOS'!$D$19="Guayas/Santa Elena",'Tablas Guayaquil'!D826,'Tablas Resto de Ecuador'!D826)</f>
        <v>0</v>
      </c>
      <c r="E826" s="303">
        <f>IF('INGRESO DE DATOS'!$D$19="Guayas/Santa Elena",'Tablas Guayaquil'!E826,'Tablas Resto de Ecuador'!E826)</f>
        <v>0</v>
      </c>
      <c r="F826" s="303">
        <f>IF('INGRESO DE DATOS'!$D$19="Guayas/Santa Elena",'Tablas Guayaquil'!F826,'Tablas Resto de Ecuador'!F826)</f>
        <v>0</v>
      </c>
      <c r="G826" s="303">
        <f>IF('INGRESO DE DATOS'!$D$19="Guayas/Santa Elena",'Tablas Guayaquil'!G826,'Tablas Resto de Ecuador'!G826)</f>
        <v>0</v>
      </c>
    </row>
    <row r="827" spans="1:7" ht="18" hidden="1" x14ac:dyDescent="0.2">
      <c r="A827" s="432" t="s">
        <v>12</v>
      </c>
      <c r="B827" s="433"/>
      <c r="C827" s="303">
        <f>IF('INGRESO DE DATOS'!$D$19="Guayas/Santa Elena",'Tablas Guayaquil'!C827,'Tablas Resto de Ecuador'!C827)</f>
        <v>0</v>
      </c>
      <c r="D827" s="303">
        <f>IF('INGRESO DE DATOS'!$D$19="Guayas/Santa Elena",'Tablas Guayaquil'!D827,'Tablas Resto de Ecuador'!D827)</f>
        <v>0</v>
      </c>
      <c r="E827" s="303">
        <f>IF('INGRESO DE DATOS'!$D$19="Guayas/Santa Elena",'Tablas Guayaquil'!E827,'Tablas Resto de Ecuador'!E827)</f>
        <v>0</v>
      </c>
      <c r="F827" s="303">
        <f>IF('INGRESO DE DATOS'!$D$19="Guayas/Santa Elena",'Tablas Guayaquil'!F827,'Tablas Resto de Ecuador'!F827)</f>
        <v>0</v>
      </c>
      <c r="G827" s="303">
        <f>IF('INGRESO DE DATOS'!$D$19="Guayas/Santa Elena",'Tablas Guayaquil'!G827,'Tablas Resto de Ecuador'!G827)</f>
        <v>0</v>
      </c>
    </row>
    <row r="828" spans="1:7" ht="14" hidden="1" x14ac:dyDescent="0.15">
      <c r="A828" s="549" t="s">
        <v>0</v>
      </c>
      <c r="B828" s="550"/>
      <c r="C828" s="303">
        <f>IF('INGRESO DE DATOS'!$D$19="Guayas/Santa Elena",'Tablas Guayaquil'!C828,'Tablas Resto de Ecuador'!C828)</f>
        <v>0</v>
      </c>
      <c r="D828" s="303">
        <f>IF('INGRESO DE DATOS'!$D$19="Guayas/Santa Elena",'Tablas Guayaquil'!D828,'Tablas Resto de Ecuador'!D828)</f>
        <v>0</v>
      </c>
      <c r="E828" s="303">
        <f>IF('INGRESO DE DATOS'!$D$19="Guayas/Santa Elena",'Tablas Guayaquil'!E828,'Tablas Resto de Ecuador'!E828)</f>
        <v>0</v>
      </c>
      <c r="F828" s="303">
        <f>IF('INGRESO DE DATOS'!$D$19="Guayas/Santa Elena",'Tablas Guayaquil'!F828,'Tablas Resto de Ecuador'!F828)</f>
        <v>0</v>
      </c>
      <c r="G828" s="303">
        <f>IF('INGRESO DE DATOS'!$D$19="Guayas/Santa Elena",'Tablas Guayaquil'!G828,'Tablas Resto de Ecuador'!G828)</f>
        <v>0</v>
      </c>
    </row>
    <row r="829" spans="1:7" ht="14" hidden="1" x14ac:dyDescent="0.15">
      <c r="A829" s="25" t="s">
        <v>2</v>
      </c>
      <c r="B829" s="26" t="s">
        <v>2</v>
      </c>
      <c r="C829" s="303">
        <f>IF('INGRESO DE DATOS'!$D$19="Guayas/Santa Elena",'Tablas Guayaquil'!C829,'Tablas Resto de Ecuador'!C829)</f>
        <v>2000</v>
      </c>
      <c r="D829" s="303">
        <f>IF('INGRESO DE DATOS'!$D$19="Guayas/Santa Elena",'Tablas Guayaquil'!D829,'Tablas Resto de Ecuador'!D829)</f>
        <v>3500</v>
      </c>
      <c r="E829" s="303">
        <f>IF('INGRESO DE DATOS'!$D$19="Guayas/Santa Elena",'Tablas Guayaquil'!E829,'Tablas Resto de Ecuador'!E829)</f>
        <v>5000</v>
      </c>
      <c r="F829" s="303">
        <f>IF('INGRESO DE DATOS'!$D$19="Guayas/Santa Elena",'Tablas Guayaquil'!F829,'Tablas Resto de Ecuador'!F829)</f>
        <v>0</v>
      </c>
      <c r="G829" s="303">
        <f>IF('INGRESO DE DATOS'!$D$19="Guayas/Santa Elena",'Tablas Guayaquil'!G829,'Tablas Resto de Ecuador'!G829)</f>
        <v>0</v>
      </c>
    </row>
    <row r="830" spans="1:7" ht="14" hidden="1" x14ac:dyDescent="0.15">
      <c r="A830" s="25">
        <v>18</v>
      </c>
      <c r="B830" s="27"/>
      <c r="C830" s="303">
        <f>IF('INGRESO DE DATOS'!$D$19="Guayas/Santa Elena",'Tablas Guayaquil'!C830,'Tablas Resto de Ecuador'!C830)</f>
        <v>1148.125</v>
      </c>
      <c r="D830" s="303">
        <f>IF('INGRESO DE DATOS'!$D$19="Guayas/Santa Elena",'Tablas Guayaquil'!D830,'Tablas Resto de Ecuador'!D830)</f>
        <v>1101.6500000000001</v>
      </c>
      <c r="E830" s="303">
        <f>IF('INGRESO DE DATOS'!$D$19="Guayas/Santa Elena",'Tablas Guayaquil'!E830,'Tablas Resto de Ecuador'!E830)</f>
        <v>806.85</v>
      </c>
      <c r="F830" s="303">
        <f>IF('INGRESO DE DATOS'!$D$19="Guayas/Santa Elena",'Tablas Guayaquil'!F830,'Tablas Resto de Ecuador'!F830)</f>
        <v>576.67500000000007</v>
      </c>
      <c r="G830" s="303">
        <f>IF('INGRESO DE DATOS'!$D$19="Guayas/Santa Elena",'Tablas Guayaquil'!G830,'Tablas Resto de Ecuador'!G830)</f>
        <v>452.92500000000001</v>
      </c>
    </row>
    <row r="831" spans="1:7" ht="14" hidden="1" x14ac:dyDescent="0.15">
      <c r="A831" s="25">
        <v>19</v>
      </c>
      <c r="B831" s="27"/>
      <c r="C831" s="303">
        <f>IF('INGRESO DE DATOS'!$D$19="Guayas/Santa Elena",'Tablas Guayaquil'!C831,'Tablas Resto de Ecuador'!C831)</f>
        <v>1148.125</v>
      </c>
      <c r="D831" s="303">
        <f>IF('INGRESO DE DATOS'!$D$19="Guayas/Santa Elena",'Tablas Guayaquil'!D831,'Tablas Resto de Ecuador'!D831)</f>
        <v>1101.6500000000001</v>
      </c>
      <c r="E831" s="303">
        <f>IF('INGRESO DE DATOS'!$D$19="Guayas/Santa Elena",'Tablas Guayaquil'!E831,'Tablas Resto de Ecuador'!E831)</f>
        <v>806.85</v>
      </c>
      <c r="F831" s="303">
        <f>IF('INGRESO DE DATOS'!$D$19="Guayas/Santa Elena",'Tablas Guayaquil'!F831,'Tablas Resto de Ecuador'!F831)</f>
        <v>576.67500000000007</v>
      </c>
      <c r="G831" s="303">
        <f>IF('INGRESO DE DATOS'!$D$19="Guayas/Santa Elena",'Tablas Guayaquil'!G831,'Tablas Resto de Ecuador'!G831)</f>
        <v>452.92500000000001</v>
      </c>
    </row>
    <row r="832" spans="1:7" ht="14" hidden="1" x14ac:dyDescent="0.15">
      <c r="A832" s="25">
        <v>20</v>
      </c>
      <c r="B832" s="27"/>
      <c r="C832" s="303">
        <f>IF('INGRESO DE DATOS'!$D$19="Guayas/Santa Elena",'Tablas Guayaquil'!C832,'Tablas Resto de Ecuador'!C832)</f>
        <v>1148.125</v>
      </c>
      <c r="D832" s="303">
        <f>IF('INGRESO DE DATOS'!$D$19="Guayas/Santa Elena",'Tablas Guayaquil'!D832,'Tablas Resto de Ecuador'!D832)</f>
        <v>1101.6500000000001</v>
      </c>
      <c r="E832" s="303">
        <f>IF('INGRESO DE DATOS'!$D$19="Guayas/Santa Elena",'Tablas Guayaquil'!E832,'Tablas Resto de Ecuador'!E832)</f>
        <v>806.85</v>
      </c>
      <c r="F832" s="303">
        <f>IF('INGRESO DE DATOS'!$D$19="Guayas/Santa Elena",'Tablas Guayaquil'!F832,'Tablas Resto de Ecuador'!F832)</f>
        <v>576.67500000000007</v>
      </c>
      <c r="G832" s="303">
        <f>IF('INGRESO DE DATOS'!$D$19="Guayas/Santa Elena",'Tablas Guayaquil'!G832,'Tablas Resto de Ecuador'!G832)</f>
        <v>452.92500000000001</v>
      </c>
    </row>
    <row r="833" spans="1:7" ht="14" hidden="1" x14ac:dyDescent="0.15">
      <c r="A833" s="25">
        <v>21</v>
      </c>
      <c r="B833" s="27"/>
      <c r="C833" s="303">
        <f>IF('INGRESO DE DATOS'!$D$19="Guayas/Santa Elena",'Tablas Guayaquil'!C833,'Tablas Resto de Ecuador'!C833)</f>
        <v>1148.125</v>
      </c>
      <c r="D833" s="303">
        <f>IF('INGRESO DE DATOS'!$D$19="Guayas/Santa Elena",'Tablas Guayaquil'!D833,'Tablas Resto de Ecuador'!D833)</f>
        <v>1101.6500000000001</v>
      </c>
      <c r="E833" s="303">
        <f>IF('INGRESO DE DATOS'!$D$19="Guayas/Santa Elena",'Tablas Guayaquil'!E833,'Tablas Resto de Ecuador'!E833)</f>
        <v>806.85</v>
      </c>
      <c r="F833" s="303">
        <f>IF('INGRESO DE DATOS'!$D$19="Guayas/Santa Elena",'Tablas Guayaquil'!F833,'Tablas Resto de Ecuador'!F833)</f>
        <v>576.67500000000007</v>
      </c>
      <c r="G833" s="303">
        <f>IF('INGRESO DE DATOS'!$D$19="Guayas/Santa Elena",'Tablas Guayaquil'!G833,'Tablas Resto de Ecuador'!G833)</f>
        <v>452.92500000000001</v>
      </c>
    </row>
    <row r="834" spans="1:7" ht="14" hidden="1" x14ac:dyDescent="0.15">
      <c r="A834" s="25">
        <v>22</v>
      </c>
      <c r="B834" s="27"/>
      <c r="C834" s="303">
        <f>IF('INGRESO DE DATOS'!$D$19="Guayas/Santa Elena",'Tablas Guayaquil'!C834,'Tablas Resto de Ecuador'!C834)</f>
        <v>1148.125</v>
      </c>
      <c r="D834" s="303">
        <f>IF('INGRESO DE DATOS'!$D$19="Guayas/Santa Elena",'Tablas Guayaquil'!D834,'Tablas Resto de Ecuador'!D834)</f>
        <v>1101.6500000000001</v>
      </c>
      <c r="E834" s="303">
        <f>IF('INGRESO DE DATOS'!$D$19="Guayas/Santa Elena",'Tablas Guayaquil'!E834,'Tablas Resto de Ecuador'!E834)</f>
        <v>806.85</v>
      </c>
      <c r="F834" s="303">
        <f>IF('INGRESO DE DATOS'!$D$19="Guayas/Santa Elena",'Tablas Guayaquil'!F834,'Tablas Resto de Ecuador'!F834)</f>
        <v>576.67500000000007</v>
      </c>
      <c r="G834" s="303">
        <f>IF('INGRESO DE DATOS'!$D$19="Guayas/Santa Elena",'Tablas Guayaquil'!G834,'Tablas Resto de Ecuador'!G834)</f>
        <v>452.92500000000001</v>
      </c>
    </row>
    <row r="835" spans="1:7" ht="14" hidden="1" x14ac:dyDescent="0.15">
      <c r="A835" s="25">
        <v>23</v>
      </c>
      <c r="B835" s="27"/>
      <c r="C835" s="303">
        <f>IF('INGRESO DE DATOS'!$D$19="Guayas/Santa Elena",'Tablas Guayaquil'!C835,'Tablas Resto de Ecuador'!C835)</f>
        <v>1148.125</v>
      </c>
      <c r="D835" s="303">
        <f>IF('INGRESO DE DATOS'!$D$19="Guayas/Santa Elena",'Tablas Guayaquil'!D835,'Tablas Resto de Ecuador'!D835)</f>
        <v>1101.6500000000001</v>
      </c>
      <c r="E835" s="303">
        <f>IF('INGRESO DE DATOS'!$D$19="Guayas/Santa Elena",'Tablas Guayaquil'!E835,'Tablas Resto de Ecuador'!E835)</f>
        <v>806.85</v>
      </c>
      <c r="F835" s="303">
        <f>IF('INGRESO DE DATOS'!$D$19="Guayas/Santa Elena",'Tablas Guayaquil'!F835,'Tablas Resto de Ecuador'!F835)</f>
        <v>576.67500000000007</v>
      </c>
      <c r="G835" s="303">
        <f>IF('INGRESO DE DATOS'!$D$19="Guayas/Santa Elena",'Tablas Guayaquil'!G835,'Tablas Resto de Ecuador'!G835)</f>
        <v>452.92500000000001</v>
      </c>
    </row>
    <row r="836" spans="1:7" ht="14" hidden="1" x14ac:dyDescent="0.15">
      <c r="A836" s="25">
        <v>24</v>
      </c>
      <c r="B836" s="27"/>
      <c r="C836" s="303">
        <f>IF('INGRESO DE DATOS'!$D$19="Guayas/Santa Elena",'Tablas Guayaquil'!C836,'Tablas Resto de Ecuador'!C836)</f>
        <v>1148.125</v>
      </c>
      <c r="D836" s="303">
        <f>IF('INGRESO DE DATOS'!$D$19="Guayas/Santa Elena",'Tablas Guayaquil'!D836,'Tablas Resto de Ecuador'!D836)</f>
        <v>1101.6500000000001</v>
      </c>
      <c r="E836" s="303">
        <f>IF('INGRESO DE DATOS'!$D$19="Guayas/Santa Elena",'Tablas Guayaquil'!E836,'Tablas Resto de Ecuador'!E836)</f>
        <v>806.85</v>
      </c>
      <c r="F836" s="303">
        <f>IF('INGRESO DE DATOS'!$D$19="Guayas/Santa Elena",'Tablas Guayaquil'!F836,'Tablas Resto de Ecuador'!F836)</f>
        <v>576.67500000000007</v>
      </c>
      <c r="G836" s="303">
        <f>IF('INGRESO DE DATOS'!$D$19="Guayas/Santa Elena",'Tablas Guayaquil'!G836,'Tablas Resto de Ecuador'!G836)</f>
        <v>452.92500000000001</v>
      </c>
    </row>
    <row r="837" spans="1:7" ht="14" hidden="1" x14ac:dyDescent="0.15">
      <c r="A837" s="25">
        <v>25</v>
      </c>
      <c r="B837" s="27"/>
      <c r="C837" s="303">
        <f>IF('INGRESO DE DATOS'!$D$19="Guayas/Santa Elena",'Tablas Guayaquil'!C837,'Tablas Resto de Ecuador'!C837)</f>
        <v>1238.875</v>
      </c>
      <c r="D837" s="303">
        <f>IF('INGRESO DE DATOS'!$D$19="Guayas/Santa Elena",'Tablas Guayaquil'!D837,'Tablas Resto de Ecuador'!D837)</f>
        <v>1188.5500000000002</v>
      </c>
      <c r="E837" s="303">
        <f>IF('INGRESO DE DATOS'!$D$19="Guayas/Santa Elena",'Tablas Guayaquil'!E837,'Tablas Resto de Ecuador'!E837)</f>
        <v>860.75000000000011</v>
      </c>
      <c r="F837" s="303">
        <f>IF('INGRESO DE DATOS'!$D$19="Guayas/Santa Elena",'Tablas Guayaquil'!F837,'Tablas Resto de Ecuador'!F837)</f>
        <v>615.17500000000007</v>
      </c>
      <c r="G837" s="303">
        <f>IF('INGRESO DE DATOS'!$D$19="Guayas/Santa Elena",'Tablas Guayaquil'!G837,'Tablas Resto de Ecuador'!G837)</f>
        <v>482.62500000000006</v>
      </c>
    </row>
    <row r="838" spans="1:7" ht="14" hidden="1" x14ac:dyDescent="0.15">
      <c r="A838" s="25">
        <v>26</v>
      </c>
      <c r="B838" s="27"/>
      <c r="C838" s="303">
        <f>IF('INGRESO DE DATOS'!$D$19="Guayas/Santa Elena",'Tablas Guayaquil'!C838,'Tablas Resto de Ecuador'!C838)</f>
        <v>1238.875</v>
      </c>
      <c r="D838" s="303">
        <f>IF('INGRESO DE DATOS'!$D$19="Guayas/Santa Elena",'Tablas Guayaquil'!D838,'Tablas Resto de Ecuador'!D838)</f>
        <v>1188.5500000000002</v>
      </c>
      <c r="E838" s="303">
        <f>IF('INGRESO DE DATOS'!$D$19="Guayas/Santa Elena",'Tablas Guayaquil'!E838,'Tablas Resto de Ecuador'!E838)</f>
        <v>860.75000000000011</v>
      </c>
      <c r="F838" s="303">
        <f>IF('INGRESO DE DATOS'!$D$19="Guayas/Santa Elena",'Tablas Guayaquil'!F838,'Tablas Resto de Ecuador'!F838)</f>
        <v>615.17500000000007</v>
      </c>
      <c r="G838" s="303">
        <f>IF('INGRESO DE DATOS'!$D$19="Guayas/Santa Elena",'Tablas Guayaquil'!G838,'Tablas Resto de Ecuador'!G838)</f>
        <v>482.62500000000006</v>
      </c>
    </row>
    <row r="839" spans="1:7" ht="14" hidden="1" x14ac:dyDescent="0.15">
      <c r="A839" s="25">
        <v>27</v>
      </c>
      <c r="B839" s="27"/>
      <c r="C839" s="303">
        <f>IF('INGRESO DE DATOS'!$D$19="Guayas/Santa Elena",'Tablas Guayaquil'!C839,'Tablas Resto de Ecuador'!C839)</f>
        <v>1238.875</v>
      </c>
      <c r="D839" s="303">
        <f>IF('INGRESO DE DATOS'!$D$19="Guayas/Santa Elena",'Tablas Guayaquil'!D839,'Tablas Resto de Ecuador'!D839)</f>
        <v>1188.5500000000002</v>
      </c>
      <c r="E839" s="303">
        <f>IF('INGRESO DE DATOS'!$D$19="Guayas/Santa Elena",'Tablas Guayaquil'!E839,'Tablas Resto de Ecuador'!E839)</f>
        <v>860.75000000000011</v>
      </c>
      <c r="F839" s="303">
        <f>IF('INGRESO DE DATOS'!$D$19="Guayas/Santa Elena",'Tablas Guayaquil'!F839,'Tablas Resto de Ecuador'!F839)</f>
        <v>615.17500000000007</v>
      </c>
      <c r="G839" s="303">
        <f>IF('INGRESO DE DATOS'!$D$19="Guayas/Santa Elena",'Tablas Guayaquil'!G839,'Tablas Resto de Ecuador'!G839)</f>
        <v>482.62500000000006</v>
      </c>
    </row>
    <row r="840" spans="1:7" ht="14" hidden="1" x14ac:dyDescent="0.15">
      <c r="A840" s="25">
        <v>28</v>
      </c>
      <c r="B840" s="27"/>
      <c r="C840" s="303">
        <f>IF('INGRESO DE DATOS'!$D$19="Guayas/Santa Elena",'Tablas Guayaquil'!C840,'Tablas Resto de Ecuador'!C840)</f>
        <v>1238.875</v>
      </c>
      <c r="D840" s="303">
        <f>IF('INGRESO DE DATOS'!$D$19="Guayas/Santa Elena",'Tablas Guayaquil'!D840,'Tablas Resto de Ecuador'!D840)</f>
        <v>1188.5500000000002</v>
      </c>
      <c r="E840" s="303">
        <f>IF('INGRESO DE DATOS'!$D$19="Guayas/Santa Elena",'Tablas Guayaquil'!E840,'Tablas Resto de Ecuador'!E840)</f>
        <v>860.75000000000011</v>
      </c>
      <c r="F840" s="303">
        <f>IF('INGRESO DE DATOS'!$D$19="Guayas/Santa Elena",'Tablas Guayaquil'!F840,'Tablas Resto de Ecuador'!F840)</f>
        <v>615.17500000000007</v>
      </c>
      <c r="G840" s="303">
        <f>IF('INGRESO DE DATOS'!$D$19="Guayas/Santa Elena",'Tablas Guayaquil'!G840,'Tablas Resto de Ecuador'!G840)</f>
        <v>482.62500000000006</v>
      </c>
    </row>
    <row r="841" spans="1:7" ht="14" hidden="1" x14ac:dyDescent="0.15">
      <c r="A841" s="25">
        <v>29</v>
      </c>
      <c r="B841" s="27"/>
      <c r="C841" s="303">
        <f>IF('INGRESO DE DATOS'!$D$19="Guayas/Santa Elena",'Tablas Guayaquil'!C841,'Tablas Resto de Ecuador'!C841)</f>
        <v>1238.875</v>
      </c>
      <c r="D841" s="303">
        <f>IF('INGRESO DE DATOS'!$D$19="Guayas/Santa Elena",'Tablas Guayaquil'!D841,'Tablas Resto de Ecuador'!D841)</f>
        <v>1188.5500000000002</v>
      </c>
      <c r="E841" s="303">
        <f>IF('INGRESO DE DATOS'!$D$19="Guayas/Santa Elena",'Tablas Guayaquil'!E841,'Tablas Resto de Ecuador'!E841)</f>
        <v>860.75000000000011</v>
      </c>
      <c r="F841" s="303">
        <f>IF('INGRESO DE DATOS'!$D$19="Guayas/Santa Elena",'Tablas Guayaquil'!F841,'Tablas Resto de Ecuador'!F841)</f>
        <v>615.17500000000007</v>
      </c>
      <c r="G841" s="303">
        <f>IF('INGRESO DE DATOS'!$D$19="Guayas/Santa Elena",'Tablas Guayaquil'!G841,'Tablas Resto de Ecuador'!G841)</f>
        <v>482.62500000000006</v>
      </c>
    </row>
    <row r="842" spans="1:7" ht="14" hidden="1" x14ac:dyDescent="0.15">
      <c r="A842" s="25">
        <v>30</v>
      </c>
      <c r="B842" s="27"/>
      <c r="C842" s="303">
        <f>IF('INGRESO DE DATOS'!$D$19="Guayas/Santa Elena",'Tablas Guayaquil'!C842,'Tablas Resto de Ecuador'!C842)</f>
        <v>1397.5500000000002</v>
      </c>
      <c r="D842" s="303">
        <f>IF('INGRESO DE DATOS'!$D$19="Guayas/Santa Elena",'Tablas Guayaquil'!D842,'Tablas Resto de Ecuador'!D842)</f>
        <v>1341.1750000000002</v>
      </c>
      <c r="E842" s="303">
        <f>IF('INGRESO DE DATOS'!$D$19="Guayas/Santa Elena",'Tablas Guayaquil'!E842,'Tablas Resto de Ecuador'!E842)</f>
        <v>957.55000000000007</v>
      </c>
      <c r="F842" s="303">
        <f>IF('INGRESO DE DATOS'!$D$19="Guayas/Santa Elena",'Tablas Guayaquil'!F842,'Tablas Resto de Ecuador'!F842)</f>
        <v>684.2</v>
      </c>
      <c r="G842" s="303">
        <f>IF('INGRESO DE DATOS'!$D$19="Guayas/Santa Elena",'Tablas Guayaquil'!G842,'Tablas Resto de Ecuador'!G842)</f>
        <v>537.07500000000005</v>
      </c>
    </row>
    <row r="843" spans="1:7" ht="14" hidden="1" x14ac:dyDescent="0.15">
      <c r="A843" s="25">
        <v>31</v>
      </c>
      <c r="B843" s="27"/>
      <c r="C843" s="303">
        <f>IF('INGRESO DE DATOS'!$D$19="Guayas/Santa Elena",'Tablas Guayaquil'!C843,'Tablas Resto de Ecuador'!C843)</f>
        <v>1397.5500000000002</v>
      </c>
      <c r="D843" s="303">
        <f>IF('INGRESO DE DATOS'!$D$19="Guayas/Santa Elena",'Tablas Guayaquil'!D843,'Tablas Resto de Ecuador'!D843)</f>
        <v>1341.1750000000002</v>
      </c>
      <c r="E843" s="303">
        <f>IF('INGRESO DE DATOS'!$D$19="Guayas/Santa Elena",'Tablas Guayaquil'!E843,'Tablas Resto de Ecuador'!E843)</f>
        <v>957.55000000000007</v>
      </c>
      <c r="F843" s="303">
        <f>IF('INGRESO DE DATOS'!$D$19="Guayas/Santa Elena",'Tablas Guayaquil'!F843,'Tablas Resto de Ecuador'!F843)</f>
        <v>684.2</v>
      </c>
      <c r="G843" s="303">
        <f>IF('INGRESO DE DATOS'!$D$19="Guayas/Santa Elena",'Tablas Guayaquil'!G843,'Tablas Resto de Ecuador'!G843)</f>
        <v>537.07500000000005</v>
      </c>
    </row>
    <row r="844" spans="1:7" ht="14" hidden="1" x14ac:dyDescent="0.15">
      <c r="A844" s="25">
        <v>32</v>
      </c>
      <c r="B844" s="27"/>
      <c r="C844" s="303">
        <f>IF('INGRESO DE DATOS'!$D$19="Guayas/Santa Elena",'Tablas Guayaquil'!C844,'Tablas Resto de Ecuador'!C844)</f>
        <v>1397.5500000000002</v>
      </c>
      <c r="D844" s="303">
        <f>IF('INGRESO DE DATOS'!$D$19="Guayas/Santa Elena",'Tablas Guayaquil'!D844,'Tablas Resto de Ecuador'!D844)</f>
        <v>1341.1750000000002</v>
      </c>
      <c r="E844" s="303">
        <f>IF('INGRESO DE DATOS'!$D$19="Guayas/Santa Elena",'Tablas Guayaquil'!E844,'Tablas Resto de Ecuador'!E844)</f>
        <v>957.55000000000007</v>
      </c>
      <c r="F844" s="303">
        <f>IF('INGRESO DE DATOS'!$D$19="Guayas/Santa Elena",'Tablas Guayaquil'!F844,'Tablas Resto de Ecuador'!F844)</f>
        <v>684.2</v>
      </c>
      <c r="G844" s="303">
        <f>IF('INGRESO DE DATOS'!$D$19="Guayas/Santa Elena",'Tablas Guayaquil'!G844,'Tablas Resto de Ecuador'!G844)</f>
        <v>537.07500000000005</v>
      </c>
    </row>
    <row r="845" spans="1:7" ht="14" hidden="1" x14ac:dyDescent="0.15">
      <c r="A845" s="25">
        <v>33</v>
      </c>
      <c r="B845" s="27"/>
      <c r="C845" s="303">
        <f>IF('INGRESO DE DATOS'!$D$19="Guayas/Santa Elena",'Tablas Guayaquil'!C845,'Tablas Resto de Ecuador'!C845)</f>
        <v>1397.5500000000002</v>
      </c>
      <c r="D845" s="303">
        <f>IF('INGRESO DE DATOS'!$D$19="Guayas/Santa Elena",'Tablas Guayaquil'!D845,'Tablas Resto de Ecuador'!D845)</f>
        <v>1341.1750000000002</v>
      </c>
      <c r="E845" s="303">
        <f>IF('INGRESO DE DATOS'!$D$19="Guayas/Santa Elena",'Tablas Guayaquil'!E845,'Tablas Resto de Ecuador'!E845)</f>
        <v>957.55000000000007</v>
      </c>
      <c r="F845" s="303">
        <f>IF('INGRESO DE DATOS'!$D$19="Guayas/Santa Elena",'Tablas Guayaquil'!F845,'Tablas Resto de Ecuador'!F845)</f>
        <v>684.2</v>
      </c>
      <c r="G845" s="303">
        <f>IF('INGRESO DE DATOS'!$D$19="Guayas/Santa Elena",'Tablas Guayaquil'!G845,'Tablas Resto de Ecuador'!G845)</f>
        <v>537.07500000000005</v>
      </c>
    </row>
    <row r="846" spans="1:7" ht="14" hidden="1" x14ac:dyDescent="0.15">
      <c r="A846" s="25">
        <v>34</v>
      </c>
      <c r="B846" s="27"/>
      <c r="C846" s="303">
        <f>IF('INGRESO DE DATOS'!$D$19="Guayas/Santa Elena",'Tablas Guayaquil'!C846,'Tablas Resto de Ecuador'!C846)</f>
        <v>1397.5500000000002</v>
      </c>
      <c r="D846" s="303">
        <f>IF('INGRESO DE DATOS'!$D$19="Guayas/Santa Elena",'Tablas Guayaquil'!D846,'Tablas Resto de Ecuador'!D846)</f>
        <v>1341.1750000000002</v>
      </c>
      <c r="E846" s="303">
        <f>IF('INGRESO DE DATOS'!$D$19="Guayas/Santa Elena",'Tablas Guayaquil'!E846,'Tablas Resto de Ecuador'!E846)</f>
        <v>957.55000000000007</v>
      </c>
      <c r="F846" s="303">
        <f>IF('INGRESO DE DATOS'!$D$19="Guayas/Santa Elena",'Tablas Guayaquil'!F846,'Tablas Resto de Ecuador'!F846)</f>
        <v>684.2</v>
      </c>
      <c r="G846" s="303">
        <f>IF('INGRESO DE DATOS'!$D$19="Guayas/Santa Elena",'Tablas Guayaquil'!G846,'Tablas Resto de Ecuador'!G846)</f>
        <v>537.07500000000005</v>
      </c>
    </row>
    <row r="847" spans="1:7" ht="14" hidden="1" x14ac:dyDescent="0.15">
      <c r="A847" s="25">
        <v>35</v>
      </c>
      <c r="B847" s="27"/>
      <c r="C847" s="303">
        <f>IF('INGRESO DE DATOS'!$D$19="Guayas/Santa Elena",'Tablas Guayaquil'!C847,'Tablas Resto de Ecuador'!C847)</f>
        <v>1582.075</v>
      </c>
      <c r="D847" s="303">
        <f>IF('INGRESO DE DATOS'!$D$19="Guayas/Santa Elena",'Tablas Guayaquil'!D847,'Tablas Resto de Ecuador'!D847)</f>
        <v>1517.7250000000001</v>
      </c>
      <c r="E847" s="303">
        <f>IF('INGRESO DE DATOS'!$D$19="Guayas/Santa Elena",'Tablas Guayaquil'!E847,'Tablas Resto de Ecuador'!E847)</f>
        <v>1071.95</v>
      </c>
      <c r="F847" s="303">
        <f>IF('INGRESO DE DATOS'!$D$19="Guayas/Santa Elena",'Tablas Guayaquil'!F847,'Tablas Resto de Ecuador'!F847)</f>
        <v>766.15000000000009</v>
      </c>
      <c r="G847" s="303">
        <f>IF('INGRESO DE DATOS'!$D$19="Guayas/Santa Elena",'Tablas Guayaquil'!G847,'Tablas Resto de Ecuador'!G847)</f>
        <v>601.15000000000009</v>
      </c>
    </row>
    <row r="848" spans="1:7" ht="14" hidden="1" x14ac:dyDescent="0.15">
      <c r="A848" s="25">
        <v>36</v>
      </c>
      <c r="B848" s="27"/>
      <c r="C848" s="303">
        <f>IF('INGRESO DE DATOS'!$D$19="Guayas/Santa Elena",'Tablas Guayaquil'!C848,'Tablas Resto de Ecuador'!C848)</f>
        <v>1582.075</v>
      </c>
      <c r="D848" s="303">
        <f>IF('INGRESO DE DATOS'!$D$19="Guayas/Santa Elena",'Tablas Guayaquil'!D848,'Tablas Resto de Ecuador'!D848)</f>
        <v>1517.7250000000001</v>
      </c>
      <c r="E848" s="303">
        <f>IF('INGRESO DE DATOS'!$D$19="Guayas/Santa Elena",'Tablas Guayaquil'!E848,'Tablas Resto de Ecuador'!E848)</f>
        <v>1071.95</v>
      </c>
      <c r="F848" s="303">
        <f>IF('INGRESO DE DATOS'!$D$19="Guayas/Santa Elena",'Tablas Guayaquil'!F848,'Tablas Resto de Ecuador'!F848)</f>
        <v>766.15000000000009</v>
      </c>
      <c r="G848" s="303">
        <f>IF('INGRESO DE DATOS'!$D$19="Guayas/Santa Elena",'Tablas Guayaquil'!G848,'Tablas Resto de Ecuador'!G848)</f>
        <v>601.15000000000009</v>
      </c>
    </row>
    <row r="849" spans="1:7" ht="14" hidden="1" x14ac:dyDescent="0.15">
      <c r="A849" s="25">
        <v>37</v>
      </c>
      <c r="B849" s="27"/>
      <c r="C849" s="303">
        <f>IF('INGRESO DE DATOS'!$D$19="Guayas/Santa Elena",'Tablas Guayaquil'!C849,'Tablas Resto de Ecuador'!C849)</f>
        <v>1582.075</v>
      </c>
      <c r="D849" s="303">
        <f>IF('INGRESO DE DATOS'!$D$19="Guayas/Santa Elena",'Tablas Guayaquil'!D849,'Tablas Resto de Ecuador'!D849)</f>
        <v>1517.7250000000001</v>
      </c>
      <c r="E849" s="303">
        <f>IF('INGRESO DE DATOS'!$D$19="Guayas/Santa Elena",'Tablas Guayaquil'!E849,'Tablas Resto de Ecuador'!E849)</f>
        <v>1071.95</v>
      </c>
      <c r="F849" s="303">
        <f>IF('INGRESO DE DATOS'!$D$19="Guayas/Santa Elena",'Tablas Guayaquil'!F849,'Tablas Resto de Ecuador'!F849)</f>
        <v>766.15000000000009</v>
      </c>
      <c r="G849" s="303">
        <f>IF('INGRESO DE DATOS'!$D$19="Guayas/Santa Elena",'Tablas Guayaquil'!G849,'Tablas Resto de Ecuador'!G849)</f>
        <v>601.15000000000009</v>
      </c>
    </row>
    <row r="850" spans="1:7" ht="14" hidden="1" x14ac:dyDescent="0.15">
      <c r="A850" s="25">
        <v>38</v>
      </c>
      <c r="B850" s="27"/>
      <c r="C850" s="303">
        <f>IF('INGRESO DE DATOS'!$D$19="Guayas/Santa Elena",'Tablas Guayaquil'!C850,'Tablas Resto de Ecuador'!C850)</f>
        <v>1582.075</v>
      </c>
      <c r="D850" s="303">
        <f>IF('INGRESO DE DATOS'!$D$19="Guayas/Santa Elena",'Tablas Guayaquil'!D850,'Tablas Resto de Ecuador'!D850)</f>
        <v>1517.7250000000001</v>
      </c>
      <c r="E850" s="303">
        <f>IF('INGRESO DE DATOS'!$D$19="Guayas/Santa Elena",'Tablas Guayaquil'!E850,'Tablas Resto de Ecuador'!E850)</f>
        <v>1071.95</v>
      </c>
      <c r="F850" s="303">
        <f>IF('INGRESO DE DATOS'!$D$19="Guayas/Santa Elena",'Tablas Guayaquil'!F850,'Tablas Resto de Ecuador'!F850)</f>
        <v>766.15000000000009</v>
      </c>
      <c r="G850" s="303">
        <f>IF('INGRESO DE DATOS'!$D$19="Guayas/Santa Elena",'Tablas Guayaquil'!G850,'Tablas Resto de Ecuador'!G850)</f>
        <v>601.15000000000009</v>
      </c>
    </row>
    <row r="851" spans="1:7" ht="14" hidden="1" x14ac:dyDescent="0.15">
      <c r="A851" s="25">
        <v>39</v>
      </c>
      <c r="B851" s="27"/>
      <c r="C851" s="303">
        <f>IF('INGRESO DE DATOS'!$D$19="Guayas/Santa Elena",'Tablas Guayaquil'!C851,'Tablas Resto de Ecuador'!C851)</f>
        <v>1582.075</v>
      </c>
      <c r="D851" s="303">
        <f>IF('INGRESO DE DATOS'!$D$19="Guayas/Santa Elena",'Tablas Guayaquil'!D851,'Tablas Resto de Ecuador'!D851)</f>
        <v>1517.7250000000001</v>
      </c>
      <c r="E851" s="303">
        <f>IF('INGRESO DE DATOS'!$D$19="Guayas/Santa Elena",'Tablas Guayaquil'!E851,'Tablas Resto de Ecuador'!E851)</f>
        <v>1071.95</v>
      </c>
      <c r="F851" s="303">
        <f>IF('INGRESO DE DATOS'!$D$19="Guayas/Santa Elena",'Tablas Guayaquil'!F851,'Tablas Resto de Ecuador'!F851)</f>
        <v>766.15000000000009</v>
      </c>
      <c r="G851" s="303">
        <f>IF('INGRESO DE DATOS'!$D$19="Guayas/Santa Elena",'Tablas Guayaquil'!G851,'Tablas Resto de Ecuador'!G851)</f>
        <v>601.15000000000009</v>
      </c>
    </row>
    <row r="852" spans="1:7" ht="14" hidden="1" x14ac:dyDescent="0.15">
      <c r="A852" s="25">
        <v>40</v>
      </c>
      <c r="B852" s="27"/>
      <c r="C852" s="303">
        <f>IF('INGRESO DE DATOS'!$D$19="Guayas/Santa Elena",'Tablas Guayaquil'!C852,'Tablas Resto de Ecuador'!C852)</f>
        <v>1794.3750000000002</v>
      </c>
      <c r="D852" s="303">
        <f>IF('INGRESO DE DATOS'!$D$19="Guayas/Santa Elena",'Tablas Guayaquil'!D852,'Tablas Resto de Ecuador'!D852)</f>
        <v>1721.5000000000002</v>
      </c>
      <c r="E852" s="303">
        <f>IF('INGRESO DE DATOS'!$D$19="Guayas/Santa Elena",'Tablas Guayaquil'!E852,'Tablas Resto de Ecuador'!E852)</f>
        <v>1206.4250000000002</v>
      </c>
      <c r="F852" s="303">
        <f>IF('INGRESO DE DATOS'!$D$19="Guayas/Santa Elena",'Tablas Guayaquil'!F852,'Tablas Resto de Ecuador'!F852)</f>
        <v>862.12500000000011</v>
      </c>
      <c r="G852" s="303">
        <f>IF('INGRESO DE DATOS'!$D$19="Guayas/Santa Elena",'Tablas Guayaquil'!G852,'Tablas Resto de Ecuador'!G852)</f>
        <v>676.22500000000002</v>
      </c>
    </row>
    <row r="853" spans="1:7" ht="14" hidden="1" x14ac:dyDescent="0.15">
      <c r="A853" s="25">
        <v>41</v>
      </c>
      <c r="B853" s="27"/>
      <c r="C853" s="303">
        <f>IF('INGRESO DE DATOS'!$D$19="Guayas/Santa Elena",'Tablas Guayaquil'!C853,'Tablas Resto de Ecuador'!C853)</f>
        <v>1794.3750000000002</v>
      </c>
      <c r="D853" s="303">
        <f>IF('INGRESO DE DATOS'!$D$19="Guayas/Santa Elena",'Tablas Guayaquil'!D853,'Tablas Resto de Ecuador'!D853)</f>
        <v>1721.5000000000002</v>
      </c>
      <c r="E853" s="303">
        <f>IF('INGRESO DE DATOS'!$D$19="Guayas/Santa Elena",'Tablas Guayaquil'!E853,'Tablas Resto de Ecuador'!E853)</f>
        <v>1206.4250000000002</v>
      </c>
      <c r="F853" s="303">
        <f>IF('INGRESO DE DATOS'!$D$19="Guayas/Santa Elena",'Tablas Guayaquil'!F853,'Tablas Resto de Ecuador'!F853)</f>
        <v>862.12500000000011</v>
      </c>
      <c r="G853" s="303">
        <f>IF('INGRESO DE DATOS'!$D$19="Guayas/Santa Elena",'Tablas Guayaquil'!G853,'Tablas Resto de Ecuador'!G853)</f>
        <v>676.22500000000002</v>
      </c>
    </row>
    <row r="854" spans="1:7" ht="14" hidden="1" x14ac:dyDescent="0.15">
      <c r="A854" s="25">
        <v>42</v>
      </c>
      <c r="B854" s="27"/>
      <c r="C854" s="303">
        <f>IF('INGRESO DE DATOS'!$D$19="Guayas/Santa Elena",'Tablas Guayaquil'!C854,'Tablas Resto de Ecuador'!C854)</f>
        <v>1794.3750000000002</v>
      </c>
      <c r="D854" s="303">
        <f>IF('INGRESO DE DATOS'!$D$19="Guayas/Santa Elena",'Tablas Guayaquil'!D854,'Tablas Resto de Ecuador'!D854)</f>
        <v>1721.5000000000002</v>
      </c>
      <c r="E854" s="303">
        <f>IF('INGRESO DE DATOS'!$D$19="Guayas/Santa Elena",'Tablas Guayaquil'!E854,'Tablas Resto de Ecuador'!E854)</f>
        <v>1206.4250000000002</v>
      </c>
      <c r="F854" s="303">
        <f>IF('INGRESO DE DATOS'!$D$19="Guayas/Santa Elena",'Tablas Guayaquil'!F854,'Tablas Resto de Ecuador'!F854)</f>
        <v>862.12500000000011</v>
      </c>
      <c r="G854" s="303">
        <f>IF('INGRESO DE DATOS'!$D$19="Guayas/Santa Elena",'Tablas Guayaquil'!G854,'Tablas Resto de Ecuador'!G854)</f>
        <v>676.22500000000002</v>
      </c>
    </row>
    <row r="855" spans="1:7" ht="14" hidden="1" x14ac:dyDescent="0.15">
      <c r="A855" s="25">
        <v>43</v>
      </c>
      <c r="B855" s="27"/>
      <c r="C855" s="303">
        <f>IF('INGRESO DE DATOS'!$D$19="Guayas/Santa Elena",'Tablas Guayaquil'!C855,'Tablas Resto de Ecuador'!C855)</f>
        <v>1794.3750000000002</v>
      </c>
      <c r="D855" s="303">
        <f>IF('INGRESO DE DATOS'!$D$19="Guayas/Santa Elena",'Tablas Guayaquil'!D855,'Tablas Resto de Ecuador'!D855)</f>
        <v>1721.5000000000002</v>
      </c>
      <c r="E855" s="303">
        <f>IF('INGRESO DE DATOS'!$D$19="Guayas/Santa Elena",'Tablas Guayaquil'!E855,'Tablas Resto de Ecuador'!E855)</f>
        <v>1206.4250000000002</v>
      </c>
      <c r="F855" s="303">
        <f>IF('INGRESO DE DATOS'!$D$19="Guayas/Santa Elena",'Tablas Guayaquil'!F855,'Tablas Resto de Ecuador'!F855)</f>
        <v>862.12500000000011</v>
      </c>
      <c r="G855" s="303">
        <f>IF('INGRESO DE DATOS'!$D$19="Guayas/Santa Elena",'Tablas Guayaquil'!G855,'Tablas Resto de Ecuador'!G855)</f>
        <v>676.22500000000002</v>
      </c>
    </row>
    <row r="856" spans="1:7" ht="14" hidden="1" x14ac:dyDescent="0.15">
      <c r="A856" s="25">
        <v>44</v>
      </c>
      <c r="B856" s="27"/>
      <c r="C856" s="303">
        <f>IF('INGRESO DE DATOS'!$D$19="Guayas/Santa Elena",'Tablas Guayaquil'!C856,'Tablas Resto de Ecuador'!C856)</f>
        <v>1794.3750000000002</v>
      </c>
      <c r="D856" s="303">
        <f>IF('INGRESO DE DATOS'!$D$19="Guayas/Santa Elena",'Tablas Guayaquil'!D856,'Tablas Resto de Ecuador'!D856)</f>
        <v>1721.5000000000002</v>
      </c>
      <c r="E856" s="303">
        <f>IF('INGRESO DE DATOS'!$D$19="Guayas/Santa Elena",'Tablas Guayaquil'!E856,'Tablas Resto de Ecuador'!E856)</f>
        <v>1206.4250000000002</v>
      </c>
      <c r="F856" s="303">
        <f>IF('INGRESO DE DATOS'!$D$19="Guayas/Santa Elena",'Tablas Guayaquil'!F856,'Tablas Resto de Ecuador'!F856)</f>
        <v>862.12500000000011</v>
      </c>
      <c r="G856" s="303">
        <f>IF('INGRESO DE DATOS'!$D$19="Guayas/Santa Elena",'Tablas Guayaquil'!G856,'Tablas Resto de Ecuador'!G856)</f>
        <v>676.22500000000002</v>
      </c>
    </row>
    <row r="857" spans="1:7" ht="14" hidden="1" x14ac:dyDescent="0.15">
      <c r="A857" s="25">
        <v>45</v>
      </c>
      <c r="B857" s="27"/>
      <c r="C857" s="303">
        <f>IF('INGRESO DE DATOS'!$D$19="Guayas/Santa Elena",'Tablas Guayaquil'!C857,'Tablas Resto de Ecuador'!C857)</f>
        <v>2030.6000000000001</v>
      </c>
      <c r="D857" s="303">
        <f>IF('INGRESO DE DATOS'!$D$19="Guayas/Santa Elena",'Tablas Guayaquil'!D857,'Tablas Resto de Ecuador'!D857)</f>
        <v>1948.3750000000002</v>
      </c>
      <c r="E857" s="303">
        <f>IF('INGRESO DE DATOS'!$D$19="Guayas/Santa Elena",'Tablas Guayaquil'!E857,'Tablas Resto de Ecuador'!E857)</f>
        <v>1358.2250000000001</v>
      </c>
      <c r="F857" s="303">
        <f>IF('INGRESO DE DATOS'!$D$19="Guayas/Santa Elena",'Tablas Guayaquil'!F857,'Tablas Resto de Ecuador'!F857)</f>
        <v>970.2</v>
      </c>
      <c r="G857" s="303">
        <f>IF('INGRESO DE DATOS'!$D$19="Guayas/Santa Elena",'Tablas Guayaquil'!G857,'Tablas Resto de Ecuador'!G857)</f>
        <v>761.75000000000011</v>
      </c>
    </row>
    <row r="858" spans="1:7" ht="14" hidden="1" x14ac:dyDescent="0.15">
      <c r="A858" s="25">
        <v>46</v>
      </c>
      <c r="B858" s="27"/>
      <c r="C858" s="303">
        <f>IF('INGRESO DE DATOS'!$D$19="Guayas/Santa Elena",'Tablas Guayaquil'!C858,'Tablas Resto de Ecuador'!C858)</f>
        <v>2030.6000000000001</v>
      </c>
      <c r="D858" s="303">
        <f>IF('INGRESO DE DATOS'!$D$19="Guayas/Santa Elena",'Tablas Guayaquil'!D858,'Tablas Resto de Ecuador'!D858)</f>
        <v>1948.3750000000002</v>
      </c>
      <c r="E858" s="303">
        <f>IF('INGRESO DE DATOS'!$D$19="Guayas/Santa Elena",'Tablas Guayaquil'!E858,'Tablas Resto de Ecuador'!E858)</f>
        <v>1358.2250000000001</v>
      </c>
      <c r="F858" s="303">
        <f>IF('INGRESO DE DATOS'!$D$19="Guayas/Santa Elena",'Tablas Guayaquil'!F858,'Tablas Resto de Ecuador'!F858)</f>
        <v>970.2</v>
      </c>
      <c r="G858" s="303">
        <f>IF('INGRESO DE DATOS'!$D$19="Guayas/Santa Elena",'Tablas Guayaquil'!G858,'Tablas Resto de Ecuador'!G858)</f>
        <v>761.75000000000011</v>
      </c>
    </row>
    <row r="859" spans="1:7" ht="14" hidden="1" x14ac:dyDescent="0.15">
      <c r="A859" s="25">
        <v>47</v>
      </c>
      <c r="B859" s="27"/>
      <c r="C859" s="303">
        <f>IF('INGRESO DE DATOS'!$D$19="Guayas/Santa Elena",'Tablas Guayaquil'!C859,'Tablas Resto de Ecuador'!C859)</f>
        <v>2030.6000000000001</v>
      </c>
      <c r="D859" s="303">
        <f>IF('INGRESO DE DATOS'!$D$19="Guayas/Santa Elena",'Tablas Guayaquil'!D859,'Tablas Resto de Ecuador'!D859)</f>
        <v>1948.3750000000002</v>
      </c>
      <c r="E859" s="303">
        <f>IF('INGRESO DE DATOS'!$D$19="Guayas/Santa Elena",'Tablas Guayaquil'!E859,'Tablas Resto de Ecuador'!E859)</f>
        <v>1358.2250000000001</v>
      </c>
      <c r="F859" s="303">
        <f>IF('INGRESO DE DATOS'!$D$19="Guayas/Santa Elena",'Tablas Guayaquil'!F859,'Tablas Resto de Ecuador'!F859)</f>
        <v>970.2</v>
      </c>
      <c r="G859" s="303">
        <f>IF('INGRESO DE DATOS'!$D$19="Guayas/Santa Elena",'Tablas Guayaquil'!G859,'Tablas Resto de Ecuador'!G859)</f>
        <v>761.75000000000011</v>
      </c>
    </row>
    <row r="860" spans="1:7" ht="14" hidden="1" x14ac:dyDescent="0.15">
      <c r="A860" s="25">
        <v>48</v>
      </c>
      <c r="B860" s="27"/>
      <c r="C860" s="303">
        <f>IF('INGRESO DE DATOS'!$D$19="Guayas/Santa Elena",'Tablas Guayaquil'!C860,'Tablas Resto de Ecuador'!C860)</f>
        <v>2030.6000000000001</v>
      </c>
      <c r="D860" s="303">
        <f>IF('INGRESO DE DATOS'!$D$19="Guayas/Santa Elena",'Tablas Guayaquil'!D860,'Tablas Resto de Ecuador'!D860)</f>
        <v>1948.3750000000002</v>
      </c>
      <c r="E860" s="303">
        <f>IF('INGRESO DE DATOS'!$D$19="Guayas/Santa Elena",'Tablas Guayaquil'!E860,'Tablas Resto de Ecuador'!E860)</f>
        <v>1358.2250000000001</v>
      </c>
      <c r="F860" s="303">
        <f>IF('INGRESO DE DATOS'!$D$19="Guayas/Santa Elena",'Tablas Guayaquil'!F860,'Tablas Resto de Ecuador'!F860)</f>
        <v>970.2</v>
      </c>
      <c r="G860" s="303">
        <f>IF('INGRESO DE DATOS'!$D$19="Guayas/Santa Elena",'Tablas Guayaquil'!G860,'Tablas Resto de Ecuador'!G860)</f>
        <v>761.75000000000011</v>
      </c>
    </row>
    <row r="861" spans="1:7" ht="14" hidden="1" x14ac:dyDescent="0.15">
      <c r="A861" s="25">
        <v>49</v>
      </c>
      <c r="B861" s="27"/>
      <c r="C861" s="303">
        <f>IF('INGRESO DE DATOS'!$D$19="Guayas/Santa Elena",'Tablas Guayaquil'!C861,'Tablas Resto de Ecuador'!C861)</f>
        <v>2030.6000000000001</v>
      </c>
      <c r="D861" s="303">
        <f>IF('INGRESO DE DATOS'!$D$19="Guayas/Santa Elena",'Tablas Guayaquil'!D861,'Tablas Resto de Ecuador'!D861)</f>
        <v>1948.3750000000002</v>
      </c>
      <c r="E861" s="303">
        <f>IF('INGRESO DE DATOS'!$D$19="Guayas/Santa Elena",'Tablas Guayaquil'!E861,'Tablas Resto de Ecuador'!E861)</f>
        <v>1358.2250000000001</v>
      </c>
      <c r="F861" s="303">
        <f>IF('INGRESO DE DATOS'!$D$19="Guayas/Santa Elena",'Tablas Guayaquil'!F861,'Tablas Resto de Ecuador'!F861)</f>
        <v>970.2</v>
      </c>
      <c r="G861" s="303">
        <f>IF('INGRESO DE DATOS'!$D$19="Guayas/Santa Elena",'Tablas Guayaquil'!G861,'Tablas Resto de Ecuador'!G861)</f>
        <v>761.75000000000011</v>
      </c>
    </row>
    <row r="862" spans="1:7" ht="14" hidden="1" x14ac:dyDescent="0.15">
      <c r="A862" s="25">
        <v>50</v>
      </c>
      <c r="B862" s="27"/>
      <c r="C862" s="303">
        <f>IF('INGRESO DE DATOS'!$D$19="Guayas/Santa Elena",'Tablas Guayaquil'!C862,'Tablas Resto de Ecuador'!C862)</f>
        <v>2297.9</v>
      </c>
      <c r="D862" s="303">
        <f>IF('INGRESO DE DATOS'!$D$19="Guayas/Santa Elena",'Tablas Guayaquil'!D862,'Tablas Resto de Ecuador'!D862)</f>
        <v>2204.9500000000003</v>
      </c>
      <c r="E862" s="303">
        <f>IF('INGRESO DE DATOS'!$D$19="Guayas/Santa Elena",'Tablas Guayaquil'!E862,'Tablas Resto de Ecuador'!E862)</f>
        <v>1530.3750000000002</v>
      </c>
      <c r="F862" s="303">
        <f>IF('INGRESO DE DATOS'!$D$19="Guayas/Santa Elena",'Tablas Guayaquil'!F862,'Tablas Resto de Ecuador'!F862)</f>
        <v>1093.4000000000001</v>
      </c>
      <c r="G862" s="303">
        <f>IF('INGRESO DE DATOS'!$D$19="Guayas/Santa Elena",'Tablas Guayaquil'!G862,'Tablas Resto de Ecuador'!G862)</f>
        <v>857.72500000000002</v>
      </c>
    </row>
    <row r="863" spans="1:7" ht="14" hidden="1" x14ac:dyDescent="0.15">
      <c r="A863" s="25">
        <v>51</v>
      </c>
      <c r="B863" s="27"/>
      <c r="C863" s="303">
        <f>IF('INGRESO DE DATOS'!$D$19="Guayas/Santa Elena",'Tablas Guayaquil'!C863,'Tablas Resto de Ecuador'!C863)</f>
        <v>2297.9</v>
      </c>
      <c r="D863" s="303">
        <f>IF('INGRESO DE DATOS'!$D$19="Guayas/Santa Elena",'Tablas Guayaquil'!D863,'Tablas Resto de Ecuador'!D863)</f>
        <v>2204.9500000000003</v>
      </c>
      <c r="E863" s="303">
        <f>IF('INGRESO DE DATOS'!$D$19="Guayas/Santa Elena",'Tablas Guayaquil'!E863,'Tablas Resto de Ecuador'!E863)</f>
        <v>1530.3750000000002</v>
      </c>
      <c r="F863" s="303">
        <f>IF('INGRESO DE DATOS'!$D$19="Guayas/Santa Elena",'Tablas Guayaquil'!F863,'Tablas Resto de Ecuador'!F863)</f>
        <v>1093.4000000000001</v>
      </c>
      <c r="G863" s="303">
        <f>IF('INGRESO DE DATOS'!$D$19="Guayas/Santa Elena",'Tablas Guayaquil'!G863,'Tablas Resto de Ecuador'!G863)</f>
        <v>857.72500000000002</v>
      </c>
    </row>
    <row r="864" spans="1:7" ht="14" hidden="1" x14ac:dyDescent="0.15">
      <c r="A864" s="25">
        <v>52</v>
      </c>
      <c r="B864" s="27"/>
      <c r="C864" s="303">
        <f>IF('INGRESO DE DATOS'!$D$19="Guayas/Santa Elena",'Tablas Guayaquil'!C864,'Tablas Resto de Ecuador'!C864)</f>
        <v>2297.9</v>
      </c>
      <c r="D864" s="303">
        <f>IF('INGRESO DE DATOS'!$D$19="Guayas/Santa Elena",'Tablas Guayaquil'!D864,'Tablas Resto de Ecuador'!D864)</f>
        <v>2204.9500000000003</v>
      </c>
      <c r="E864" s="303">
        <f>IF('INGRESO DE DATOS'!$D$19="Guayas/Santa Elena",'Tablas Guayaquil'!E864,'Tablas Resto de Ecuador'!E864)</f>
        <v>1530.3750000000002</v>
      </c>
      <c r="F864" s="303">
        <f>IF('INGRESO DE DATOS'!$D$19="Guayas/Santa Elena",'Tablas Guayaquil'!F864,'Tablas Resto de Ecuador'!F864)</f>
        <v>1093.4000000000001</v>
      </c>
      <c r="G864" s="303">
        <f>IF('INGRESO DE DATOS'!$D$19="Guayas/Santa Elena",'Tablas Guayaquil'!G864,'Tablas Resto de Ecuador'!G864)</f>
        <v>857.72500000000002</v>
      </c>
    </row>
    <row r="865" spans="1:7" ht="14" hidden="1" x14ac:dyDescent="0.15">
      <c r="A865" s="25">
        <v>53</v>
      </c>
      <c r="B865" s="27"/>
      <c r="C865" s="303">
        <f>IF('INGRESO DE DATOS'!$D$19="Guayas/Santa Elena",'Tablas Guayaquil'!C865,'Tablas Resto de Ecuador'!C865)</f>
        <v>2297.9</v>
      </c>
      <c r="D865" s="303">
        <f>IF('INGRESO DE DATOS'!$D$19="Guayas/Santa Elena",'Tablas Guayaquil'!D865,'Tablas Resto de Ecuador'!D865)</f>
        <v>2204.9500000000003</v>
      </c>
      <c r="E865" s="303">
        <f>IF('INGRESO DE DATOS'!$D$19="Guayas/Santa Elena",'Tablas Guayaquil'!E865,'Tablas Resto de Ecuador'!E865)</f>
        <v>1530.3750000000002</v>
      </c>
      <c r="F865" s="303">
        <f>IF('INGRESO DE DATOS'!$D$19="Guayas/Santa Elena",'Tablas Guayaquil'!F865,'Tablas Resto de Ecuador'!F865)</f>
        <v>1093.4000000000001</v>
      </c>
      <c r="G865" s="303">
        <f>IF('INGRESO DE DATOS'!$D$19="Guayas/Santa Elena",'Tablas Guayaquil'!G865,'Tablas Resto de Ecuador'!G865)</f>
        <v>857.72500000000002</v>
      </c>
    </row>
    <row r="866" spans="1:7" ht="14" hidden="1" x14ac:dyDescent="0.15">
      <c r="A866" s="25">
        <v>54</v>
      </c>
      <c r="B866" s="27"/>
      <c r="C866" s="303">
        <f>IF('INGRESO DE DATOS'!$D$19="Guayas/Santa Elena",'Tablas Guayaquil'!C866,'Tablas Resto de Ecuador'!C866)</f>
        <v>2297.9</v>
      </c>
      <c r="D866" s="303">
        <f>IF('INGRESO DE DATOS'!$D$19="Guayas/Santa Elena",'Tablas Guayaquil'!D866,'Tablas Resto de Ecuador'!D866)</f>
        <v>2204.9500000000003</v>
      </c>
      <c r="E866" s="303">
        <f>IF('INGRESO DE DATOS'!$D$19="Guayas/Santa Elena",'Tablas Guayaquil'!E866,'Tablas Resto de Ecuador'!E866)</f>
        <v>1530.3750000000002</v>
      </c>
      <c r="F866" s="303">
        <f>IF('INGRESO DE DATOS'!$D$19="Guayas/Santa Elena",'Tablas Guayaquil'!F866,'Tablas Resto de Ecuador'!F866)</f>
        <v>1093.4000000000001</v>
      </c>
      <c r="G866" s="303">
        <f>IF('INGRESO DE DATOS'!$D$19="Guayas/Santa Elena",'Tablas Guayaquil'!G866,'Tablas Resto de Ecuador'!G866)</f>
        <v>857.72500000000002</v>
      </c>
    </row>
    <row r="867" spans="1:7" ht="14" hidden="1" x14ac:dyDescent="0.15">
      <c r="A867" s="25">
        <v>55</v>
      </c>
      <c r="B867" s="27"/>
      <c r="C867" s="303">
        <f>IF('INGRESO DE DATOS'!$D$19="Guayas/Santa Elena",'Tablas Guayaquil'!C867,'Tablas Resto de Ecuador'!C867)</f>
        <v>2591.875</v>
      </c>
      <c r="D867" s="303">
        <f>IF('INGRESO DE DATOS'!$D$19="Guayas/Santa Elena",'Tablas Guayaquil'!D867,'Tablas Resto de Ecuador'!D867)</f>
        <v>2486.5500000000002</v>
      </c>
      <c r="E867" s="303">
        <f>IF('INGRESO DE DATOS'!$D$19="Guayas/Santa Elena",'Tablas Guayaquil'!E867,'Tablas Resto de Ecuador'!E867)</f>
        <v>1722.0500000000002</v>
      </c>
      <c r="F867" s="303">
        <f>IF('INGRESO DE DATOS'!$D$19="Guayas/Santa Elena",'Tablas Guayaquil'!F867,'Tablas Resto de Ecuador'!F867)</f>
        <v>1229.8000000000002</v>
      </c>
      <c r="G867" s="303">
        <f>IF('INGRESO DE DATOS'!$D$19="Guayas/Santa Elena",'Tablas Guayaquil'!G867,'Tablas Resto de Ecuador'!G867)</f>
        <v>965.25000000000011</v>
      </c>
    </row>
    <row r="868" spans="1:7" ht="14" hidden="1" x14ac:dyDescent="0.15">
      <c r="A868" s="25">
        <v>56</v>
      </c>
      <c r="B868" s="27"/>
      <c r="C868" s="303">
        <f>IF('INGRESO DE DATOS'!$D$19="Guayas/Santa Elena",'Tablas Guayaquil'!C868,'Tablas Resto de Ecuador'!C868)</f>
        <v>2591.875</v>
      </c>
      <c r="D868" s="303">
        <f>IF('INGRESO DE DATOS'!$D$19="Guayas/Santa Elena",'Tablas Guayaquil'!D868,'Tablas Resto de Ecuador'!D868)</f>
        <v>2486.5500000000002</v>
      </c>
      <c r="E868" s="303">
        <f>IF('INGRESO DE DATOS'!$D$19="Guayas/Santa Elena",'Tablas Guayaquil'!E868,'Tablas Resto de Ecuador'!E868)</f>
        <v>1722.0500000000002</v>
      </c>
      <c r="F868" s="303">
        <f>IF('INGRESO DE DATOS'!$D$19="Guayas/Santa Elena",'Tablas Guayaquil'!F868,'Tablas Resto de Ecuador'!F868)</f>
        <v>1229.8000000000002</v>
      </c>
      <c r="G868" s="303">
        <f>IF('INGRESO DE DATOS'!$D$19="Guayas/Santa Elena",'Tablas Guayaquil'!G868,'Tablas Resto de Ecuador'!G868)</f>
        <v>965.25000000000011</v>
      </c>
    </row>
    <row r="869" spans="1:7" ht="14" hidden="1" x14ac:dyDescent="0.15">
      <c r="A869" s="25">
        <v>57</v>
      </c>
      <c r="B869" s="27"/>
      <c r="C869" s="303">
        <f>IF('INGRESO DE DATOS'!$D$19="Guayas/Santa Elena",'Tablas Guayaquil'!C869,'Tablas Resto de Ecuador'!C869)</f>
        <v>2591.875</v>
      </c>
      <c r="D869" s="303">
        <f>IF('INGRESO DE DATOS'!$D$19="Guayas/Santa Elena",'Tablas Guayaquil'!D869,'Tablas Resto de Ecuador'!D869)</f>
        <v>2486.5500000000002</v>
      </c>
      <c r="E869" s="303">
        <f>IF('INGRESO DE DATOS'!$D$19="Guayas/Santa Elena",'Tablas Guayaquil'!E869,'Tablas Resto de Ecuador'!E869)</f>
        <v>1722.0500000000002</v>
      </c>
      <c r="F869" s="303">
        <f>IF('INGRESO DE DATOS'!$D$19="Guayas/Santa Elena",'Tablas Guayaquil'!F869,'Tablas Resto de Ecuador'!F869)</f>
        <v>1229.8000000000002</v>
      </c>
      <c r="G869" s="303">
        <f>IF('INGRESO DE DATOS'!$D$19="Guayas/Santa Elena",'Tablas Guayaquil'!G869,'Tablas Resto de Ecuador'!G869)</f>
        <v>965.25000000000011</v>
      </c>
    </row>
    <row r="870" spans="1:7" ht="14" hidden="1" x14ac:dyDescent="0.15">
      <c r="A870" s="25">
        <v>58</v>
      </c>
      <c r="B870" s="27"/>
      <c r="C870" s="303">
        <f>IF('INGRESO DE DATOS'!$D$19="Guayas/Santa Elena",'Tablas Guayaquil'!C870,'Tablas Resto de Ecuador'!C870)</f>
        <v>2591.875</v>
      </c>
      <c r="D870" s="303">
        <f>IF('INGRESO DE DATOS'!$D$19="Guayas/Santa Elena",'Tablas Guayaquil'!D870,'Tablas Resto de Ecuador'!D870)</f>
        <v>2486.5500000000002</v>
      </c>
      <c r="E870" s="303">
        <f>IF('INGRESO DE DATOS'!$D$19="Guayas/Santa Elena",'Tablas Guayaquil'!E870,'Tablas Resto de Ecuador'!E870)</f>
        <v>1722.0500000000002</v>
      </c>
      <c r="F870" s="303">
        <f>IF('INGRESO DE DATOS'!$D$19="Guayas/Santa Elena",'Tablas Guayaquil'!F870,'Tablas Resto de Ecuador'!F870)</f>
        <v>1229.8000000000002</v>
      </c>
      <c r="G870" s="303">
        <f>IF('INGRESO DE DATOS'!$D$19="Guayas/Santa Elena",'Tablas Guayaquil'!G870,'Tablas Resto de Ecuador'!G870)</f>
        <v>965.25000000000011</v>
      </c>
    </row>
    <row r="871" spans="1:7" ht="14" hidden="1" x14ac:dyDescent="0.15">
      <c r="A871" s="25">
        <v>59</v>
      </c>
      <c r="B871" s="27"/>
      <c r="C871" s="303">
        <f>IF('INGRESO DE DATOS'!$D$19="Guayas/Santa Elena",'Tablas Guayaquil'!C871,'Tablas Resto de Ecuador'!C871)</f>
        <v>2591.875</v>
      </c>
      <c r="D871" s="303">
        <f>IF('INGRESO DE DATOS'!$D$19="Guayas/Santa Elena",'Tablas Guayaquil'!D871,'Tablas Resto de Ecuador'!D871)</f>
        <v>2486.5500000000002</v>
      </c>
      <c r="E871" s="303">
        <f>IF('INGRESO DE DATOS'!$D$19="Guayas/Santa Elena",'Tablas Guayaquil'!E871,'Tablas Resto de Ecuador'!E871)</f>
        <v>1722.0500000000002</v>
      </c>
      <c r="F871" s="303">
        <f>IF('INGRESO DE DATOS'!$D$19="Guayas/Santa Elena",'Tablas Guayaquil'!F871,'Tablas Resto de Ecuador'!F871)</f>
        <v>1229.8000000000002</v>
      </c>
      <c r="G871" s="303">
        <f>IF('INGRESO DE DATOS'!$D$19="Guayas/Santa Elena",'Tablas Guayaquil'!G871,'Tablas Resto de Ecuador'!G871)</f>
        <v>965.25000000000011</v>
      </c>
    </row>
    <row r="872" spans="1:7" ht="14" hidden="1" x14ac:dyDescent="0.15">
      <c r="A872" s="25">
        <v>60</v>
      </c>
      <c r="B872" s="27"/>
      <c r="C872" s="303">
        <f>IF('INGRESO DE DATOS'!$D$19="Guayas/Santa Elena",'Tablas Guayaquil'!C872,'Tablas Resto de Ecuador'!C872)</f>
        <v>2787.6750000000002</v>
      </c>
      <c r="D872" s="303">
        <f>IF('INGRESO DE DATOS'!$D$19="Guayas/Santa Elena",'Tablas Guayaquil'!D872,'Tablas Resto de Ecuador'!D872)</f>
        <v>2674.65</v>
      </c>
      <c r="E872" s="303">
        <f>IF('INGRESO DE DATOS'!$D$19="Guayas/Santa Elena",'Tablas Guayaquil'!E872,'Tablas Resto de Ecuador'!E872)</f>
        <v>1850.2</v>
      </c>
      <c r="F872" s="303">
        <f>IF('INGRESO DE DATOS'!$D$19="Guayas/Santa Elena",'Tablas Guayaquil'!F872,'Tablas Resto de Ecuador'!F872)</f>
        <v>1321.375</v>
      </c>
      <c r="G872" s="303">
        <f>IF('INGRESO DE DATOS'!$D$19="Guayas/Santa Elena",'Tablas Guayaquil'!G872,'Tablas Resto de Ecuador'!G872)</f>
        <v>1036.75</v>
      </c>
    </row>
    <row r="873" spans="1:7" ht="14" hidden="1" x14ac:dyDescent="0.15">
      <c r="A873" s="25">
        <v>61</v>
      </c>
      <c r="B873" s="27"/>
      <c r="C873" s="303">
        <f>IF('INGRESO DE DATOS'!$D$19="Guayas/Santa Elena",'Tablas Guayaquil'!C873,'Tablas Resto de Ecuador'!C873)</f>
        <v>3129.2250000000004</v>
      </c>
      <c r="D873" s="303">
        <f>IF('INGRESO DE DATOS'!$D$19="Guayas/Santa Elena",'Tablas Guayaquil'!D873,'Tablas Resto de Ecuador'!D873)</f>
        <v>3002.7250000000004</v>
      </c>
      <c r="E873" s="303">
        <f>IF('INGRESO DE DATOS'!$D$19="Guayas/Santa Elena",'Tablas Guayaquil'!E873,'Tablas Resto de Ecuador'!E873)</f>
        <v>2075.4250000000002</v>
      </c>
      <c r="F873" s="303">
        <f>IF('INGRESO DE DATOS'!$D$19="Guayas/Santa Elena",'Tablas Guayaquil'!F873,'Tablas Resto de Ecuador'!F873)</f>
        <v>1482.5250000000001</v>
      </c>
      <c r="G873" s="303">
        <f>IF('INGRESO DE DATOS'!$D$19="Guayas/Santa Elena",'Tablas Guayaquil'!G873,'Tablas Resto de Ecuador'!G873)</f>
        <v>1162.7</v>
      </c>
    </row>
    <row r="874" spans="1:7" ht="14" hidden="1" x14ac:dyDescent="0.15">
      <c r="A874" s="25">
        <v>62</v>
      </c>
      <c r="B874" s="27"/>
      <c r="C874" s="303">
        <f>IF('INGRESO DE DATOS'!$D$19="Guayas/Santa Elena",'Tablas Guayaquil'!C874,'Tablas Resto de Ecuador'!C874)</f>
        <v>3499.3750000000005</v>
      </c>
      <c r="D874" s="303">
        <f>IF('INGRESO DE DATOS'!$D$19="Guayas/Santa Elena",'Tablas Guayaquil'!D874,'Tablas Resto de Ecuador'!D874)</f>
        <v>3357.7500000000005</v>
      </c>
      <c r="E874" s="303">
        <f>IF('INGRESO DE DATOS'!$D$19="Guayas/Santa Elena",'Tablas Guayaquil'!E874,'Tablas Resto de Ecuador'!E874)</f>
        <v>2319.3500000000004</v>
      </c>
      <c r="F874" s="303">
        <f>IF('INGRESO DE DATOS'!$D$19="Guayas/Santa Elena",'Tablas Guayaquil'!F874,'Tablas Resto de Ecuador'!F874)</f>
        <v>1656.325</v>
      </c>
      <c r="G874" s="303">
        <f>IF('INGRESO DE DATOS'!$D$19="Guayas/Santa Elena",'Tablas Guayaquil'!G874,'Tablas Resto de Ecuador'!G874)</f>
        <v>1299.9250000000002</v>
      </c>
    </row>
    <row r="875" spans="1:7" ht="14" hidden="1" x14ac:dyDescent="0.15">
      <c r="A875" s="25">
        <v>63</v>
      </c>
      <c r="B875" s="27"/>
      <c r="C875" s="303">
        <f>IF('INGRESO DE DATOS'!$D$19="Guayas/Santa Elena",'Tablas Guayaquil'!C875,'Tablas Resto de Ecuador'!C875)</f>
        <v>3896.4750000000004</v>
      </c>
      <c r="D875" s="303">
        <f>IF('INGRESO DE DATOS'!$D$19="Guayas/Santa Elena",'Tablas Guayaquil'!D875,'Tablas Resto de Ecuador'!D875)</f>
        <v>3739.1750000000002</v>
      </c>
      <c r="E875" s="303">
        <f>IF('INGRESO DE DATOS'!$D$19="Guayas/Santa Elena",'Tablas Guayaquil'!E875,'Tablas Resto de Ecuador'!E875)</f>
        <v>2583.625</v>
      </c>
      <c r="F875" s="303">
        <f>IF('INGRESO DE DATOS'!$D$19="Guayas/Santa Elena",'Tablas Guayaquil'!F875,'Tablas Resto de Ecuador'!F875)</f>
        <v>1845.5250000000001</v>
      </c>
      <c r="G875" s="303">
        <f>IF('INGRESO DE DATOS'!$D$19="Guayas/Santa Elena",'Tablas Guayaquil'!G875,'Tablas Resto de Ecuador'!G875)</f>
        <v>1448.4250000000002</v>
      </c>
    </row>
    <row r="876" spans="1:7" ht="14" hidden="1" x14ac:dyDescent="0.15">
      <c r="A876" s="25">
        <v>64</v>
      </c>
      <c r="B876" s="27"/>
      <c r="C876" s="303">
        <f>IF('INGRESO DE DATOS'!$D$19="Guayas/Santa Elena",'Tablas Guayaquil'!C876,'Tablas Resto de Ecuador'!C876)</f>
        <v>4323</v>
      </c>
      <c r="D876" s="303">
        <f>IF('INGRESO DE DATOS'!$D$19="Guayas/Santa Elena",'Tablas Guayaquil'!D876,'Tablas Resto de Ecuador'!D876)</f>
        <v>4147.8250000000007</v>
      </c>
      <c r="E876" s="303">
        <f>IF('INGRESO DE DATOS'!$D$19="Guayas/Santa Elena",'Tablas Guayaquil'!E876,'Tablas Resto de Ecuador'!E876)</f>
        <v>2867.4250000000002</v>
      </c>
      <c r="F876" s="303">
        <f>IF('INGRESO DE DATOS'!$D$19="Guayas/Santa Elena",'Tablas Guayaquil'!F876,'Tablas Resto de Ecuador'!F876)</f>
        <v>2048.2000000000003</v>
      </c>
      <c r="G876" s="303">
        <f>IF('INGRESO DE DATOS'!$D$19="Guayas/Santa Elena",'Tablas Guayaquil'!G876,'Tablas Resto de Ecuador'!G876)</f>
        <v>1606.2750000000001</v>
      </c>
    </row>
    <row r="877" spans="1:7" ht="14" hidden="1" x14ac:dyDescent="0.15">
      <c r="A877" s="25">
        <v>65</v>
      </c>
      <c r="B877" s="27"/>
      <c r="C877" s="303">
        <f>IF('INGRESO DE DATOS'!$D$19="Guayas/Santa Elena",'Tablas Guayaquil'!C877,'Tablas Resto de Ecuador'!C877)</f>
        <v>4777.3</v>
      </c>
      <c r="D877" s="303">
        <f>IF('INGRESO DE DATOS'!$D$19="Guayas/Santa Elena",'Tablas Guayaquil'!D877,'Tablas Resto de Ecuador'!D877)</f>
        <v>4583.7000000000007</v>
      </c>
      <c r="E877" s="303">
        <f>IF('INGRESO DE DATOS'!$D$19="Guayas/Santa Elena",'Tablas Guayaquil'!E877,'Tablas Resto de Ecuador'!E877)</f>
        <v>3170.7500000000005</v>
      </c>
      <c r="F877" s="303">
        <f>IF('INGRESO DE DATOS'!$D$19="Guayas/Santa Elena",'Tablas Guayaquil'!F877,'Tablas Resto de Ecuador'!F877)</f>
        <v>2264.3500000000004</v>
      </c>
      <c r="G877" s="303">
        <f>IF('INGRESO DE DATOS'!$D$19="Guayas/Santa Elena",'Tablas Guayaquil'!G877,'Tablas Resto de Ecuador'!G877)</f>
        <v>1776.5000000000002</v>
      </c>
    </row>
    <row r="878" spans="1:7" ht="14" hidden="1" x14ac:dyDescent="0.15">
      <c r="A878" s="25">
        <v>66</v>
      </c>
      <c r="B878" s="27"/>
      <c r="C878" s="303">
        <f>IF('INGRESO DE DATOS'!$D$19="Guayas/Santa Elena",'Tablas Guayaquil'!C878,'Tablas Resto de Ecuador'!C878)</f>
        <v>5259.375</v>
      </c>
      <c r="D878" s="303">
        <f>IF('INGRESO DE DATOS'!$D$19="Guayas/Santa Elena",'Tablas Guayaquil'!D878,'Tablas Resto de Ecuador'!D878)</f>
        <v>5046.5250000000005</v>
      </c>
      <c r="E878" s="303">
        <f>IF('INGRESO DE DATOS'!$D$19="Guayas/Santa Elena",'Tablas Guayaquil'!E878,'Tablas Resto de Ecuador'!E878)</f>
        <v>3494.4250000000002</v>
      </c>
      <c r="F878" s="303">
        <f>IF('INGRESO DE DATOS'!$D$19="Guayas/Santa Elena",'Tablas Guayaquil'!F878,'Tablas Resto de Ecuador'!F878)</f>
        <v>2495.625</v>
      </c>
      <c r="G878" s="303">
        <f>IF('INGRESO DE DATOS'!$D$19="Guayas/Santa Elena",'Tablas Guayaquil'!G878,'Tablas Resto de Ecuador'!G878)</f>
        <v>1958.0000000000002</v>
      </c>
    </row>
    <row r="879" spans="1:7" ht="14" hidden="1" x14ac:dyDescent="0.15">
      <c r="A879" s="25">
        <v>67</v>
      </c>
      <c r="B879" s="27"/>
      <c r="C879" s="303">
        <f>IF('INGRESO DE DATOS'!$D$19="Guayas/Santa Elena",'Tablas Guayaquil'!C879,'Tablas Resto de Ecuador'!C879)</f>
        <v>5769.7750000000005</v>
      </c>
      <c r="D879" s="303">
        <f>IF('INGRESO DE DATOS'!$D$19="Guayas/Santa Elena",'Tablas Guayaquil'!D879,'Tablas Resto de Ecuador'!D879)</f>
        <v>5536.0250000000005</v>
      </c>
      <c r="E879" s="303">
        <f>IF('INGRESO DE DATOS'!$D$19="Guayas/Santa Elena",'Tablas Guayaquil'!E879,'Tablas Resto de Ecuador'!E879)</f>
        <v>3836.8</v>
      </c>
      <c r="F879" s="303">
        <f>IF('INGRESO DE DATOS'!$D$19="Guayas/Santa Elena",'Tablas Guayaquil'!F879,'Tablas Resto de Ecuador'!F879)</f>
        <v>2740.1000000000004</v>
      </c>
      <c r="G879" s="303">
        <f>IF('INGRESO DE DATOS'!$D$19="Guayas/Santa Elena",'Tablas Guayaquil'!G879,'Tablas Resto de Ecuador'!G879)</f>
        <v>2149.6750000000002</v>
      </c>
    </row>
    <row r="880" spans="1:7" ht="14" hidden="1" x14ac:dyDescent="0.15">
      <c r="A880" s="25">
        <v>68</v>
      </c>
      <c r="B880" s="27"/>
      <c r="C880" s="303">
        <f>IF('INGRESO DE DATOS'!$D$19="Guayas/Santa Elena",'Tablas Guayaquil'!C880,'Tablas Resto de Ecuador'!C880)</f>
        <v>6308.2250000000004</v>
      </c>
      <c r="D880" s="303">
        <f>IF('INGRESO DE DATOS'!$D$19="Guayas/Santa Elena",'Tablas Guayaquil'!D880,'Tablas Resto de Ecuador'!D880)</f>
        <v>6052.4750000000004</v>
      </c>
      <c r="E880" s="303">
        <f>IF('INGRESO DE DATOS'!$D$19="Guayas/Santa Elena",'Tablas Guayaquil'!E880,'Tablas Resto de Ecuador'!E880)</f>
        <v>4199.25</v>
      </c>
      <c r="F880" s="303">
        <f>IF('INGRESO DE DATOS'!$D$19="Guayas/Santa Elena",'Tablas Guayaquil'!F880,'Tablas Resto de Ecuador'!F880)</f>
        <v>2999.4250000000002</v>
      </c>
      <c r="G880" s="303">
        <f>IF('INGRESO DE DATOS'!$D$19="Guayas/Santa Elena",'Tablas Guayaquil'!G880,'Tablas Resto de Ecuador'!G880)</f>
        <v>2353.4500000000003</v>
      </c>
    </row>
    <row r="881" spans="1:7" ht="14" hidden="1" x14ac:dyDescent="0.15">
      <c r="A881" s="25">
        <v>69</v>
      </c>
      <c r="B881" s="27"/>
      <c r="C881" s="303">
        <f>IF('INGRESO DE DATOS'!$D$19="Guayas/Santa Elena",'Tablas Guayaquil'!C881,'Tablas Resto de Ecuador'!C881)</f>
        <v>6874.7250000000004</v>
      </c>
      <c r="D881" s="303">
        <f>IF('INGRESO DE DATOS'!$D$19="Guayas/Santa Elena",'Tablas Guayaquil'!D881,'Tablas Resto de Ecuador'!D881)</f>
        <v>6596.4250000000002</v>
      </c>
      <c r="E881" s="303">
        <f>IF('INGRESO DE DATOS'!$D$19="Guayas/Santa Elena",'Tablas Guayaquil'!E881,'Tablas Resto de Ecuador'!E881)</f>
        <v>4581.5</v>
      </c>
      <c r="F881" s="303">
        <f>IF('INGRESO DE DATOS'!$D$19="Guayas/Santa Elena",'Tablas Guayaquil'!F881,'Tablas Resto de Ecuador'!F881)</f>
        <v>3271.6750000000002</v>
      </c>
      <c r="G881" s="303">
        <f>IF('INGRESO DE DATOS'!$D$19="Guayas/Santa Elena",'Tablas Guayaquil'!G881,'Tablas Resto de Ecuador'!G881)</f>
        <v>2566.8500000000004</v>
      </c>
    </row>
    <row r="882" spans="1:7" ht="14" hidden="1" x14ac:dyDescent="0.15">
      <c r="A882" s="25">
        <v>70</v>
      </c>
      <c r="B882" s="27"/>
      <c r="C882" s="303">
        <f>IF('INGRESO DE DATOS'!$D$19="Guayas/Santa Elena",'Tablas Guayaquil'!C882,'Tablas Resto de Ecuador'!C882)</f>
        <v>7469.8250000000007</v>
      </c>
      <c r="D882" s="303">
        <f>IF('INGRESO DE DATOS'!$D$19="Guayas/Santa Elena",'Tablas Guayaquil'!D882,'Tablas Resto de Ecuador'!D882)</f>
        <v>7167.3250000000007</v>
      </c>
      <c r="E882" s="303">
        <f>IF('INGRESO DE DATOS'!$D$19="Guayas/Santa Elena",'Tablas Guayaquil'!E882,'Tablas Resto de Ecuador'!E882)</f>
        <v>4983</v>
      </c>
      <c r="F882" s="303">
        <f>IF('INGRESO DE DATOS'!$D$19="Guayas/Santa Elena",'Tablas Guayaquil'!F882,'Tablas Resto de Ecuador'!F882)</f>
        <v>3559.05</v>
      </c>
      <c r="G882" s="303">
        <f>IF('INGRESO DE DATOS'!$D$19="Guayas/Santa Elena",'Tablas Guayaquil'!G882,'Tablas Resto de Ecuador'!G882)</f>
        <v>2792.3500000000004</v>
      </c>
    </row>
    <row r="883" spans="1:7" ht="14" hidden="1" x14ac:dyDescent="0.15">
      <c r="A883" s="25">
        <v>71</v>
      </c>
      <c r="B883" s="27"/>
      <c r="C883" s="303">
        <f>IF('INGRESO DE DATOS'!$D$19="Guayas/Santa Elena",'Tablas Guayaquil'!C883,'Tablas Resto de Ecuador'!C883)</f>
        <v>8092.9750000000004</v>
      </c>
      <c r="D883" s="303">
        <f>IF('INGRESO DE DATOS'!$D$19="Guayas/Santa Elena",'Tablas Guayaquil'!D883,'Tablas Resto de Ecuador'!D883)</f>
        <v>7764.9000000000005</v>
      </c>
      <c r="E883" s="303">
        <f>IF('INGRESO DE DATOS'!$D$19="Guayas/Santa Elena",'Tablas Guayaquil'!E883,'Tablas Resto de Ecuador'!E883)</f>
        <v>5404.85</v>
      </c>
      <c r="F883" s="303">
        <f>IF('INGRESO DE DATOS'!$D$19="Guayas/Santa Elena",'Tablas Guayaquil'!F883,'Tablas Resto de Ecuador'!F883)</f>
        <v>3859.3500000000004</v>
      </c>
      <c r="G883" s="303">
        <f>IF('INGRESO DE DATOS'!$D$19="Guayas/Santa Elena",'Tablas Guayaquil'!G883,'Tablas Resto de Ecuador'!G883)</f>
        <v>3028.3</v>
      </c>
    </row>
    <row r="884" spans="1:7" ht="14" hidden="1" x14ac:dyDescent="0.15">
      <c r="A884" s="25">
        <v>72</v>
      </c>
      <c r="B884" s="27"/>
      <c r="C884" s="303">
        <f>IF('INGRESO DE DATOS'!$D$19="Guayas/Santa Elena",'Tablas Guayaquil'!C884,'Tablas Resto de Ecuador'!C884)</f>
        <v>8743.9000000000015</v>
      </c>
      <c r="D884" s="303">
        <f>IF('INGRESO DE DATOS'!$D$19="Guayas/Santa Elena",'Tablas Guayaquil'!D884,'Tablas Resto de Ecuador'!D884)</f>
        <v>8389.7000000000007</v>
      </c>
      <c r="E884" s="303">
        <f>IF('INGRESO DE DATOS'!$D$19="Guayas/Santa Elena",'Tablas Guayaquil'!E884,'Tablas Resto de Ecuador'!E884)</f>
        <v>5846.2250000000004</v>
      </c>
      <c r="F884" s="303">
        <f>IF('INGRESO DE DATOS'!$D$19="Guayas/Santa Elena",'Tablas Guayaquil'!F884,'Tablas Resto de Ecuador'!F884)</f>
        <v>4175.3250000000007</v>
      </c>
      <c r="G884" s="303">
        <f>IF('INGRESO DE DATOS'!$D$19="Guayas/Santa Elena",'Tablas Guayaquil'!G884,'Tablas Resto de Ecuador'!G884)</f>
        <v>3275.2500000000005</v>
      </c>
    </row>
    <row r="885" spans="1:7" ht="14" hidden="1" x14ac:dyDescent="0.15">
      <c r="A885" s="25">
        <v>73</v>
      </c>
      <c r="B885" s="27"/>
      <c r="C885" s="303">
        <f>IF('INGRESO DE DATOS'!$D$19="Guayas/Santa Elena",'Tablas Guayaquil'!C885,'Tablas Resto de Ecuador'!C885)</f>
        <v>9423.4250000000011</v>
      </c>
      <c r="D885" s="303">
        <f>IF('INGRESO DE DATOS'!$D$19="Guayas/Santa Elena",'Tablas Guayaquil'!D885,'Tablas Resto de Ecuador'!D885)</f>
        <v>9041.1750000000011</v>
      </c>
      <c r="E885" s="303">
        <f>IF('INGRESO DE DATOS'!$D$19="Guayas/Santa Elena",'Tablas Guayaquil'!E885,'Tablas Resto de Ecuador'!E885)</f>
        <v>6306.85</v>
      </c>
      <c r="F885" s="303">
        <f>IF('INGRESO DE DATOS'!$D$19="Guayas/Santa Elena",'Tablas Guayaquil'!F885,'Tablas Resto de Ecuador'!F885)</f>
        <v>4503.9500000000007</v>
      </c>
      <c r="G885" s="303">
        <f>IF('INGRESO DE DATOS'!$D$19="Guayas/Santa Elena",'Tablas Guayaquil'!G885,'Tablas Resto de Ecuador'!G885)</f>
        <v>3533.2000000000003</v>
      </c>
    </row>
    <row r="886" spans="1:7" ht="14" hidden="1" x14ac:dyDescent="0.15">
      <c r="A886" s="25">
        <v>74</v>
      </c>
      <c r="B886" s="27"/>
      <c r="C886" s="303">
        <f>IF('INGRESO DE DATOS'!$D$19="Guayas/Santa Elena",'Tablas Guayaquil'!C886,'Tablas Resto de Ecuador'!C886)</f>
        <v>10131</v>
      </c>
      <c r="D886" s="303">
        <f>IF('INGRESO DE DATOS'!$D$19="Guayas/Santa Elena",'Tablas Guayaquil'!D886,'Tablas Resto de Ecuador'!D886)</f>
        <v>9720.1500000000015</v>
      </c>
      <c r="E886" s="303">
        <f>IF('INGRESO DE DATOS'!$D$19="Guayas/Santa Elena",'Tablas Guayaquil'!E886,'Tablas Resto de Ecuador'!E886)</f>
        <v>6787.8250000000007</v>
      </c>
      <c r="F886" s="303">
        <f>IF('INGRESO DE DATOS'!$D$19="Guayas/Santa Elena",'Tablas Guayaquil'!F886,'Tablas Resto de Ecuador'!F886)</f>
        <v>4847.1500000000005</v>
      </c>
      <c r="G886" s="303">
        <f>IF('INGRESO DE DATOS'!$D$19="Guayas/Santa Elena",'Tablas Guayaquil'!G886,'Tablas Resto de Ecuador'!G886)</f>
        <v>3803.2500000000005</v>
      </c>
    </row>
    <row r="887" spans="1:7" ht="14" hidden="1" x14ac:dyDescent="0.15">
      <c r="A887" s="25">
        <v>75</v>
      </c>
      <c r="B887" s="27"/>
      <c r="C887" s="303">
        <f>IF('INGRESO DE DATOS'!$D$19="Guayas/Santa Elena",'Tablas Guayaquil'!C887,'Tablas Resto de Ecuador'!C887)</f>
        <v>10865.525000000001</v>
      </c>
      <c r="D887" s="303">
        <f>IF('INGRESO DE DATOS'!$D$19="Guayas/Santa Elena",'Tablas Guayaquil'!D887,'Tablas Resto de Ecuador'!D887)</f>
        <v>10425.525000000001</v>
      </c>
      <c r="E887" s="303">
        <f>IF('INGRESO DE DATOS'!$D$19="Guayas/Santa Elena",'Tablas Guayaquil'!E887,'Tablas Resto de Ecuador'!E887)</f>
        <v>7288.05</v>
      </c>
      <c r="F887" s="303">
        <f>IF('INGRESO DE DATOS'!$D$19="Guayas/Santa Elena",'Tablas Guayaquil'!F887,'Tablas Resto de Ecuador'!F887)</f>
        <v>5204.9250000000002</v>
      </c>
      <c r="G887" s="303">
        <f>IF('INGRESO DE DATOS'!$D$19="Guayas/Santa Elena",'Tablas Guayaquil'!G887,'Tablas Resto de Ecuador'!G887)</f>
        <v>4082.9250000000002</v>
      </c>
    </row>
    <row r="888" spans="1:7" ht="14" hidden="1" x14ac:dyDescent="0.15">
      <c r="A888" s="25">
        <v>76</v>
      </c>
      <c r="B888" s="27"/>
      <c r="C888" s="303">
        <f>IF('INGRESO DE DATOS'!$D$19="Guayas/Santa Elena",'Tablas Guayaquil'!C888,'Tablas Resto de Ecuador'!C888)</f>
        <v>10865.525000000001</v>
      </c>
      <c r="D888" s="303">
        <f>IF('INGRESO DE DATOS'!$D$19="Guayas/Santa Elena",'Tablas Guayaquil'!D888,'Tablas Resto de Ecuador'!D888)</f>
        <v>10425.525000000001</v>
      </c>
      <c r="E888" s="303">
        <f>IF('INGRESO DE DATOS'!$D$19="Guayas/Santa Elena",'Tablas Guayaquil'!E888,'Tablas Resto de Ecuador'!E888)</f>
        <v>7288.05</v>
      </c>
      <c r="F888" s="303">
        <f>IF('INGRESO DE DATOS'!$D$19="Guayas/Santa Elena",'Tablas Guayaquil'!F888,'Tablas Resto de Ecuador'!F888)</f>
        <v>5204.9250000000002</v>
      </c>
      <c r="G888" s="303">
        <f>IF('INGRESO DE DATOS'!$D$19="Guayas/Santa Elena",'Tablas Guayaquil'!G888,'Tablas Resto de Ecuador'!G888)</f>
        <v>4082.9250000000002</v>
      </c>
    </row>
    <row r="889" spans="1:7" ht="14" hidden="1" x14ac:dyDescent="0.15">
      <c r="A889" s="25">
        <v>77</v>
      </c>
      <c r="B889" s="27"/>
      <c r="C889" s="303">
        <f>IF('INGRESO DE DATOS'!$D$19="Guayas/Santa Elena",'Tablas Guayaquil'!C889,'Tablas Resto de Ecuador'!C889)</f>
        <v>10865.525000000001</v>
      </c>
      <c r="D889" s="303">
        <f>IF('INGRESO DE DATOS'!$D$19="Guayas/Santa Elena",'Tablas Guayaquil'!D889,'Tablas Resto de Ecuador'!D889)</f>
        <v>10425.525000000001</v>
      </c>
      <c r="E889" s="303">
        <f>IF('INGRESO DE DATOS'!$D$19="Guayas/Santa Elena",'Tablas Guayaquil'!E889,'Tablas Resto de Ecuador'!E889)</f>
        <v>7288.05</v>
      </c>
      <c r="F889" s="303">
        <f>IF('INGRESO DE DATOS'!$D$19="Guayas/Santa Elena",'Tablas Guayaquil'!F889,'Tablas Resto de Ecuador'!F889)</f>
        <v>5204.9250000000002</v>
      </c>
      <c r="G889" s="303">
        <f>IF('INGRESO DE DATOS'!$D$19="Guayas/Santa Elena",'Tablas Guayaquil'!G889,'Tablas Resto de Ecuador'!G889)</f>
        <v>4082.9250000000002</v>
      </c>
    </row>
    <row r="890" spans="1:7" ht="14" hidden="1" x14ac:dyDescent="0.15">
      <c r="A890" s="25">
        <v>78</v>
      </c>
      <c r="B890" s="27"/>
      <c r="C890" s="303">
        <f>IF('INGRESO DE DATOS'!$D$19="Guayas/Santa Elena",'Tablas Guayaquil'!C890,'Tablas Resto de Ecuador'!C890)</f>
        <v>10865.525000000001</v>
      </c>
      <c r="D890" s="303">
        <f>IF('INGRESO DE DATOS'!$D$19="Guayas/Santa Elena",'Tablas Guayaquil'!D890,'Tablas Resto de Ecuador'!D890)</f>
        <v>10425.525000000001</v>
      </c>
      <c r="E890" s="303">
        <f>IF('INGRESO DE DATOS'!$D$19="Guayas/Santa Elena",'Tablas Guayaquil'!E890,'Tablas Resto de Ecuador'!E890)</f>
        <v>7288.05</v>
      </c>
      <c r="F890" s="303">
        <f>IF('INGRESO DE DATOS'!$D$19="Guayas/Santa Elena",'Tablas Guayaquil'!F890,'Tablas Resto de Ecuador'!F890)</f>
        <v>5204.9250000000002</v>
      </c>
      <c r="G890" s="303">
        <f>IF('INGRESO DE DATOS'!$D$19="Guayas/Santa Elena",'Tablas Guayaquil'!G890,'Tablas Resto de Ecuador'!G890)</f>
        <v>4082.9250000000002</v>
      </c>
    </row>
    <row r="891" spans="1:7" ht="14" hidden="1" x14ac:dyDescent="0.15">
      <c r="A891" s="25">
        <v>79</v>
      </c>
      <c r="B891" s="27"/>
      <c r="C891" s="303">
        <f>IF('INGRESO DE DATOS'!$D$19="Guayas/Santa Elena",'Tablas Guayaquil'!C891,'Tablas Resto de Ecuador'!C891)</f>
        <v>10865.525000000001</v>
      </c>
      <c r="D891" s="303">
        <f>IF('INGRESO DE DATOS'!$D$19="Guayas/Santa Elena",'Tablas Guayaquil'!D891,'Tablas Resto de Ecuador'!D891)</f>
        <v>10425.525000000001</v>
      </c>
      <c r="E891" s="303">
        <f>IF('INGRESO DE DATOS'!$D$19="Guayas/Santa Elena",'Tablas Guayaquil'!E891,'Tablas Resto de Ecuador'!E891)</f>
        <v>7288.05</v>
      </c>
      <c r="F891" s="303">
        <f>IF('INGRESO DE DATOS'!$D$19="Guayas/Santa Elena",'Tablas Guayaquil'!F891,'Tablas Resto de Ecuador'!F891)</f>
        <v>5204.9250000000002</v>
      </c>
      <c r="G891" s="303">
        <f>IF('INGRESO DE DATOS'!$D$19="Guayas/Santa Elena",'Tablas Guayaquil'!G891,'Tablas Resto de Ecuador'!G891)</f>
        <v>4082.9250000000002</v>
      </c>
    </row>
    <row r="892" spans="1:7" ht="14" hidden="1" x14ac:dyDescent="0.15">
      <c r="A892" s="25">
        <v>80</v>
      </c>
      <c r="B892" s="27"/>
      <c r="C892" s="303">
        <f>IF('INGRESO DE DATOS'!$D$19="Guayas/Santa Elena",'Tablas Guayaquil'!C892,'Tablas Resto de Ecuador'!C892)</f>
        <v>10865.525000000001</v>
      </c>
      <c r="D892" s="303">
        <f>IF('INGRESO DE DATOS'!$D$19="Guayas/Santa Elena",'Tablas Guayaquil'!D892,'Tablas Resto de Ecuador'!D892)</f>
        <v>10425.525000000001</v>
      </c>
      <c r="E892" s="303">
        <f>IF('INGRESO DE DATOS'!$D$19="Guayas/Santa Elena",'Tablas Guayaquil'!E892,'Tablas Resto de Ecuador'!E892)</f>
        <v>7288.05</v>
      </c>
      <c r="F892" s="303">
        <f>IF('INGRESO DE DATOS'!$D$19="Guayas/Santa Elena",'Tablas Guayaquil'!F892,'Tablas Resto de Ecuador'!F892)</f>
        <v>5204.9250000000002</v>
      </c>
      <c r="G892" s="303">
        <f>IF('INGRESO DE DATOS'!$D$19="Guayas/Santa Elena",'Tablas Guayaquil'!G892,'Tablas Resto de Ecuador'!G892)</f>
        <v>4082.9250000000002</v>
      </c>
    </row>
    <row r="893" spans="1:7" ht="14" hidden="1" x14ac:dyDescent="0.15">
      <c r="A893" s="25">
        <v>81</v>
      </c>
      <c r="B893" s="27"/>
      <c r="C893" s="303">
        <f>IF('INGRESO DE DATOS'!$D$19="Guayas/Santa Elena",'Tablas Guayaquil'!C893,'Tablas Resto de Ecuador'!C893)</f>
        <v>10865.525000000001</v>
      </c>
      <c r="D893" s="303">
        <f>IF('INGRESO DE DATOS'!$D$19="Guayas/Santa Elena",'Tablas Guayaquil'!D893,'Tablas Resto de Ecuador'!D893)</f>
        <v>10425.525000000001</v>
      </c>
      <c r="E893" s="303">
        <f>IF('INGRESO DE DATOS'!$D$19="Guayas/Santa Elena",'Tablas Guayaquil'!E893,'Tablas Resto de Ecuador'!E893)</f>
        <v>7288.05</v>
      </c>
      <c r="F893" s="303">
        <f>IF('INGRESO DE DATOS'!$D$19="Guayas/Santa Elena",'Tablas Guayaquil'!F893,'Tablas Resto de Ecuador'!F893)</f>
        <v>5204.9250000000002</v>
      </c>
      <c r="G893" s="303">
        <f>IF('INGRESO DE DATOS'!$D$19="Guayas/Santa Elena",'Tablas Guayaquil'!G893,'Tablas Resto de Ecuador'!G893)</f>
        <v>4082.9250000000002</v>
      </c>
    </row>
    <row r="894" spans="1:7" ht="14" hidden="1" x14ac:dyDescent="0.15">
      <c r="A894" s="25">
        <v>82</v>
      </c>
      <c r="B894" s="27"/>
      <c r="C894" s="303">
        <f>IF('INGRESO DE DATOS'!$D$19="Guayas/Santa Elena",'Tablas Guayaquil'!C894,'Tablas Resto de Ecuador'!C894)</f>
        <v>10865.525000000001</v>
      </c>
      <c r="D894" s="303">
        <f>IF('INGRESO DE DATOS'!$D$19="Guayas/Santa Elena",'Tablas Guayaquil'!D894,'Tablas Resto de Ecuador'!D894)</f>
        <v>10425.525000000001</v>
      </c>
      <c r="E894" s="303">
        <f>IF('INGRESO DE DATOS'!$D$19="Guayas/Santa Elena",'Tablas Guayaquil'!E894,'Tablas Resto de Ecuador'!E894)</f>
        <v>7288.05</v>
      </c>
      <c r="F894" s="303">
        <f>IF('INGRESO DE DATOS'!$D$19="Guayas/Santa Elena",'Tablas Guayaquil'!F894,'Tablas Resto de Ecuador'!F894)</f>
        <v>5204.9250000000002</v>
      </c>
      <c r="G894" s="303">
        <f>IF('INGRESO DE DATOS'!$D$19="Guayas/Santa Elena",'Tablas Guayaquil'!G894,'Tablas Resto de Ecuador'!G894)</f>
        <v>4082.9250000000002</v>
      </c>
    </row>
    <row r="895" spans="1:7" ht="14" hidden="1" x14ac:dyDescent="0.15">
      <c r="A895" s="25">
        <v>83</v>
      </c>
      <c r="B895" s="27"/>
      <c r="C895" s="303">
        <f>IF('INGRESO DE DATOS'!$D$19="Guayas/Santa Elena",'Tablas Guayaquil'!C895,'Tablas Resto de Ecuador'!C895)</f>
        <v>10865.525000000001</v>
      </c>
      <c r="D895" s="303">
        <f>IF('INGRESO DE DATOS'!$D$19="Guayas/Santa Elena",'Tablas Guayaquil'!D895,'Tablas Resto de Ecuador'!D895)</f>
        <v>10425.525000000001</v>
      </c>
      <c r="E895" s="303">
        <f>IF('INGRESO DE DATOS'!$D$19="Guayas/Santa Elena",'Tablas Guayaquil'!E895,'Tablas Resto de Ecuador'!E895)</f>
        <v>7288.05</v>
      </c>
      <c r="F895" s="303">
        <f>IF('INGRESO DE DATOS'!$D$19="Guayas/Santa Elena",'Tablas Guayaquil'!F895,'Tablas Resto de Ecuador'!F895)</f>
        <v>5204.9250000000002</v>
      </c>
      <c r="G895" s="303">
        <f>IF('INGRESO DE DATOS'!$D$19="Guayas/Santa Elena",'Tablas Guayaquil'!G895,'Tablas Resto de Ecuador'!G895)</f>
        <v>4082.9250000000002</v>
      </c>
    </row>
    <row r="896" spans="1:7" ht="14" hidden="1" x14ac:dyDescent="0.15">
      <c r="A896" s="25">
        <v>84</v>
      </c>
      <c r="B896" s="27" t="s">
        <v>3</v>
      </c>
      <c r="C896" s="303">
        <f>IF('INGRESO DE DATOS'!$D$19="Guayas/Santa Elena",'Tablas Guayaquil'!C896,'Tablas Resto de Ecuador'!C896)</f>
        <v>10865.525000000001</v>
      </c>
      <c r="D896" s="303">
        <f>IF('INGRESO DE DATOS'!$D$19="Guayas/Santa Elena",'Tablas Guayaquil'!D896,'Tablas Resto de Ecuador'!D896)</f>
        <v>10425.525000000001</v>
      </c>
      <c r="E896" s="303">
        <f>IF('INGRESO DE DATOS'!$D$19="Guayas/Santa Elena",'Tablas Guayaquil'!E896,'Tablas Resto de Ecuador'!E896)</f>
        <v>7288.05</v>
      </c>
      <c r="F896" s="303">
        <f>IF('INGRESO DE DATOS'!$D$19="Guayas/Santa Elena",'Tablas Guayaquil'!F896,'Tablas Resto de Ecuador'!F896)</f>
        <v>5204.9250000000002</v>
      </c>
      <c r="G896" s="303">
        <f>IF('INGRESO DE DATOS'!$D$19="Guayas/Santa Elena",'Tablas Guayaquil'!G896,'Tablas Resto de Ecuador'!G896)</f>
        <v>4082.9250000000002</v>
      </c>
    </row>
    <row r="897" spans="1:7" ht="14" hidden="1" x14ac:dyDescent="0.15">
      <c r="A897" s="18">
        <v>1</v>
      </c>
      <c r="B897" s="20" t="s">
        <v>4</v>
      </c>
      <c r="C897" s="303">
        <f>IF('INGRESO DE DATOS'!$D$19="Guayas/Santa Elena",'Tablas Guayaquil'!C897,'Tablas Resto de Ecuador'!C897)</f>
        <v>535.97500000000002</v>
      </c>
      <c r="D897" s="303">
        <f>IF('INGRESO DE DATOS'!$D$19="Guayas/Santa Elena",'Tablas Guayaquil'!D897,'Tablas Resto de Ecuador'!D897)</f>
        <v>514.52500000000009</v>
      </c>
      <c r="E897" s="303">
        <f>IF('INGRESO DE DATOS'!$D$19="Guayas/Santa Elena",'Tablas Guayaquil'!E897,'Tablas Resto de Ecuador'!E897)</f>
        <v>382.25000000000006</v>
      </c>
      <c r="F897" s="303">
        <f>IF('INGRESO DE DATOS'!$D$19="Guayas/Santa Elena",'Tablas Guayaquil'!F897,'Tablas Resto de Ecuador'!F897)</f>
        <v>273.35000000000002</v>
      </c>
      <c r="G897" s="303">
        <f>IF('INGRESO DE DATOS'!$D$19="Guayas/Santa Elena",'Tablas Guayaquil'!G897,'Tablas Resto de Ecuador'!G897)</f>
        <v>215.32500000000002</v>
      </c>
    </row>
    <row r="898" spans="1:7" ht="14" hidden="1" x14ac:dyDescent="0.15">
      <c r="A898" s="18">
        <v>2</v>
      </c>
      <c r="B898" s="20" t="s">
        <v>1</v>
      </c>
      <c r="C898" s="303">
        <f>IF('INGRESO DE DATOS'!$D$19="Guayas/Santa Elena",'Tablas Guayaquil'!C898,'Tablas Resto de Ecuador'!C898)</f>
        <v>911.62500000000011</v>
      </c>
      <c r="D898" s="303">
        <f>IF('INGRESO DE DATOS'!$D$19="Guayas/Santa Elena",'Tablas Guayaquil'!D898,'Tablas Resto de Ecuador'!D898)</f>
        <v>874.22500000000002</v>
      </c>
      <c r="E898" s="303">
        <f>IF('INGRESO DE DATOS'!$D$19="Guayas/Santa Elena",'Tablas Guayaquil'!E898,'Tablas Resto de Ecuador'!E898)</f>
        <v>649.55000000000007</v>
      </c>
      <c r="F898" s="303">
        <f>IF('INGRESO DE DATOS'!$D$19="Guayas/Santa Elena",'Tablas Guayaquil'!F898,'Tablas Resto de Ecuador'!F898)</f>
        <v>464.47500000000002</v>
      </c>
      <c r="G898" s="303">
        <f>IF('INGRESO DE DATOS'!$D$19="Guayas/Santa Elena",'Tablas Guayaquil'!G898,'Tablas Resto de Ecuador'!G898)</f>
        <v>363.82500000000005</v>
      </c>
    </row>
    <row r="899" spans="1:7" ht="15" hidden="1" thickBot="1" x14ac:dyDescent="0.2">
      <c r="A899" s="21">
        <v>3</v>
      </c>
      <c r="B899" s="22" t="s">
        <v>5</v>
      </c>
      <c r="C899" s="303">
        <f>IF('INGRESO DE DATOS'!$D$19="Guayas/Santa Elena",'Tablas Guayaquil'!C899,'Tablas Resto de Ecuador'!C899)</f>
        <v>1287</v>
      </c>
      <c r="D899" s="303">
        <f>IF('INGRESO DE DATOS'!$D$19="Guayas/Santa Elena",'Tablas Guayaquil'!D899,'Tablas Resto de Ecuador'!D899)</f>
        <v>1235.0250000000001</v>
      </c>
      <c r="E899" s="303">
        <f>IF('INGRESO DE DATOS'!$D$19="Guayas/Santa Elena",'Tablas Guayaquil'!E899,'Tablas Resto de Ecuador'!E899)</f>
        <v>917.67500000000007</v>
      </c>
      <c r="F899" s="303">
        <f>IF('INGRESO DE DATOS'!$D$19="Guayas/Santa Elena",'Tablas Guayaquil'!F899,'Tablas Resto de Ecuador'!F899)</f>
        <v>655.6</v>
      </c>
      <c r="G899" s="303">
        <f>IF('INGRESO DE DATOS'!$D$19="Guayas/Santa Elena",'Tablas Guayaquil'!G899,'Tablas Resto de Ecuador'!G899)</f>
        <v>514.25</v>
      </c>
    </row>
    <row r="900" spans="1:7" ht="15" hidden="1" thickBot="1" x14ac:dyDescent="0.2">
      <c r="C900" s="303">
        <f>IF('INGRESO DE DATOS'!$D$19="Guayas/Santa Elena",'Tablas Guayaquil'!C900,'Tablas Resto de Ecuador'!C900)</f>
        <v>0</v>
      </c>
      <c r="D900" s="303">
        <f>IF('INGRESO DE DATOS'!$D$19="Guayas/Santa Elena",'Tablas Guayaquil'!D900,'Tablas Resto de Ecuador'!D900)</f>
        <v>0</v>
      </c>
      <c r="E900" s="303">
        <f>IF('INGRESO DE DATOS'!$D$19="Guayas/Santa Elena",'Tablas Guayaquil'!E900,'Tablas Resto de Ecuador'!E900)</f>
        <v>0</v>
      </c>
      <c r="F900" s="303">
        <f>IF('INGRESO DE DATOS'!$D$19="Guayas/Santa Elena",'Tablas Guayaquil'!F900,'Tablas Resto de Ecuador'!F900)</f>
        <v>0</v>
      </c>
      <c r="G900" s="303">
        <f>IF('INGRESO DE DATOS'!$D$19="Guayas/Santa Elena",'Tablas Guayaquil'!G900,'Tablas Resto de Ecuador'!G900)</f>
        <v>0</v>
      </c>
    </row>
    <row r="901" spans="1:7" ht="18" hidden="1" x14ac:dyDescent="0.2">
      <c r="A901" s="424" t="s">
        <v>25</v>
      </c>
      <c r="B901" s="425"/>
      <c r="C901" s="303">
        <f>IF('INGRESO DE DATOS'!$D$19="Guayas/Santa Elena",'Tablas Guayaquil'!C901,'Tablas Resto de Ecuador'!C901)</f>
        <v>0</v>
      </c>
      <c r="D901" s="303">
        <f>IF('INGRESO DE DATOS'!$D$19="Guayas/Santa Elena",'Tablas Guayaquil'!D901,'Tablas Resto de Ecuador'!D901)</f>
        <v>0</v>
      </c>
      <c r="E901" s="303">
        <f>IF('INGRESO DE DATOS'!$D$19="Guayas/Santa Elena",'Tablas Guayaquil'!E901,'Tablas Resto de Ecuador'!E901)</f>
        <v>0</v>
      </c>
      <c r="F901" s="303">
        <f>IF('INGRESO DE DATOS'!$D$19="Guayas/Santa Elena",'Tablas Guayaquil'!F901,'Tablas Resto de Ecuador'!F901)</f>
        <v>0</v>
      </c>
      <c r="G901" s="303">
        <f>IF('INGRESO DE DATOS'!$D$19="Guayas/Santa Elena",'Tablas Guayaquil'!G901,'Tablas Resto de Ecuador'!G901)</f>
        <v>0</v>
      </c>
    </row>
    <row r="902" spans="1:7" ht="18" hidden="1" x14ac:dyDescent="0.2">
      <c r="A902" s="422" t="s">
        <v>6</v>
      </c>
      <c r="B902" s="423"/>
      <c r="C902" s="303">
        <f>IF('INGRESO DE DATOS'!$D$19="Guayas/Santa Elena",'Tablas Guayaquil'!C902,'Tablas Resto de Ecuador'!C902)</f>
        <v>0</v>
      </c>
      <c r="D902" s="303">
        <f>IF('INGRESO DE DATOS'!$D$19="Guayas/Santa Elena",'Tablas Guayaquil'!D902,'Tablas Resto de Ecuador'!D902)</f>
        <v>0</v>
      </c>
      <c r="E902" s="303">
        <f>IF('INGRESO DE DATOS'!$D$19="Guayas/Santa Elena",'Tablas Guayaquil'!E902,'Tablas Resto de Ecuador'!E902)</f>
        <v>0</v>
      </c>
      <c r="F902" s="303">
        <f>IF('INGRESO DE DATOS'!$D$19="Guayas/Santa Elena",'Tablas Guayaquil'!F902,'Tablas Resto de Ecuador'!F902)</f>
        <v>0</v>
      </c>
      <c r="G902" s="303">
        <f>IF('INGRESO DE DATOS'!$D$19="Guayas/Santa Elena",'Tablas Guayaquil'!G902,'Tablas Resto de Ecuador'!G902)</f>
        <v>0</v>
      </c>
    </row>
    <row r="903" spans="1:7" ht="14" hidden="1" x14ac:dyDescent="0.15">
      <c r="A903" s="551" t="s">
        <v>0</v>
      </c>
      <c r="B903" s="552"/>
      <c r="C903" s="303">
        <f>IF('INGRESO DE DATOS'!$D$19="Guayas/Santa Elena",'Tablas Guayaquil'!C903,'Tablas Resto de Ecuador'!C903)</f>
        <v>0</v>
      </c>
      <c r="D903" s="303">
        <f>IF('INGRESO DE DATOS'!$D$19="Guayas/Santa Elena",'Tablas Guayaquil'!D903,'Tablas Resto de Ecuador'!D903)</f>
        <v>0</v>
      </c>
      <c r="E903" s="303">
        <f>IF('INGRESO DE DATOS'!$D$19="Guayas/Santa Elena",'Tablas Guayaquil'!E903,'Tablas Resto de Ecuador'!E903)</f>
        <v>0</v>
      </c>
      <c r="F903" s="303">
        <f>IF('INGRESO DE DATOS'!$D$19="Guayas/Santa Elena",'Tablas Guayaquil'!F903,'Tablas Resto de Ecuador'!F903)</f>
        <v>0</v>
      </c>
      <c r="G903" s="303">
        <f>IF('INGRESO DE DATOS'!$D$19="Guayas/Santa Elena",'Tablas Guayaquil'!G903,'Tablas Resto de Ecuador'!G903)</f>
        <v>0</v>
      </c>
    </row>
    <row r="904" spans="1:7" ht="14" hidden="1" x14ac:dyDescent="0.15">
      <c r="A904" s="4" t="s">
        <v>2</v>
      </c>
      <c r="B904" s="5" t="s">
        <v>2</v>
      </c>
      <c r="C904" s="303">
        <f>IF('INGRESO DE DATOS'!$D$19="Guayas/Santa Elena",'Tablas Guayaquil'!C904,'Tablas Resto de Ecuador'!C904)</f>
        <v>0</v>
      </c>
      <c r="D904" s="303">
        <f>IF('INGRESO DE DATOS'!$D$19="Guayas/Santa Elena",'Tablas Guayaquil'!D904,'Tablas Resto de Ecuador'!D904)</f>
        <v>1000</v>
      </c>
      <c r="E904" s="303">
        <f>IF('INGRESO DE DATOS'!$D$19="Guayas/Santa Elena",'Tablas Guayaquil'!E904,'Tablas Resto de Ecuador'!E904)</f>
        <v>2000</v>
      </c>
      <c r="F904" s="303">
        <f>IF('INGRESO DE DATOS'!$D$19="Guayas/Santa Elena",'Tablas Guayaquil'!F904,'Tablas Resto de Ecuador'!F904)</f>
        <v>0</v>
      </c>
      <c r="G904" s="303">
        <f>IF('INGRESO DE DATOS'!$D$19="Guayas/Santa Elena",'Tablas Guayaquil'!G904,'Tablas Resto de Ecuador'!G904)</f>
        <v>0</v>
      </c>
    </row>
    <row r="905" spans="1:7" ht="14" hidden="1" x14ac:dyDescent="0.15">
      <c r="A905" s="4">
        <v>18</v>
      </c>
      <c r="B905" s="5"/>
      <c r="C905" s="303">
        <f>IF('INGRESO DE DATOS'!$D$19="Guayas/Santa Elena",'Tablas Guayaquil'!C905,'Tablas Resto de Ecuador'!C905)</f>
        <v>24275</v>
      </c>
      <c r="D905" s="303">
        <f>IF('INGRESO DE DATOS'!$D$19="Guayas/Santa Elena",'Tablas Guayaquil'!D905,'Tablas Resto de Ecuador'!D905)</f>
        <v>15664</v>
      </c>
      <c r="E905" s="303">
        <f>IF('INGRESO DE DATOS'!$D$19="Guayas/Santa Elena",'Tablas Guayaquil'!E905,'Tablas Resto de Ecuador'!E905)</f>
        <v>0</v>
      </c>
      <c r="F905" s="303">
        <f>IF('INGRESO DE DATOS'!$D$19="Guayas/Santa Elena",'Tablas Guayaquil'!F905,'Tablas Resto de Ecuador'!F905)</f>
        <v>0</v>
      </c>
      <c r="G905" s="303">
        <f>IF('INGRESO DE DATOS'!$D$19="Guayas/Santa Elena",'Tablas Guayaquil'!G905,'Tablas Resto de Ecuador'!G905)</f>
        <v>0</v>
      </c>
    </row>
    <row r="906" spans="1:7" ht="14" hidden="1" x14ac:dyDescent="0.15">
      <c r="A906" s="4">
        <v>19</v>
      </c>
      <c r="B906" s="5"/>
      <c r="C906" s="303">
        <f>IF('INGRESO DE DATOS'!$D$19="Guayas/Santa Elena",'Tablas Guayaquil'!C906,'Tablas Resto de Ecuador'!C906)</f>
        <v>24275</v>
      </c>
      <c r="D906" s="303">
        <f>IF('INGRESO DE DATOS'!$D$19="Guayas/Santa Elena",'Tablas Guayaquil'!D906,'Tablas Resto de Ecuador'!D906)</f>
        <v>15664</v>
      </c>
      <c r="E906" s="303">
        <f>IF('INGRESO DE DATOS'!$D$19="Guayas/Santa Elena",'Tablas Guayaquil'!E906,'Tablas Resto de Ecuador'!E906)</f>
        <v>0</v>
      </c>
      <c r="F906" s="303">
        <f>IF('INGRESO DE DATOS'!$D$19="Guayas/Santa Elena",'Tablas Guayaquil'!F906,'Tablas Resto de Ecuador'!F906)</f>
        <v>0</v>
      </c>
      <c r="G906" s="303">
        <f>IF('INGRESO DE DATOS'!$D$19="Guayas/Santa Elena",'Tablas Guayaquil'!G906,'Tablas Resto de Ecuador'!G906)</f>
        <v>0</v>
      </c>
    </row>
    <row r="907" spans="1:7" ht="14" hidden="1" x14ac:dyDescent="0.15">
      <c r="A907" s="4">
        <v>20</v>
      </c>
      <c r="B907" s="5"/>
      <c r="C907" s="303">
        <f>IF('INGRESO DE DATOS'!$D$19="Guayas/Santa Elena",'Tablas Guayaquil'!C907,'Tablas Resto de Ecuador'!C907)</f>
        <v>24275</v>
      </c>
      <c r="D907" s="303">
        <f>IF('INGRESO DE DATOS'!$D$19="Guayas/Santa Elena",'Tablas Guayaquil'!D907,'Tablas Resto de Ecuador'!D907)</f>
        <v>15664</v>
      </c>
      <c r="E907" s="303">
        <f>IF('INGRESO DE DATOS'!$D$19="Guayas/Santa Elena",'Tablas Guayaquil'!E907,'Tablas Resto de Ecuador'!E907)</f>
        <v>0</v>
      </c>
      <c r="F907" s="303">
        <f>IF('INGRESO DE DATOS'!$D$19="Guayas/Santa Elena",'Tablas Guayaquil'!F907,'Tablas Resto de Ecuador'!F907)</f>
        <v>0</v>
      </c>
      <c r="G907" s="303">
        <f>IF('INGRESO DE DATOS'!$D$19="Guayas/Santa Elena",'Tablas Guayaquil'!G907,'Tablas Resto de Ecuador'!G907)</f>
        <v>0</v>
      </c>
    </row>
    <row r="908" spans="1:7" ht="14" hidden="1" x14ac:dyDescent="0.15">
      <c r="A908" s="4">
        <v>21</v>
      </c>
      <c r="B908" s="5"/>
      <c r="C908" s="303">
        <f>IF('INGRESO DE DATOS'!$D$19="Guayas/Santa Elena",'Tablas Guayaquil'!C908,'Tablas Resto de Ecuador'!C908)</f>
        <v>24275</v>
      </c>
      <c r="D908" s="303">
        <f>IF('INGRESO DE DATOS'!$D$19="Guayas/Santa Elena",'Tablas Guayaquil'!D908,'Tablas Resto de Ecuador'!D908)</f>
        <v>15664</v>
      </c>
      <c r="E908" s="303">
        <f>IF('INGRESO DE DATOS'!$D$19="Guayas/Santa Elena",'Tablas Guayaquil'!E908,'Tablas Resto de Ecuador'!E908)</f>
        <v>0</v>
      </c>
      <c r="F908" s="303">
        <f>IF('INGRESO DE DATOS'!$D$19="Guayas/Santa Elena",'Tablas Guayaquil'!F908,'Tablas Resto de Ecuador'!F908)</f>
        <v>0</v>
      </c>
      <c r="G908" s="303">
        <f>IF('INGRESO DE DATOS'!$D$19="Guayas/Santa Elena",'Tablas Guayaquil'!G908,'Tablas Resto de Ecuador'!G908)</f>
        <v>0</v>
      </c>
    </row>
    <row r="909" spans="1:7" ht="14" hidden="1" x14ac:dyDescent="0.15">
      <c r="A909" s="4">
        <v>22</v>
      </c>
      <c r="B909" s="5"/>
      <c r="C909" s="303">
        <f>IF('INGRESO DE DATOS'!$D$19="Guayas/Santa Elena",'Tablas Guayaquil'!C909,'Tablas Resto de Ecuador'!C909)</f>
        <v>24275</v>
      </c>
      <c r="D909" s="303">
        <f>IF('INGRESO DE DATOS'!$D$19="Guayas/Santa Elena",'Tablas Guayaquil'!D909,'Tablas Resto de Ecuador'!D909)</f>
        <v>15664</v>
      </c>
      <c r="E909" s="303">
        <f>IF('INGRESO DE DATOS'!$D$19="Guayas/Santa Elena",'Tablas Guayaquil'!E909,'Tablas Resto de Ecuador'!E909)</f>
        <v>0</v>
      </c>
      <c r="F909" s="303">
        <f>IF('INGRESO DE DATOS'!$D$19="Guayas/Santa Elena",'Tablas Guayaquil'!F909,'Tablas Resto de Ecuador'!F909)</f>
        <v>0</v>
      </c>
      <c r="G909" s="303">
        <f>IF('INGRESO DE DATOS'!$D$19="Guayas/Santa Elena",'Tablas Guayaquil'!G909,'Tablas Resto de Ecuador'!G909)</f>
        <v>0</v>
      </c>
    </row>
    <row r="910" spans="1:7" ht="14" hidden="1" x14ac:dyDescent="0.15">
      <c r="A910" s="4">
        <v>23</v>
      </c>
      <c r="B910" s="5"/>
      <c r="C910" s="303">
        <f>IF('INGRESO DE DATOS'!$D$19="Guayas/Santa Elena",'Tablas Guayaquil'!C910,'Tablas Resto de Ecuador'!C910)</f>
        <v>24275</v>
      </c>
      <c r="D910" s="303">
        <f>IF('INGRESO DE DATOS'!$D$19="Guayas/Santa Elena",'Tablas Guayaquil'!D910,'Tablas Resto de Ecuador'!D910)</f>
        <v>15664</v>
      </c>
      <c r="E910" s="303">
        <f>IF('INGRESO DE DATOS'!$D$19="Guayas/Santa Elena",'Tablas Guayaquil'!E910,'Tablas Resto de Ecuador'!E910)</f>
        <v>0</v>
      </c>
      <c r="F910" s="303">
        <f>IF('INGRESO DE DATOS'!$D$19="Guayas/Santa Elena",'Tablas Guayaquil'!F910,'Tablas Resto de Ecuador'!F910)</f>
        <v>0</v>
      </c>
      <c r="G910" s="303">
        <f>IF('INGRESO DE DATOS'!$D$19="Guayas/Santa Elena",'Tablas Guayaquil'!G910,'Tablas Resto de Ecuador'!G910)</f>
        <v>0</v>
      </c>
    </row>
    <row r="911" spans="1:7" ht="14" hidden="1" x14ac:dyDescent="0.15">
      <c r="A911" s="4">
        <v>24</v>
      </c>
      <c r="B911" s="5"/>
      <c r="C911" s="303">
        <f>IF('INGRESO DE DATOS'!$D$19="Guayas/Santa Elena",'Tablas Guayaquil'!C911,'Tablas Resto de Ecuador'!C911)</f>
        <v>24275</v>
      </c>
      <c r="D911" s="303">
        <f>IF('INGRESO DE DATOS'!$D$19="Guayas/Santa Elena",'Tablas Guayaquil'!D911,'Tablas Resto de Ecuador'!D911)</f>
        <v>15664</v>
      </c>
      <c r="E911" s="303">
        <f>IF('INGRESO DE DATOS'!$D$19="Guayas/Santa Elena",'Tablas Guayaquil'!E911,'Tablas Resto de Ecuador'!E911)</f>
        <v>0</v>
      </c>
      <c r="F911" s="303">
        <f>IF('INGRESO DE DATOS'!$D$19="Guayas/Santa Elena",'Tablas Guayaquil'!F911,'Tablas Resto de Ecuador'!F911)</f>
        <v>0</v>
      </c>
      <c r="G911" s="303">
        <f>IF('INGRESO DE DATOS'!$D$19="Guayas/Santa Elena",'Tablas Guayaquil'!G911,'Tablas Resto de Ecuador'!G911)</f>
        <v>0</v>
      </c>
    </row>
    <row r="912" spans="1:7" ht="14" hidden="1" x14ac:dyDescent="0.15">
      <c r="A912" s="4">
        <v>25</v>
      </c>
      <c r="B912" s="5"/>
      <c r="C912" s="303">
        <f>IF('INGRESO DE DATOS'!$D$19="Guayas/Santa Elena",'Tablas Guayaquil'!C912,'Tablas Resto de Ecuador'!C912)</f>
        <v>26029</v>
      </c>
      <c r="D912" s="303">
        <f>IF('INGRESO DE DATOS'!$D$19="Guayas/Santa Elena",'Tablas Guayaquil'!D912,'Tablas Resto de Ecuador'!D912)</f>
        <v>16795</v>
      </c>
      <c r="E912" s="303">
        <f>IF('INGRESO DE DATOS'!$D$19="Guayas/Santa Elena",'Tablas Guayaquil'!E912,'Tablas Resto de Ecuador'!E912)</f>
        <v>0</v>
      </c>
      <c r="F912" s="303">
        <f>IF('INGRESO DE DATOS'!$D$19="Guayas/Santa Elena",'Tablas Guayaquil'!F912,'Tablas Resto de Ecuador'!F912)</f>
        <v>0</v>
      </c>
      <c r="G912" s="303">
        <f>IF('INGRESO DE DATOS'!$D$19="Guayas/Santa Elena",'Tablas Guayaquil'!G912,'Tablas Resto de Ecuador'!G912)</f>
        <v>0</v>
      </c>
    </row>
    <row r="913" spans="1:7" ht="14" hidden="1" x14ac:dyDescent="0.15">
      <c r="A913" s="4">
        <v>26</v>
      </c>
      <c r="B913" s="5"/>
      <c r="C913" s="303">
        <f>IF('INGRESO DE DATOS'!$D$19="Guayas/Santa Elena",'Tablas Guayaquil'!C913,'Tablas Resto de Ecuador'!C913)</f>
        <v>26029</v>
      </c>
      <c r="D913" s="303">
        <f>IF('INGRESO DE DATOS'!$D$19="Guayas/Santa Elena",'Tablas Guayaquil'!D913,'Tablas Resto de Ecuador'!D913)</f>
        <v>16795</v>
      </c>
      <c r="E913" s="303">
        <f>IF('INGRESO DE DATOS'!$D$19="Guayas/Santa Elena",'Tablas Guayaquil'!E913,'Tablas Resto de Ecuador'!E913)</f>
        <v>0</v>
      </c>
      <c r="F913" s="303">
        <f>IF('INGRESO DE DATOS'!$D$19="Guayas/Santa Elena",'Tablas Guayaquil'!F913,'Tablas Resto de Ecuador'!F913)</f>
        <v>0</v>
      </c>
      <c r="G913" s="303">
        <f>IF('INGRESO DE DATOS'!$D$19="Guayas/Santa Elena",'Tablas Guayaquil'!G913,'Tablas Resto de Ecuador'!G913)</f>
        <v>0</v>
      </c>
    </row>
    <row r="914" spans="1:7" ht="14" hidden="1" x14ac:dyDescent="0.15">
      <c r="A914" s="4">
        <v>27</v>
      </c>
      <c r="B914" s="5"/>
      <c r="C914" s="303">
        <f>IF('INGRESO DE DATOS'!$D$19="Guayas/Santa Elena",'Tablas Guayaquil'!C914,'Tablas Resto de Ecuador'!C914)</f>
        <v>26029</v>
      </c>
      <c r="D914" s="303">
        <f>IF('INGRESO DE DATOS'!$D$19="Guayas/Santa Elena",'Tablas Guayaquil'!D914,'Tablas Resto de Ecuador'!D914)</f>
        <v>16795</v>
      </c>
      <c r="E914" s="303">
        <f>IF('INGRESO DE DATOS'!$D$19="Guayas/Santa Elena",'Tablas Guayaquil'!E914,'Tablas Resto de Ecuador'!E914)</f>
        <v>0</v>
      </c>
      <c r="F914" s="303">
        <f>IF('INGRESO DE DATOS'!$D$19="Guayas/Santa Elena",'Tablas Guayaquil'!F914,'Tablas Resto de Ecuador'!F914)</f>
        <v>0</v>
      </c>
      <c r="G914" s="303">
        <f>IF('INGRESO DE DATOS'!$D$19="Guayas/Santa Elena",'Tablas Guayaquil'!G914,'Tablas Resto de Ecuador'!G914)</f>
        <v>0</v>
      </c>
    </row>
    <row r="915" spans="1:7" ht="14" hidden="1" x14ac:dyDescent="0.15">
      <c r="A915" s="4">
        <v>28</v>
      </c>
      <c r="B915" s="5"/>
      <c r="C915" s="303">
        <f>IF('INGRESO DE DATOS'!$D$19="Guayas/Santa Elena",'Tablas Guayaquil'!C915,'Tablas Resto de Ecuador'!C915)</f>
        <v>26029</v>
      </c>
      <c r="D915" s="303">
        <f>IF('INGRESO DE DATOS'!$D$19="Guayas/Santa Elena",'Tablas Guayaquil'!D915,'Tablas Resto de Ecuador'!D915)</f>
        <v>16795</v>
      </c>
      <c r="E915" s="303">
        <f>IF('INGRESO DE DATOS'!$D$19="Guayas/Santa Elena",'Tablas Guayaquil'!E915,'Tablas Resto de Ecuador'!E915)</f>
        <v>0</v>
      </c>
      <c r="F915" s="303">
        <f>IF('INGRESO DE DATOS'!$D$19="Guayas/Santa Elena",'Tablas Guayaquil'!F915,'Tablas Resto de Ecuador'!F915)</f>
        <v>0</v>
      </c>
      <c r="G915" s="303">
        <f>IF('INGRESO DE DATOS'!$D$19="Guayas/Santa Elena",'Tablas Guayaquil'!G915,'Tablas Resto de Ecuador'!G915)</f>
        <v>0</v>
      </c>
    </row>
    <row r="916" spans="1:7" ht="14" hidden="1" x14ac:dyDescent="0.15">
      <c r="A916" s="4">
        <v>29</v>
      </c>
      <c r="B916" s="5"/>
      <c r="C916" s="303">
        <f>IF('INGRESO DE DATOS'!$D$19="Guayas/Santa Elena",'Tablas Guayaquil'!C916,'Tablas Resto de Ecuador'!C916)</f>
        <v>26029</v>
      </c>
      <c r="D916" s="303">
        <f>IF('INGRESO DE DATOS'!$D$19="Guayas/Santa Elena",'Tablas Guayaquil'!D916,'Tablas Resto de Ecuador'!D916)</f>
        <v>16795</v>
      </c>
      <c r="E916" s="303">
        <f>IF('INGRESO DE DATOS'!$D$19="Guayas/Santa Elena",'Tablas Guayaquil'!E916,'Tablas Resto de Ecuador'!E916)</f>
        <v>0</v>
      </c>
      <c r="F916" s="303">
        <f>IF('INGRESO DE DATOS'!$D$19="Guayas/Santa Elena",'Tablas Guayaquil'!F916,'Tablas Resto de Ecuador'!F916)</f>
        <v>0</v>
      </c>
      <c r="G916" s="303">
        <f>IF('INGRESO DE DATOS'!$D$19="Guayas/Santa Elena",'Tablas Guayaquil'!G916,'Tablas Resto de Ecuador'!G916)</f>
        <v>0</v>
      </c>
    </row>
    <row r="917" spans="1:7" ht="14" hidden="1" x14ac:dyDescent="0.15">
      <c r="A917" s="4">
        <v>30</v>
      </c>
      <c r="B917" s="5"/>
      <c r="C917" s="303">
        <f>IF('INGRESO DE DATOS'!$D$19="Guayas/Santa Elena",'Tablas Guayaquil'!C917,'Tablas Resto de Ecuador'!C917)</f>
        <v>29056</v>
      </c>
      <c r="D917" s="303">
        <f>IF('INGRESO DE DATOS'!$D$19="Guayas/Santa Elena",'Tablas Guayaquil'!D917,'Tablas Resto de Ecuador'!D917)</f>
        <v>18743</v>
      </c>
      <c r="E917" s="303">
        <f>IF('INGRESO DE DATOS'!$D$19="Guayas/Santa Elena",'Tablas Guayaquil'!E917,'Tablas Resto de Ecuador'!E917)</f>
        <v>0</v>
      </c>
      <c r="F917" s="303">
        <f>IF('INGRESO DE DATOS'!$D$19="Guayas/Santa Elena",'Tablas Guayaquil'!F917,'Tablas Resto de Ecuador'!F917)</f>
        <v>0</v>
      </c>
      <c r="G917" s="303">
        <f>IF('INGRESO DE DATOS'!$D$19="Guayas/Santa Elena",'Tablas Guayaquil'!G917,'Tablas Resto de Ecuador'!G917)</f>
        <v>0</v>
      </c>
    </row>
    <row r="918" spans="1:7" ht="14" hidden="1" x14ac:dyDescent="0.15">
      <c r="A918" s="4">
        <v>31</v>
      </c>
      <c r="B918" s="5"/>
      <c r="C918" s="303">
        <f>IF('INGRESO DE DATOS'!$D$19="Guayas/Santa Elena",'Tablas Guayaquil'!C918,'Tablas Resto de Ecuador'!C918)</f>
        <v>29056</v>
      </c>
      <c r="D918" s="303">
        <f>IF('INGRESO DE DATOS'!$D$19="Guayas/Santa Elena",'Tablas Guayaquil'!D918,'Tablas Resto de Ecuador'!D918)</f>
        <v>18743</v>
      </c>
      <c r="E918" s="303">
        <f>IF('INGRESO DE DATOS'!$D$19="Guayas/Santa Elena",'Tablas Guayaquil'!E918,'Tablas Resto de Ecuador'!E918)</f>
        <v>0</v>
      </c>
      <c r="F918" s="303">
        <f>IF('INGRESO DE DATOS'!$D$19="Guayas/Santa Elena",'Tablas Guayaquil'!F918,'Tablas Resto de Ecuador'!F918)</f>
        <v>0</v>
      </c>
      <c r="G918" s="303">
        <f>IF('INGRESO DE DATOS'!$D$19="Guayas/Santa Elena",'Tablas Guayaquil'!G918,'Tablas Resto de Ecuador'!G918)</f>
        <v>0</v>
      </c>
    </row>
    <row r="919" spans="1:7" ht="14" hidden="1" x14ac:dyDescent="0.15">
      <c r="A919" s="4">
        <v>32</v>
      </c>
      <c r="B919" s="5"/>
      <c r="C919" s="303">
        <f>IF('INGRESO DE DATOS'!$D$19="Guayas/Santa Elena",'Tablas Guayaquil'!C919,'Tablas Resto de Ecuador'!C919)</f>
        <v>29056</v>
      </c>
      <c r="D919" s="303">
        <f>IF('INGRESO DE DATOS'!$D$19="Guayas/Santa Elena",'Tablas Guayaquil'!D919,'Tablas Resto de Ecuador'!D919)</f>
        <v>18743</v>
      </c>
      <c r="E919" s="303">
        <f>IF('INGRESO DE DATOS'!$D$19="Guayas/Santa Elena",'Tablas Guayaquil'!E919,'Tablas Resto de Ecuador'!E919)</f>
        <v>0</v>
      </c>
      <c r="F919" s="303">
        <f>IF('INGRESO DE DATOS'!$D$19="Guayas/Santa Elena",'Tablas Guayaquil'!F919,'Tablas Resto de Ecuador'!F919)</f>
        <v>0</v>
      </c>
      <c r="G919" s="303">
        <f>IF('INGRESO DE DATOS'!$D$19="Guayas/Santa Elena",'Tablas Guayaquil'!G919,'Tablas Resto de Ecuador'!G919)</f>
        <v>0</v>
      </c>
    </row>
    <row r="920" spans="1:7" ht="14" hidden="1" x14ac:dyDescent="0.15">
      <c r="A920" s="4">
        <v>33</v>
      </c>
      <c r="B920" s="5"/>
      <c r="C920" s="303">
        <f>IF('INGRESO DE DATOS'!$D$19="Guayas/Santa Elena",'Tablas Guayaquil'!C920,'Tablas Resto de Ecuador'!C920)</f>
        <v>29056</v>
      </c>
      <c r="D920" s="303">
        <f>IF('INGRESO DE DATOS'!$D$19="Guayas/Santa Elena",'Tablas Guayaquil'!D920,'Tablas Resto de Ecuador'!D920)</f>
        <v>18743</v>
      </c>
      <c r="E920" s="303">
        <f>IF('INGRESO DE DATOS'!$D$19="Guayas/Santa Elena",'Tablas Guayaquil'!E920,'Tablas Resto de Ecuador'!E920)</f>
        <v>0</v>
      </c>
      <c r="F920" s="303">
        <f>IF('INGRESO DE DATOS'!$D$19="Guayas/Santa Elena",'Tablas Guayaquil'!F920,'Tablas Resto de Ecuador'!F920)</f>
        <v>0</v>
      </c>
      <c r="G920" s="303">
        <f>IF('INGRESO DE DATOS'!$D$19="Guayas/Santa Elena",'Tablas Guayaquil'!G920,'Tablas Resto de Ecuador'!G920)</f>
        <v>0</v>
      </c>
    </row>
    <row r="921" spans="1:7" ht="14" hidden="1" x14ac:dyDescent="0.15">
      <c r="A921" s="4">
        <v>34</v>
      </c>
      <c r="B921" s="5"/>
      <c r="C921" s="303">
        <f>IF('INGRESO DE DATOS'!$D$19="Guayas/Santa Elena",'Tablas Guayaquil'!C921,'Tablas Resto de Ecuador'!C921)</f>
        <v>29056</v>
      </c>
      <c r="D921" s="303">
        <f>IF('INGRESO DE DATOS'!$D$19="Guayas/Santa Elena",'Tablas Guayaquil'!D921,'Tablas Resto de Ecuador'!D921)</f>
        <v>18743</v>
      </c>
      <c r="E921" s="303">
        <f>IF('INGRESO DE DATOS'!$D$19="Guayas/Santa Elena",'Tablas Guayaquil'!E921,'Tablas Resto de Ecuador'!E921)</f>
        <v>0</v>
      </c>
      <c r="F921" s="303">
        <f>IF('INGRESO DE DATOS'!$D$19="Guayas/Santa Elena",'Tablas Guayaquil'!F921,'Tablas Resto de Ecuador'!F921)</f>
        <v>0</v>
      </c>
      <c r="G921" s="303">
        <f>IF('INGRESO DE DATOS'!$D$19="Guayas/Santa Elena",'Tablas Guayaquil'!G921,'Tablas Resto de Ecuador'!G921)</f>
        <v>0</v>
      </c>
    </row>
    <row r="922" spans="1:7" ht="14" hidden="1" x14ac:dyDescent="0.15">
      <c r="A922" s="4">
        <v>35</v>
      </c>
      <c r="B922" s="5"/>
      <c r="C922" s="303">
        <f>IF('INGRESO DE DATOS'!$D$19="Guayas/Santa Elena",'Tablas Guayaquil'!C922,'Tablas Resto de Ecuador'!C922)</f>
        <v>32501</v>
      </c>
      <c r="D922" s="303">
        <f>IF('INGRESO DE DATOS'!$D$19="Guayas/Santa Elena",'Tablas Guayaquil'!D922,'Tablas Resto de Ecuador'!D922)</f>
        <v>20971</v>
      </c>
      <c r="E922" s="303">
        <f>IF('INGRESO DE DATOS'!$D$19="Guayas/Santa Elena",'Tablas Guayaquil'!E922,'Tablas Resto de Ecuador'!E922)</f>
        <v>0</v>
      </c>
      <c r="F922" s="303">
        <f>IF('INGRESO DE DATOS'!$D$19="Guayas/Santa Elena",'Tablas Guayaquil'!F922,'Tablas Resto de Ecuador'!F922)</f>
        <v>0</v>
      </c>
      <c r="G922" s="303">
        <f>IF('INGRESO DE DATOS'!$D$19="Guayas/Santa Elena",'Tablas Guayaquil'!G922,'Tablas Resto de Ecuador'!G922)</f>
        <v>0</v>
      </c>
    </row>
    <row r="923" spans="1:7" ht="14" hidden="1" x14ac:dyDescent="0.15">
      <c r="A923" s="4">
        <v>36</v>
      </c>
      <c r="B923" s="5"/>
      <c r="C923" s="303">
        <f>IF('INGRESO DE DATOS'!$D$19="Guayas/Santa Elena",'Tablas Guayaquil'!C923,'Tablas Resto de Ecuador'!C923)</f>
        <v>32501</v>
      </c>
      <c r="D923" s="303">
        <f>IF('INGRESO DE DATOS'!$D$19="Guayas/Santa Elena",'Tablas Guayaquil'!D923,'Tablas Resto de Ecuador'!D923)</f>
        <v>20971</v>
      </c>
      <c r="E923" s="303">
        <f>IF('INGRESO DE DATOS'!$D$19="Guayas/Santa Elena",'Tablas Guayaquil'!E923,'Tablas Resto de Ecuador'!E923)</f>
        <v>0</v>
      </c>
      <c r="F923" s="303">
        <f>IF('INGRESO DE DATOS'!$D$19="Guayas/Santa Elena",'Tablas Guayaquil'!F923,'Tablas Resto de Ecuador'!F923)</f>
        <v>0</v>
      </c>
      <c r="G923" s="303">
        <f>IF('INGRESO DE DATOS'!$D$19="Guayas/Santa Elena",'Tablas Guayaquil'!G923,'Tablas Resto de Ecuador'!G923)</f>
        <v>0</v>
      </c>
    </row>
    <row r="924" spans="1:7" ht="14" hidden="1" x14ac:dyDescent="0.15">
      <c r="A924" s="4">
        <v>37</v>
      </c>
      <c r="B924" s="5"/>
      <c r="C924" s="303">
        <f>IF('INGRESO DE DATOS'!$D$19="Guayas/Santa Elena",'Tablas Guayaquil'!C924,'Tablas Resto de Ecuador'!C924)</f>
        <v>32501</v>
      </c>
      <c r="D924" s="303">
        <f>IF('INGRESO DE DATOS'!$D$19="Guayas/Santa Elena",'Tablas Guayaquil'!D924,'Tablas Resto de Ecuador'!D924)</f>
        <v>20971</v>
      </c>
      <c r="E924" s="303">
        <f>IF('INGRESO DE DATOS'!$D$19="Guayas/Santa Elena",'Tablas Guayaquil'!E924,'Tablas Resto de Ecuador'!E924)</f>
        <v>0</v>
      </c>
      <c r="F924" s="303">
        <f>IF('INGRESO DE DATOS'!$D$19="Guayas/Santa Elena",'Tablas Guayaquil'!F924,'Tablas Resto de Ecuador'!F924)</f>
        <v>0</v>
      </c>
      <c r="G924" s="303">
        <f>IF('INGRESO DE DATOS'!$D$19="Guayas/Santa Elena",'Tablas Guayaquil'!G924,'Tablas Resto de Ecuador'!G924)</f>
        <v>0</v>
      </c>
    </row>
    <row r="925" spans="1:7" ht="14" hidden="1" x14ac:dyDescent="0.15">
      <c r="A925" s="4">
        <v>38</v>
      </c>
      <c r="B925" s="5"/>
      <c r="C925" s="303">
        <f>IF('INGRESO DE DATOS'!$D$19="Guayas/Santa Elena",'Tablas Guayaquil'!C925,'Tablas Resto de Ecuador'!C925)</f>
        <v>32501</v>
      </c>
      <c r="D925" s="303">
        <f>IF('INGRESO DE DATOS'!$D$19="Guayas/Santa Elena",'Tablas Guayaquil'!D925,'Tablas Resto de Ecuador'!D925)</f>
        <v>20971</v>
      </c>
      <c r="E925" s="303">
        <f>IF('INGRESO DE DATOS'!$D$19="Guayas/Santa Elena",'Tablas Guayaquil'!E925,'Tablas Resto de Ecuador'!E925)</f>
        <v>0</v>
      </c>
      <c r="F925" s="303">
        <f>IF('INGRESO DE DATOS'!$D$19="Guayas/Santa Elena",'Tablas Guayaquil'!F925,'Tablas Resto de Ecuador'!F925)</f>
        <v>0</v>
      </c>
      <c r="G925" s="303">
        <f>IF('INGRESO DE DATOS'!$D$19="Guayas/Santa Elena",'Tablas Guayaquil'!G925,'Tablas Resto de Ecuador'!G925)</f>
        <v>0</v>
      </c>
    </row>
    <row r="926" spans="1:7" ht="14" hidden="1" x14ac:dyDescent="0.15">
      <c r="A926" s="4">
        <v>39</v>
      </c>
      <c r="B926" s="5"/>
      <c r="C926" s="303">
        <f>IF('INGRESO DE DATOS'!$D$19="Guayas/Santa Elena",'Tablas Guayaquil'!C926,'Tablas Resto de Ecuador'!C926)</f>
        <v>32501</v>
      </c>
      <c r="D926" s="303">
        <f>IF('INGRESO DE DATOS'!$D$19="Guayas/Santa Elena",'Tablas Guayaquil'!D926,'Tablas Resto de Ecuador'!D926)</f>
        <v>20971</v>
      </c>
      <c r="E926" s="303">
        <f>IF('INGRESO DE DATOS'!$D$19="Guayas/Santa Elena",'Tablas Guayaquil'!E926,'Tablas Resto de Ecuador'!E926)</f>
        <v>0</v>
      </c>
      <c r="F926" s="303">
        <f>IF('INGRESO DE DATOS'!$D$19="Guayas/Santa Elena",'Tablas Guayaquil'!F926,'Tablas Resto de Ecuador'!F926)</f>
        <v>0</v>
      </c>
      <c r="G926" s="303">
        <f>IF('INGRESO DE DATOS'!$D$19="Guayas/Santa Elena",'Tablas Guayaquil'!G926,'Tablas Resto de Ecuador'!G926)</f>
        <v>0</v>
      </c>
    </row>
    <row r="927" spans="1:7" ht="14" hidden="1" x14ac:dyDescent="0.15">
      <c r="A927" s="4">
        <v>40</v>
      </c>
      <c r="B927" s="5"/>
      <c r="C927" s="303">
        <f>IF('INGRESO DE DATOS'!$D$19="Guayas/Santa Elena",'Tablas Guayaquil'!C927,'Tablas Resto de Ecuador'!C927)</f>
        <v>36436</v>
      </c>
      <c r="D927" s="303">
        <f>IF('INGRESO DE DATOS'!$D$19="Guayas/Santa Elena",'Tablas Guayaquil'!D927,'Tablas Resto de Ecuador'!D927)</f>
        <v>23507</v>
      </c>
      <c r="E927" s="303">
        <f>IF('INGRESO DE DATOS'!$D$19="Guayas/Santa Elena",'Tablas Guayaquil'!E927,'Tablas Resto de Ecuador'!E927)</f>
        <v>0</v>
      </c>
      <c r="F927" s="303">
        <f>IF('INGRESO DE DATOS'!$D$19="Guayas/Santa Elena",'Tablas Guayaquil'!F927,'Tablas Resto de Ecuador'!F927)</f>
        <v>0</v>
      </c>
      <c r="G927" s="303">
        <f>IF('INGRESO DE DATOS'!$D$19="Guayas/Santa Elena",'Tablas Guayaquil'!G927,'Tablas Resto de Ecuador'!G927)</f>
        <v>0</v>
      </c>
    </row>
    <row r="928" spans="1:7" ht="14" hidden="1" x14ac:dyDescent="0.15">
      <c r="A928" s="4">
        <v>41</v>
      </c>
      <c r="B928" s="5"/>
      <c r="C928" s="303">
        <f>IF('INGRESO DE DATOS'!$D$19="Guayas/Santa Elena",'Tablas Guayaquil'!C928,'Tablas Resto de Ecuador'!C928)</f>
        <v>36436</v>
      </c>
      <c r="D928" s="303">
        <f>IF('INGRESO DE DATOS'!$D$19="Guayas/Santa Elena",'Tablas Guayaquil'!D928,'Tablas Resto de Ecuador'!D928)</f>
        <v>23507</v>
      </c>
      <c r="E928" s="303">
        <f>IF('INGRESO DE DATOS'!$D$19="Guayas/Santa Elena",'Tablas Guayaquil'!E928,'Tablas Resto de Ecuador'!E928)</f>
        <v>0</v>
      </c>
      <c r="F928" s="303">
        <f>IF('INGRESO DE DATOS'!$D$19="Guayas/Santa Elena",'Tablas Guayaquil'!F928,'Tablas Resto de Ecuador'!F928)</f>
        <v>0</v>
      </c>
      <c r="G928" s="303">
        <f>IF('INGRESO DE DATOS'!$D$19="Guayas/Santa Elena",'Tablas Guayaquil'!G928,'Tablas Resto de Ecuador'!G928)</f>
        <v>0</v>
      </c>
    </row>
    <row r="929" spans="1:7" ht="14" hidden="1" x14ac:dyDescent="0.15">
      <c r="A929" s="4">
        <v>42</v>
      </c>
      <c r="B929" s="5"/>
      <c r="C929" s="303">
        <f>IF('INGRESO DE DATOS'!$D$19="Guayas/Santa Elena",'Tablas Guayaquil'!C929,'Tablas Resto de Ecuador'!C929)</f>
        <v>36436</v>
      </c>
      <c r="D929" s="303">
        <f>IF('INGRESO DE DATOS'!$D$19="Guayas/Santa Elena",'Tablas Guayaquil'!D929,'Tablas Resto de Ecuador'!D929)</f>
        <v>23507</v>
      </c>
      <c r="E929" s="303">
        <f>IF('INGRESO DE DATOS'!$D$19="Guayas/Santa Elena",'Tablas Guayaquil'!E929,'Tablas Resto de Ecuador'!E929)</f>
        <v>0</v>
      </c>
      <c r="F929" s="303">
        <f>IF('INGRESO DE DATOS'!$D$19="Guayas/Santa Elena",'Tablas Guayaquil'!F929,'Tablas Resto de Ecuador'!F929)</f>
        <v>0</v>
      </c>
      <c r="G929" s="303">
        <f>IF('INGRESO DE DATOS'!$D$19="Guayas/Santa Elena",'Tablas Guayaquil'!G929,'Tablas Resto de Ecuador'!G929)</f>
        <v>0</v>
      </c>
    </row>
    <row r="930" spans="1:7" ht="14" hidden="1" x14ac:dyDescent="0.15">
      <c r="A930" s="4">
        <v>43</v>
      </c>
      <c r="B930" s="5"/>
      <c r="C930" s="303">
        <f>IF('INGRESO DE DATOS'!$D$19="Guayas/Santa Elena",'Tablas Guayaquil'!C930,'Tablas Resto de Ecuador'!C930)</f>
        <v>36436</v>
      </c>
      <c r="D930" s="303">
        <f>IF('INGRESO DE DATOS'!$D$19="Guayas/Santa Elena",'Tablas Guayaquil'!D930,'Tablas Resto de Ecuador'!D930)</f>
        <v>23507</v>
      </c>
      <c r="E930" s="303">
        <f>IF('INGRESO DE DATOS'!$D$19="Guayas/Santa Elena",'Tablas Guayaquil'!E930,'Tablas Resto de Ecuador'!E930)</f>
        <v>0</v>
      </c>
      <c r="F930" s="303">
        <f>IF('INGRESO DE DATOS'!$D$19="Guayas/Santa Elena",'Tablas Guayaquil'!F930,'Tablas Resto de Ecuador'!F930)</f>
        <v>0</v>
      </c>
      <c r="G930" s="303">
        <f>IF('INGRESO DE DATOS'!$D$19="Guayas/Santa Elena",'Tablas Guayaquil'!G930,'Tablas Resto de Ecuador'!G930)</f>
        <v>0</v>
      </c>
    </row>
    <row r="931" spans="1:7" ht="14" hidden="1" x14ac:dyDescent="0.15">
      <c r="A931" s="4">
        <v>44</v>
      </c>
      <c r="B931" s="5"/>
      <c r="C931" s="303">
        <f>IF('INGRESO DE DATOS'!$D$19="Guayas/Santa Elena",'Tablas Guayaquil'!C931,'Tablas Resto de Ecuador'!C931)</f>
        <v>36436</v>
      </c>
      <c r="D931" s="303">
        <f>IF('INGRESO DE DATOS'!$D$19="Guayas/Santa Elena",'Tablas Guayaquil'!D931,'Tablas Resto de Ecuador'!D931)</f>
        <v>23507</v>
      </c>
      <c r="E931" s="303">
        <f>IF('INGRESO DE DATOS'!$D$19="Guayas/Santa Elena",'Tablas Guayaquil'!E931,'Tablas Resto de Ecuador'!E931)</f>
        <v>0</v>
      </c>
      <c r="F931" s="303">
        <f>IF('INGRESO DE DATOS'!$D$19="Guayas/Santa Elena",'Tablas Guayaquil'!F931,'Tablas Resto de Ecuador'!F931)</f>
        <v>0</v>
      </c>
      <c r="G931" s="303">
        <f>IF('INGRESO DE DATOS'!$D$19="Guayas/Santa Elena",'Tablas Guayaquil'!G931,'Tablas Resto de Ecuador'!G931)</f>
        <v>0</v>
      </c>
    </row>
    <row r="932" spans="1:7" ht="14" hidden="1" x14ac:dyDescent="0.15">
      <c r="A932" s="4">
        <v>45</v>
      </c>
      <c r="B932" s="5"/>
      <c r="C932" s="303">
        <f>IF('INGRESO DE DATOS'!$D$19="Guayas/Santa Elena",'Tablas Guayaquil'!C932,'Tablas Resto de Ecuador'!C932)</f>
        <v>40782</v>
      </c>
      <c r="D932" s="303">
        <f>IF('INGRESO DE DATOS'!$D$19="Guayas/Santa Elena",'Tablas Guayaquil'!D932,'Tablas Resto de Ecuador'!D932)</f>
        <v>26313</v>
      </c>
      <c r="E932" s="303">
        <f>IF('INGRESO DE DATOS'!$D$19="Guayas/Santa Elena",'Tablas Guayaquil'!E932,'Tablas Resto de Ecuador'!E932)</f>
        <v>0</v>
      </c>
      <c r="F932" s="303">
        <f>IF('INGRESO DE DATOS'!$D$19="Guayas/Santa Elena",'Tablas Guayaquil'!F932,'Tablas Resto de Ecuador'!F932)</f>
        <v>0</v>
      </c>
      <c r="G932" s="303">
        <f>IF('INGRESO DE DATOS'!$D$19="Guayas/Santa Elena",'Tablas Guayaquil'!G932,'Tablas Resto de Ecuador'!G932)</f>
        <v>0</v>
      </c>
    </row>
    <row r="933" spans="1:7" ht="14" hidden="1" x14ac:dyDescent="0.15">
      <c r="A933" s="4">
        <v>46</v>
      </c>
      <c r="B933" s="5"/>
      <c r="C933" s="303">
        <f>IF('INGRESO DE DATOS'!$D$19="Guayas/Santa Elena",'Tablas Guayaquil'!C933,'Tablas Resto de Ecuador'!C933)</f>
        <v>40782</v>
      </c>
      <c r="D933" s="303">
        <f>IF('INGRESO DE DATOS'!$D$19="Guayas/Santa Elena",'Tablas Guayaquil'!D933,'Tablas Resto de Ecuador'!D933)</f>
        <v>26313</v>
      </c>
      <c r="E933" s="303">
        <f>IF('INGRESO DE DATOS'!$D$19="Guayas/Santa Elena",'Tablas Guayaquil'!E933,'Tablas Resto de Ecuador'!E933)</f>
        <v>0</v>
      </c>
      <c r="F933" s="303">
        <f>IF('INGRESO DE DATOS'!$D$19="Guayas/Santa Elena",'Tablas Guayaquil'!F933,'Tablas Resto de Ecuador'!F933)</f>
        <v>0</v>
      </c>
      <c r="G933" s="303">
        <f>IF('INGRESO DE DATOS'!$D$19="Guayas/Santa Elena",'Tablas Guayaquil'!G933,'Tablas Resto de Ecuador'!G933)</f>
        <v>0</v>
      </c>
    </row>
    <row r="934" spans="1:7" ht="14" hidden="1" x14ac:dyDescent="0.15">
      <c r="A934" s="4">
        <v>47</v>
      </c>
      <c r="B934" s="5"/>
      <c r="C934" s="303">
        <f>IF('INGRESO DE DATOS'!$D$19="Guayas/Santa Elena",'Tablas Guayaquil'!C934,'Tablas Resto de Ecuador'!C934)</f>
        <v>40782</v>
      </c>
      <c r="D934" s="303">
        <f>IF('INGRESO DE DATOS'!$D$19="Guayas/Santa Elena",'Tablas Guayaquil'!D934,'Tablas Resto de Ecuador'!D934)</f>
        <v>26313</v>
      </c>
      <c r="E934" s="303">
        <f>IF('INGRESO DE DATOS'!$D$19="Guayas/Santa Elena",'Tablas Guayaquil'!E934,'Tablas Resto de Ecuador'!E934)</f>
        <v>0</v>
      </c>
      <c r="F934" s="303">
        <f>IF('INGRESO DE DATOS'!$D$19="Guayas/Santa Elena",'Tablas Guayaquil'!F934,'Tablas Resto de Ecuador'!F934)</f>
        <v>0</v>
      </c>
      <c r="G934" s="303">
        <f>IF('INGRESO DE DATOS'!$D$19="Guayas/Santa Elena",'Tablas Guayaquil'!G934,'Tablas Resto de Ecuador'!G934)</f>
        <v>0</v>
      </c>
    </row>
    <row r="935" spans="1:7" ht="14" hidden="1" x14ac:dyDescent="0.15">
      <c r="A935" s="4">
        <v>48</v>
      </c>
      <c r="B935" s="5"/>
      <c r="C935" s="303">
        <f>IF('INGRESO DE DATOS'!$D$19="Guayas/Santa Elena",'Tablas Guayaquil'!C935,'Tablas Resto de Ecuador'!C935)</f>
        <v>40782</v>
      </c>
      <c r="D935" s="303">
        <f>IF('INGRESO DE DATOS'!$D$19="Guayas/Santa Elena",'Tablas Guayaquil'!D935,'Tablas Resto de Ecuador'!D935)</f>
        <v>26313</v>
      </c>
      <c r="E935" s="303">
        <f>IF('INGRESO DE DATOS'!$D$19="Guayas/Santa Elena",'Tablas Guayaquil'!E935,'Tablas Resto de Ecuador'!E935)</f>
        <v>0</v>
      </c>
      <c r="F935" s="303">
        <f>IF('INGRESO DE DATOS'!$D$19="Guayas/Santa Elena",'Tablas Guayaquil'!F935,'Tablas Resto de Ecuador'!F935)</f>
        <v>0</v>
      </c>
      <c r="G935" s="303">
        <f>IF('INGRESO DE DATOS'!$D$19="Guayas/Santa Elena",'Tablas Guayaquil'!G935,'Tablas Resto de Ecuador'!G935)</f>
        <v>0</v>
      </c>
    </row>
    <row r="936" spans="1:7" ht="14" hidden="1" x14ac:dyDescent="0.15">
      <c r="A936" s="4">
        <v>49</v>
      </c>
      <c r="B936" s="5"/>
      <c r="C936" s="303">
        <f>IF('INGRESO DE DATOS'!$D$19="Guayas/Santa Elena",'Tablas Guayaquil'!C936,'Tablas Resto de Ecuador'!C936)</f>
        <v>40782</v>
      </c>
      <c r="D936" s="303">
        <f>IF('INGRESO DE DATOS'!$D$19="Guayas/Santa Elena",'Tablas Guayaquil'!D936,'Tablas Resto de Ecuador'!D936)</f>
        <v>26313</v>
      </c>
      <c r="E936" s="303">
        <f>IF('INGRESO DE DATOS'!$D$19="Guayas/Santa Elena",'Tablas Guayaquil'!E936,'Tablas Resto de Ecuador'!E936)</f>
        <v>0</v>
      </c>
      <c r="F936" s="303">
        <f>IF('INGRESO DE DATOS'!$D$19="Guayas/Santa Elena",'Tablas Guayaquil'!F936,'Tablas Resto de Ecuador'!F936)</f>
        <v>0</v>
      </c>
      <c r="G936" s="303">
        <f>IF('INGRESO DE DATOS'!$D$19="Guayas/Santa Elena",'Tablas Guayaquil'!G936,'Tablas Resto de Ecuador'!G936)</f>
        <v>0</v>
      </c>
    </row>
    <row r="937" spans="1:7" ht="14" hidden="1" x14ac:dyDescent="0.15">
      <c r="A937" s="4">
        <v>50</v>
      </c>
      <c r="B937" s="5"/>
      <c r="C937" s="303">
        <f>IF('INGRESO DE DATOS'!$D$19="Guayas/Santa Elena",'Tablas Guayaquil'!C937,'Tablas Resto de Ecuador'!C937)</f>
        <v>45644</v>
      </c>
      <c r="D937" s="303">
        <f>IF('INGRESO DE DATOS'!$D$19="Guayas/Santa Elena",'Tablas Guayaquil'!D937,'Tablas Resto de Ecuador'!D937)</f>
        <v>29447</v>
      </c>
      <c r="E937" s="303">
        <f>IF('INGRESO DE DATOS'!$D$19="Guayas/Santa Elena",'Tablas Guayaquil'!E937,'Tablas Resto de Ecuador'!E937)</f>
        <v>0</v>
      </c>
      <c r="F937" s="303">
        <f>IF('INGRESO DE DATOS'!$D$19="Guayas/Santa Elena",'Tablas Guayaquil'!F937,'Tablas Resto de Ecuador'!F937)</f>
        <v>0</v>
      </c>
      <c r="G937" s="303">
        <f>IF('INGRESO DE DATOS'!$D$19="Guayas/Santa Elena",'Tablas Guayaquil'!G937,'Tablas Resto de Ecuador'!G937)</f>
        <v>0</v>
      </c>
    </row>
    <row r="938" spans="1:7" ht="14" hidden="1" x14ac:dyDescent="0.15">
      <c r="A938" s="4">
        <v>51</v>
      </c>
      <c r="B938" s="5"/>
      <c r="C938" s="303">
        <f>IF('INGRESO DE DATOS'!$D$19="Guayas/Santa Elena",'Tablas Guayaquil'!C938,'Tablas Resto de Ecuador'!C938)</f>
        <v>45644</v>
      </c>
      <c r="D938" s="303">
        <f>IF('INGRESO DE DATOS'!$D$19="Guayas/Santa Elena",'Tablas Guayaquil'!D938,'Tablas Resto de Ecuador'!D938)</f>
        <v>29447</v>
      </c>
      <c r="E938" s="303">
        <f>IF('INGRESO DE DATOS'!$D$19="Guayas/Santa Elena",'Tablas Guayaquil'!E938,'Tablas Resto de Ecuador'!E938)</f>
        <v>0</v>
      </c>
      <c r="F938" s="303">
        <f>IF('INGRESO DE DATOS'!$D$19="Guayas/Santa Elena",'Tablas Guayaquil'!F938,'Tablas Resto de Ecuador'!F938)</f>
        <v>0</v>
      </c>
      <c r="G938" s="303">
        <f>IF('INGRESO DE DATOS'!$D$19="Guayas/Santa Elena",'Tablas Guayaquil'!G938,'Tablas Resto de Ecuador'!G938)</f>
        <v>0</v>
      </c>
    </row>
    <row r="939" spans="1:7" ht="14" hidden="1" x14ac:dyDescent="0.15">
      <c r="A939" s="4">
        <v>52</v>
      </c>
      <c r="B939" s="5"/>
      <c r="C939" s="303">
        <f>IF('INGRESO DE DATOS'!$D$19="Guayas/Santa Elena",'Tablas Guayaquil'!C939,'Tablas Resto de Ecuador'!C939)</f>
        <v>45644</v>
      </c>
      <c r="D939" s="303">
        <f>IF('INGRESO DE DATOS'!$D$19="Guayas/Santa Elena",'Tablas Guayaquil'!D939,'Tablas Resto de Ecuador'!D939)</f>
        <v>29447</v>
      </c>
      <c r="E939" s="303">
        <f>IF('INGRESO DE DATOS'!$D$19="Guayas/Santa Elena",'Tablas Guayaquil'!E939,'Tablas Resto de Ecuador'!E939)</f>
        <v>0</v>
      </c>
      <c r="F939" s="303">
        <f>IF('INGRESO DE DATOS'!$D$19="Guayas/Santa Elena",'Tablas Guayaquil'!F939,'Tablas Resto de Ecuador'!F939)</f>
        <v>0</v>
      </c>
      <c r="G939" s="303">
        <f>IF('INGRESO DE DATOS'!$D$19="Guayas/Santa Elena",'Tablas Guayaquil'!G939,'Tablas Resto de Ecuador'!G939)</f>
        <v>0</v>
      </c>
    </row>
    <row r="940" spans="1:7" ht="14" hidden="1" x14ac:dyDescent="0.15">
      <c r="A940" s="4">
        <v>53</v>
      </c>
      <c r="B940" s="5"/>
      <c r="C940" s="303">
        <f>IF('INGRESO DE DATOS'!$D$19="Guayas/Santa Elena",'Tablas Guayaquil'!C940,'Tablas Resto de Ecuador'!C940)</f>
        <v>45644</v>
      </c>
      <c r="D940" s="303">
        <f>IF('INGRESO DE DATOS'!$D$19="Guayas/Santa Elena",'Tablas Guayaquil'!D940,'Tablas Resto de Ecuador'!D940)</f>
        <v>29447</v>
      </c>
      <c r="E940" s="303">
        <f>IF('INGRESO DE DATOS'!$D$19="Guayas/Santa Elena",'Tablas Guayaquil'!E940,'Tablas Resto de Ecuador'!E940)</f>
        <v>0</v>
      </c>
      <c r="F940" s="303">
        <f>IF('INGRESO DE DATOS'!$D$19="Guayas/Santa Elena",'Tablas Guayaquil'!F940,'Tablas Resto de Ecuador'!F940)</f>
        <v>0</v>
      </c>
      <c r="G940" s="303">
        <f>IF('INGRESO DE DATOS'!$D$19="Guayas/Santa Elena",'Tablas Guayaquil'!G940,'Tablas Resto de Ecuador'!G940)</f>
        <v>0</v>
      </c>
    </row>
    <row r="941" spans="1:7" ht="14" hidden="1" x14ac:dyDescent="0.15">
      <c r="A941" s="4">
        <v>54</v>
      </c>
      <c r="B941" s="6"/>
      <c r="C941" s="303">
        <f>IF('INGRESO DE DATOS'!$D$19="Guayas/Santa Elena",'Tablas Guayaquil'!C941,'Tablas Resto de Ecuador'!C941)</f>
        <v>45644</v>
      </c>
      <c r="D941" s="303">
        <f>IF('INGRESO DE DATOS'!$D$19="Guayas/Santa Elena",'Tablas Guayaquil'!D941,'Tablas Resto de Ecuador'!D941)</f>
        <v>29447</v>
      </c>
      <c r="E941" s="303">
        <f>IF('INGRESO DE DATOS'!$D$19="Guayas/Santa Elena",'Tablas Guayaquil'!E941,'Tablas Resto de Ecuador'!E941)</f>
        <v>0</v>
      </c>
      <c r="F941" s="303">
        <f>IF('INGRESO DE DATOS'!$D$19="Guayas/Santa Elena",'Tablas Guayaquil'!F941,'Tablas Resto de Ecuador'!F941)</f>
        <v>0</v>
      </c>
      <c r="G941" s="303">
        <f>IF('INGRESO DE DATOS'!$D$19="Guayas/Santa Elena",'Tablas Guayaquil'!G941,'Tablas Resto de Ecuador'!G941)</f>
        <v>0</v>
      </c>
    </row>
    <row r="942" spans="1:7" ht="14" hidden="1" x14ac:dyDescent="0.15">
      <c r="A942" s="4">
        <v>55</v>
      </c>
      <c r="B942" s="6"/>
      <c r="C942" s="303">
        <f>IF('INGRESO DE DATOS'!$D$19="Guayas/Santa Elena",'Tablas Guayaquil'!C942,'Tablas Resto de Ecuador'!C942)</f>
        <v>50979</v>
      </c>
      <c r="D942" s="303">
        <f>IF('INGRESO DE DATOS'!$D$19="Guayas/Santa Elena",'Tablas Guayaquil'!D942,'Tablas Resto de Ecuador'!D942)</f>
        <v>32892</v>
      </c>
      <c r="E942" s="303">
        <f>IF('INGRESO DE DATOS'!$D$19="Guayas/Santa Elena",'Tablas Guayaquil'!E942,'Tablas Resto de Ecuador'!E942)</f>
        <v>0</v>
      </c>
      <c r="F942" s="303">
        <f>IF('INGRESO DE DATOS'!$D$19="Guayas/Santa Elena",'Tablas Guayaquil'!F942,'Tablas Resto de Ecuador'!F942)</f>
        <v>0</v>
      </c>
      <c r="G942" s="303">
        <f>IF('INGRESO DE DATOS'!$D$19="Guayas/Santa Elena",'Tablas Guayaquil'!G942,'Tablas Resto de Ecuador'!G942)</f>
        <v>0</v>
      </c>
    </row>
    <row r="943" spans="1:7" ht="14" hidden="1" x14ac:dyDescent="0.15">
      <c r="A943" s="4">
        <v>56</v>
      </c>
      <c r="B943" s="6"/>
      <c r="C943" s="303">
        <f>IF('INGRESO DE DATOS'!$D$19="Guayas/Santa Elena",'Tablas Guayaquil'!C943,'Tablas Resto de Ecuador'!C943)</f>
        <v>50979</v>
      </c>
      <c r="D943" s="303">
        <f>IF('INGRESO DE DATOS'!$D$19="Guayas/Santa Elena",'Tablas Guayaquil'!D943,'Tablas Resto de Ecuador'!D943)</f>
        <v>32892</v>
      </c>
      <c r="E943" s="303">
        <f>IF('INGRESO DE DATOS'!$D$19="Guayas/Santa Elena",'Tablas Guayaquil'!E943,'Tablas Resto de Ecuador'!E943)</f>
        <v>0</v>
      </c>
      <c r="F943" s="303">
        <f>IF('INGRESO DE DATOS'!$D$19="Guayas/Santa Elena",'Tablas Guayaquil'!F943,'Tablas Resto de Ecuador'!F943)</f>
        <v>0</v>
      </c>
      <c r="G943" s="303">
        <f>IF('INGRESO DE DATOS'!$D$19="Guayas/Santa Elena",'Tablas Guayaquil'!G943,'Tablas Resto de Ecuador'!G943)</f>
        <v>0</v>
      </c>
    </row>
    <row r="944" spans="1:7" ht="14" hidden="1" x14ac:dyDescent="0.15">
      <c r="A944" s="4">
        <v>57</v>
      </c>
      <c r="B944" s="6"/>
      <c r="C944" s="303">
        <f>IF('INGRESO DE DATOS'!$D$19="Guayas/Santa Elena",'Tablas Guayaquil'!C944,'Tablas Resto de Ecuador'!C944)</f>
        <v>50979</v>
      </c>
      <c r="D944" s="303">
        <f>IF('INGRESO DE DATOS'!$D$19="Guayas/Santa Elena",'Tablas Guayaquil'!D944,'Tablas Resto de Ecuador'!D944)</f>
        <v>32892</v>
      </c>
      <c r="E944" s="303">
        <f>IF('INGRESO DE DATOS'!$D$19="Guayas/Santa Elena",'Tablas Guayaquil'!E944,'Tablas Resto de Ecuador'!E944)</f>
        <v>0</v>
      </c>
      <c r="F944" s="303">
        <f>IF('INGRESO DE DATOS'!$D$19="Guayas/Santa Elena",'Tablas Guayaquil'!F944,'Tablas Resto de Ecuador'!F944)</f>
        <v>0</v>
      </c>
      <c r="G944" s="303">
        <f>IF('INGRESO DE DATOS'!$D$19="Guayas/Santa Elena",'Tablas Guayaquil'!G944,'Tablas Resto de Ecuador'!G944)</f>
        <v>0</v>
      </c>
    </row>
    <row r="945" spans="1:7" ht="14" hidden="1" x14ac:dyDescent="0.15">
      <c r="A945" s="4">
        <v>58</v>
      </c>
      <c r="B945" s="6"/>
      <c r="C945" s="303">
        <f>IF('INGRESO DE DATOS'!$D$19="Guayas/Santa Elena",'Tablas Guayaquil'!C945,'Tablas Resto de Ecuador'!C945)</f>
        <v>50979</v>
      </c>
      <c r="D945" s="303">
        <f>IF('INGRESO DE DATOS'!$D$19="Guayas/Santa Elena",'Tablas Guayaquil'!D945,'Tablas Resto de Ecuador'!D945)</f>
        <v>32892</v>
      </c>
      <c r="E945" s="303">
        <f>IF('INGRESO DE DATOS'!$D$19="Guayas/Santa Elena",'Tablas Guayaquil'!E945,'Tablas Resto de Ecuador'!E945)</f>
        <v>0</v>
      </c>
      <c r="F945" s="303">
        <f>IF('INGRESO DE DATOS'!$D$19="Guayas/Santa Elena",'Tablas Guayaquil'!F945,'Tablas Resto de Ecuador'!F945)</f>
        <v>0</v>
      </c>
      <c r="G945" s="303">
        <f>IF('INGRESO DE DATOS'!$D$19="Guayas/Santa Elena",'Tablas Guayaquil'!G945,'Tablas Resto de Ecuador'!G945)</f>
        <v>0</v>
      </c>
    </row>
    <row r="946" spans="1:7" ht="14" hidden="1" x14ac:dyDescent="0.15">
      <c r="A946" s="4">
        <v>59</v>
      </c>
      <c r="B946" s="6"/>
      <c r="C946" s="303">
        <f>IF('INGRESO DE DATOS'!$D$19="Guayas/Santa Elena",'Tablas Guayaquil'!C946,'Tablas Resto de Ecuador'!C946)</f>
        <v>50979</v>
      </c>
      <c r="D946" s="303">
        <f>IF('INGRESO DE DATOS'!$D$19="Guayas/Santa Elena",'Tablas Guayaquil'!D946,'Tablas Resto de Ecuador'!D946)</f>
        <v>32892</v>
      </c>
      <c r="E946" s="303">
        <f>IF('INGRESO DE DATOS'!$D$19="Guayas/Santa Elena",'Tablas Guayaquil'!E946,'Tablas Resto de Ecuador'!E946)</f>
        <v>0</v>
      </c>
      <c r="F946" s="303">
        <f>IF('INGRESO DE DATOS'!$D$19="Guayas/Santa Elena",'Tablas Guayaquil'!F946,'Tablas Resto de Ecuador'!F946)</f>
        <v>0</v>
      </c>
      <c r="G946" s="303">
        <f>IF('INGRESO DE DATOS'!$D$19="Guayas/Santa Elena",'Tablas Guayaquil'!G946,'Tablas Resto de Ecuador'!G946)</f>
        <v>0</v>
      </c>
    </row>
    <row r="947" spans="1:7" ht="14" hidden="1" x14ac:dyDescent="0.15">
      <c r="A947" s="4">
        <v>60</v>
      </c>
      <c r="B947" s="6"/>
      <c r="C947" s="303">
        <f>IF('INGRESO DE DATOS'!$D$19="Guayas/Santa Elena",'Tablas Guayaquil'!C947,'Tablas Resto de Ecuador'!C947)</f>
        <v>54518</v>
      </c>
      <c r="D947" s="303">
        <f>IF('INGRESO DE DATOS'!$D$19="Guayas/Santa Elena",'Tablas Guayaquil'!D947,'Tablas Resto de Ecuador'!D947)</f>
        <v>35175</v>
      </c>
      <c r="E947" s="303">
        <f>IF('INGRESO DE DATOS'!$D$19="Guayas/Santa Elena",'Tablas Guayaquil'!E947,'Tablas Resto de Ecuador'!E947)</f>
        <v>0</v>
      </c>
      <c r="F947" s="303">
        <f>IF('INGRESO DE DATOS'!$D$19="Guayas/Santa Elena",'Tablas Guayaquil'!F947,'Tablas Resto de Ecuador'!F947)</f>
        <v>0</v>
      </c>
      <c r="G947" s="303">
        <f>IF('INGRESO DE DATOS'!$D$19="Guayas/Santa Elena",'Tablas Guayaquil'!G947,'Tablas Resto de Ecuador'!G947)</f>
        <v>0</v>
      </c>
    </row>
    <row r="948" spans="1:7" ht="14" hidden="1" x14ac:dyDescent="0.15">
      <c r="A948" s="4">
        <v>61</v>
      </c>
      <c r="B948" s="6"/>
      <c r="C948" s="303">
        <f>IF('INGRESO DE DATOS'!$D$19="Guayas/Santa Elena",'Tablas Guayaquil'!C948,'Tablas Resto de Ecuador'!C948)</f>
        <v>60668</v>
      </c>
      <c r="D948" s="303">
        <f>IF('INGRESO DE DATOS'!$D$19="Guayas/Santa Elena",'Tablas Guayaquil'!D948,'Tablas Resto de Ecuador'!D948)</f>
        <v>39143</v>
      </c>
      <c r="E948" s="303">
        <f>IF('INGRESO DE DATOS'!$D$19="Guayas/Santa Elena",'Tablas Guayaquil'!E948,'Tablas Resto de Ecuador'!E948)</f>
        <v>0</v>
      </c>
      <c r="F948" s="303">
        <f>IF('INGRESO DE DATOS'!$D$19="Guayas/Santa Elena",'Tablas Guayaquil'!F948,'Tablas Resto de Ecuador'!F948)</f>
        <v>0</v>
      </c>
      <c r="G948" s="303">
        <f>IF('INGRESO DE DATOS'!$D$19="Guayas/Santa Elena",'Tablas Guayaquil'!G948,'Tablas Resto de Ecuador'!G948)</f>
        <v>0</v>
      </c>
    </row>
    <row r="949" spans="1:7" ht="14" hidden="1" x14ac:dyDescent="0.15">
      <c r="A949" s="4">
        <v>62</v>
      </c>
      <c r="B949" s="6"/>
      <c r="C949" s="303">
        <f>IF('INGRESO DE DATOS'!$D$19="Guayas/Santa Elena",'Tablas Guayaquil'!C949,'Tablas Resto de Ecuador'!C949)</f>
        <v>67298</v>
      </c>
      <c r="D949" s="303">
        <f>IF('INGRESO DE DATOS'!$D$19="Guayas/Santa Elena",'Tablas Guayaquil'!D949,'Tablas Resto de Ecuador'!D949)</f>
        <v>43421</v>
      </c>
      <c r="E949" s="303">
        <f>IF('INGRESO DE DATOS'!$D$19="Guayas/Santa Elena",'Tablas Guayaquil'!E949,'Tablas Resto de Ecuador'!E949)</f>
        <v>0</v>
      </c>
      <c r="F949" s="303">
        <f>IF('INGRESO DE DATOS'!$D$19="Guayas/Santa Elena",'Tablas Guayaquil'!F949,'Tablas Resto de Ecuador'!F949)</f>
        <v>0</v>
      </c>
      <c r="G949" s="303">
        <f>IF('INGRESO DE DATOS'!$D$19="Guayas/Santa Elena",'Tablas Guayaquil'!G949,'Tablas Resto de Ecuador'!G949)</f>
        <v>0</v>
      </c>
    </row>
    <row r="950" spans="1:7" ht="14" hidden="1" x14ac:dyDescent="0.15">
      <c r="A950" s="4">
        <v>63</v>
      </c>
      <c r="B950" s="6"/>
      <c r="C950" s="303">
        <f>IF('INGRESO DE DATOS'!$D$19="Guayas/Santa Elena",'Tablas Guayaquil'!C950,'Tablas Resto de Ecuador'!C950)</f>
        <v>74415</v>
      </c>
      <c r="D950" s="303">
        <f>IF('INGRESO DE DATOS'!$D$19="Guayas/Santa Elena",'Tablas Guayaquil'!D950,'Tablas Resto de Ecuador'!D950)</f>
        <v>48009</v>
      </c>
      <c r="E950" s="303">
        <f>IF('INGRESO DE DATOS'!$D$19="Guayas/Santa Elena",'Tablas Guayaquil'!E950,'Tablas Resto de Ecuador'!E950)</f>
        <v>0</v>
      </c>
      <c r="F950" s="303">
        <f>IF('INGRESO DE DATOS'!$D$19="Guayas/Santa Elena",'Tablas Guayaquil'!F950,'Tablas Resto de Ecuador'!F950)</f>
        <v>0</v>
      </c>
      <c r="G950" s="303">
        <f>IF('INGRESO DE DATOS'!$D$19="Guayas/Santa Elena",'Tablas Guayaquil'!G950,'Tablas Resto de Ecuador'!G950)</f>
        <v>0</v>
      </c>
    </row>
    <row r="951" spans="1:7" ht="14" hidden="1" x14ac:dyDescent="0.15">
      <c r="A951" s="4">
        <v>64</v>
      </c>
      <c r="B951" s="6"/>
      <c r="C951" s="303">
        <f>IF('INGRESO DE DATOS'!$D$19="Guayas/Santa Elena",'Tablas Guayaquil'!C951,'Tablas Resto de Ecuador'!C951)</f>
        <v>82011</v>
      </c>
      <c r="D951" s="303">
        <f>IF('INGRESO DE DATOS'!$D$19="Guayas/Santa Elena",'Tablas Guayaquil'!D951,'Tablas Resto de Ecuador'!D951)</f>
        <v>52912</v>
      </c>
      <c r="E951" s="303">
        <f>IF('INGRESO DE DATOS'!$D$19="Guayas/Santa Elena",'Tablas Guayaquil'!E951,'Tablas Resto de Ecuador'!E951)</f>
        <v>0</v>
      </c>
      <c r="F951" s="303">
        <f>IF('INGRESO DE DATOS'!$D$19="Guayas/Santa Elena",'Tablas Guayaquil'!F951,'Tablas Resto de Ecuador'!F951)</f>
        <v>0</v>
      </c>
      <c r="G951" s="303">
        <f>IF('INGRESO DE DATOS'!$D$19="Guayas/Santa Elena",'Tablas Guayaquil'!G951,'Tablas Resto de Ecuador'!G951)</f>
        <v>0</v>
      </c>
    </row>
    <row r="952" spans="1:7" ht="14" hidden="1" x14ac:dyDescent="0.15">
      <c r="A952" s="4">
        <v>65</v>
      </c>
      <c r="B952" s="6"/>
      <c r="C952" s="303">
        <f>IF('INGRESO DE DATOS'!$D$19="Guayas/Santa Elena",'Tablas Guayaquil'!C952,'Tablas Resto de Ecuador'!C952)</f>
        <v>90091</v>
      </c>
      <c r="D952" s="303">
        <f>IF('INGRESO DE DATOS'!$D$19="Guayas/Santa Elena",'Tablas Guayaquil'!D952,'Tablas Resto de Ecuador'!D952)</f>
        <v>58123</v>
      </c>
      <c r="E952" s="303">
        <f>IF('INGRESO DE DATOS'!$D$19="Guayas/Santa Elena",'Tablas Guayaquil'!E952,'Tablas Resto de Ecuador'!E952)</f>
        <v>0</v>
      </c>
      <c r="F952" s="303">
        <f>IF('INGRESO DE DATOS'!$D$19="Guayas/Santa Elena",'Tablas Guayaquil'!F952,'Tablas Resto de Ecuador'!F952)</f>
        <v>0</v>
      </c>
      <c r="G952" s="303">
        <f>IF('INGRESO DE DATOS'!$D$19="Guayas/Santa Elena",'Tablas Guayaquil'!G952,'Tablas Resto de Ecuador'!G952)</f>
        <v>0</v>
      </c>
    </row>
    <row r="953" spans="1:7" ht="14" hidden="1" x14ac:dyDescent="0.15">
      <c r="A953" s="4">
        <v>66</v>
      </c>
      <c r="B953" s="6"/>
      <c r="C953" s="303">
        <f>IF('INGRESO DE DATOS'!$D$19="Guayas/Santa Elena",'Tablas Guayaquil'!C953,'Tablas Resto de Ecuador'!C953)</f>
        <v>98650</v>
      </c>
      <c r="D953" s="303">
        <f>IF('INGRESO DE DATOS'!$D$19="Guayas/Santa Elena",'Tablas Guayaquil'!D953,'Tablas Resto de Ecuador'!D953)</f>
        <v>63648</v>
      </c>
      <c r="E953" s="303">
        <f>IF('INGRESO DE DATOS'!$D$19="Guayas/Santa Elena",'Tablas Guayaquil'!E953,'Tablas Resto de Ecuador'!E953)</f>
        <v>0</v>
      </c>
      <c r="F953" s="303">
        <f>IF('INGRESO DE DATOS'!$D$19="Guayas/Santa Elena",'Tablas Guayaquil'!F953,'Tablas Resto de Ecuador'!F953)</f>
        <v>0</v>
      </c>
      <c r="G953" s="303">
        <f>IF('INGRESO DE DATOS'!$D$19="Guayas/Santa Elena",'Tablas Guayaquil'!G953,'Tablas Resto de Ecuador'!G953)</f>
        <v>0</v>
      </c>
    </row>
    <row r="954" spans="1:7" ht="14" hidden="1" x14ac:dyDescent="0.15">
      <c r="A954" s="4">
        <v>67</v>
      </c>
      <c r="B954" s="6"/>
      <c r="C954" s="303">
        <f>IF('INGRESO DE DATOS'!$D$19="Guayas/Santa Elena",'Tablas Guayaquil'!C954,'Tablas Resto de Ecuador'!C954)</f>
        <v>107695</v>
      </c>
      <c r="D954" s="303">
        <f>IF('INGRESO DE DATOS'!$D$19="Guayas/Santa Elena",'Tablas Guayaquil'!D954,'Tablas Resto de Ecuador'!D954)</f>
        <v>69482</v>
      </c>
      <c r="E954" s="303">
        <f>IF('INGRESO DE DATOS'!$D$19="Guayas/Santa Elena",'Tablas Guayaquil'!E954,'Tablas Resto de Ecuador'!E954)</f>
        <v>0</v>
      </c>
      <c r="F954" s="303">
        <f>IF('INGRESO DE DATOS'!$D$19="Guayas/Santa Elena",'Tablas Guayaquil'!F954,'Tablas Resto de Ecuador'!F954)</f>
        <v>0</v>
      </c>
      <c r="G954" s="303">
        <f>IF('INGRESO DE DATOS'!$D$19="Guayas/Santa Elena",'Tablas Guayaquil'!G954,'Tablas Resto de Ecuador'!G954)</f>
        <v>0</v>
      </c>
    </row>
    <row r="955" spans="1:7" ht="14" hidden="1" x14ac:dyDescent="0.15">
      <c r="A955" s="4">
        <v>68</v>
      </c>
      <c r="B955" s="6"/>
      <c r="C955" s="303">
        <f>IF('INGRESO DE DATOS'!$D$19="Guayas/Santa Elena",'Tablas Guayaquil'!C955,'Tablas Resto de Ecuador'!C955)</f>
        <v>117220</v>
      </c>
      <c r="D955" s="303">
        <f>IF('INGRESO DE DATOS'!$D$19="Guayas/Santa Elena",'Tablas Guayaquil'!D955,'Tablas Resto de Ecuador'!D955)</f>
        <v>75630</v>
      </c>
      <c r="E955" s="303">
        <f>IF('INGRESO DE DATOS'!$D$19="Guayas/Santa Elena",'Tablas Guayaquil'!E955,'Tablas Resto de Ecuador'!E955)</f>
        <v>0</v>
      </c>
      <c r="F955" s="303">
        <f>IF('INGRESO DE DATOS'!$D$19="Guayas/Santa Elena",'Tablas Guayaquil'!F955,'Tablas Resto de Ecuador'!F955)</f>
        <v>0</v>
      </c>
      <c r="G955" s="303">
        <f>IF('INGRESO DE DATOS'!$D$19="Guayas/Santa Elena",'Tablas Guayaquil'!G955,'Tablas Resto de Ecuador'!G955)</f>
        <v>0</v>
      </c>
    </row>
    <row r="956" spans="1:7" ht="14" hidden="1" x14ac:dyDescent="0.15">
      <c r="A956" s="4">
        <v>69</v>
      </c>
      <c r="B956" s="6"/>
      <c r="C956" s="303">
        <f>IF('INGRESO DE DATOS'!$D$19="Guayas/Santa Elena",'Tablas Guayaquil'!C956,'Tablas Resto de Ecuador'!C956)</f>
        <v>127231</v>
      </c>
      <c r="D956" s="303">
        <f>IF('INGRESO DE DATOS'!$D$19="Guayas/Santa Elena",'Tablas Guayaquil'!D956,'Tablas Resto de Ecuador'!D956)</f>
        <v>82084</v>
      </c>
      <c r="E956" s="303">
        <f>IF('INGRESO DE DATOS'!$D$19="Guayas/Santa Elena",'Tablas Guayaquil'!E956,'Tablas Resto de Ecuador'!E956)</f>
        <v>0</v>
      </c>
      <c r="F956" s="303">
        <f>IF('INGRESO DE DATOS'!$D$19="Guayas/Santa Elena",'Tablas Guayaquil'!F956,'Tablas Resto de Ecuador'!F956)</f>
        <v>0</v>
      </c>
      <c r="G956" s="303">
        <f>IF('INGRESO DE DATOS'!$D$19="Guayas/Santa Elena",'Tablas Guayaquil'!G956,'Tablas Resto de Ecuador'!G956)</f>
        <v>0</v>
      </c>
    </row>
    <row r="957" spans="1:7" ht="14" hidden="1" x14ac:dyDescent="0.15">
      <c r="A957" s="4">
        <v>70</v>
      </c>
      <c r="B957" s="6"/>
      <c r="C957" s="303">
        <f>IF('INGRESO DE DATOS'!$D$19="Guayas/Santa Elena",'Tablas Guayaquil'!C957,'Tablas Resto de Ecuador'!C957)</f>
        <v>137723</v>
      </c>
      <c r="D957" s="303">
        <f>IF('INGRESO DE DATOS'!$D$19="Guayas/Santa Elena",'Tablas Guayaquil'!D957,'Tablas Resto de Ecuador'!D957)</f>
        <v>88853</v>
      </c>
      <c r="E957" s="303">
        <f>IF('INGRESO DE DATOS'!$D$19="Guayas/Santa Elena",'Tablas Guayaquil'!E957,'Tablas Resto de Ecuador'!E957)</f>
        <v>0</v>
      </c>
      <c r="F957" s="303">
        <f>IF('INGRESO DE DATOS'!$D$19="Guayas/Santa Elena",'Tablas Guayaquil'!F957,'Tablas Resto de Ecuador'!F957)</f>
        <v>0</v>
      </c>
      <c r="G957" s="303">
        <f>IF('INGRESO DE DATOS'!$D$19="Guayas/Santa Elena",'Tablas Guayaquil'!G957,'Tablas Resto de Ecuador'!G957)</f>
        <v>0</v>
      </c>
    </row>
    <row r="958" spans="1:7" ht="14" hidden="1" x14ac:dyDescent="0.15">
      <c r="A958" s="4">
        <v>71</v>
      </c>
      <c r="B958" s="6"/>
      <c r="C958" s="303">
        <f>IF('INGRESO DE DATOS'!$D$19="Guayas/Santa Elena",'Tablas Guayaquil'!C958,'Tablas Resto de Ecuador'!C958)</f>
        <v>148695</v>
      </c>
      <c r="D958" s="303">
        <f>IF('INGRESO DE DATOS'!$D$19="Guayas/Santa Elena",'Tablas Guayaquil'!D958,'Tablas Resto de Ecuador'!D958)</f>
        <v>95935</v>
      </c>
      <c r="E958" s="303">
        <f>IF('INGRESO DE DATOS'!$D$19="Guayas/Santa Elena",'Tablas Guayaquil'!E958,'Tablas Resto de Ecuador'!E958)</f>
        <v>0</v>
      </c>
      <c r="F958" s="303">
        <f>IF('INGRESO DE DATOS'!$D$19="Guayas/Santa Elena",'Tablas Guayaquil'!F958,'Tablas Resto de Ecuador'!F958)</f>
        <v>0</v>
      </c>
      <c r="G958" s="303">
        <f>IF('INGRESO DE DATOS'!$D$19="Guayas/Santa Elena",'Tablas Guayaquil'!G958,'Tablas Resto de Ecuador'!G958)</f>
        <v>0</v>
      </c>
    </row>
    <row r="959" spans="1:7" ht="14" hidden="1" x14ac:dyDescent="0.15">
      <c r="A959" s="4">
        <v>72</v>
      </c>
      <c r="B959" s="6"/>
      <c r="C959" s="303">
        <f>IF('INGRESO DE DATOS'!$D$19="Guayas/Santa Elena",'Tablas Guayaquil'!C959,'Tablas Resto de Ecuador'!C959)</f>
        <v>160152</v>
      </c>
      <c r="D959" s="303">
        <f>IF('INGRESO DE DATOS'!$D$19="Guayas/Santa Elena",'Tablas Guayaquil'!D959,'Tablas Resto de Ecuador'!D959)</f>
        <v>103325</v>
      </c>
      <c r="E959" s="303">
        <f>IF('INGRESO DE DATOS'!$D$19="Guayas/Santa Elena",'Tablas Guayaquil'!E959,'Tablas Resto de Ecuador'!E959)</f>
        <v>0</v>
      </c>
      <c r="F959" s="303">
        <f>IF('INGRESO DE DATOS'!$D$19="Guayas/Santa Elena",'Tablas Guayaquil'!F959,'Tablas Resto de Ecuador'!F959)</f>
        <v>0</v>
      </c>
      <c r="G959" s="303">
        <f>IF('INGRESO DE DATOS'!$D$19="Guayas/Santa Elena",'Tablas Guayaquil'!G959,'Tablas Resto de Ecuador'!G959)</f>
        <v>0</v>
      </c>
    </row>
    <row r="960" spans="1:7" ht="14" hidden="1" x14ac:dyDescent="0.15">
      <c r="A960" s="4">
        <v>73</v>
      </c>
      <c r="B960" s="6"/>
      <c r="C960" s="303">
        <f>IF('INGRESO DE DATOS'!$D$19="Guayas/Santa Elena",'Tablas Guayaquil'!C960,'Tablas Resto de Ecuador'!C960)</f>
        <v>172089</v>
      </c>
      <c r="D960" s="303">
        <f>IF('INGRESO DE DATOS'!$D$19="Guayas/Santa Elena",'Tablas Guayaquil'!D960,'Tablas Resto de Ecuador'!D960)</f>
        <v>111026</v>
      </c>
      <c r="E960" s="303">
        <f>IF('INGRESO DE DATOS'!$D$19="Guayas/Santa Elena",'Tablas Guayaquil'!E960,'Tablas Resto de Ecuador'!E960)</f>
        <v>0</v>
      </c>
      <c r="F960" s="303">
        <f>IF('INGRESO DE DATOS'!$D$19="Guayas/Santa Elena",'Tablas Guayaquil'!F960,'Tablas Resto de Ecuador'!F960)</f>
        <v>0</v>
      </c>
      <c r="G960" s="303">
        <f>IF('INGRESO DE DATOS'!$D$19="Guayas/Santa Elena",'Tablas Guayaquil'!G960,'Tablas Resto de Ecuador'!G960)</f>
        <v>0</v>
      </c>
    </row>
    <row r="961" spans="1:7" ht="14" hidden="1" x14ac:dyDescent="0.15">
      <c r="A961" s="4">
        <v>74</v>
      </c>
      <c r="B961" s="6"/>
      <c r="C961" s="303">
        <f>IF('INGRESO DE DATOS'!$D$19="Guayas/Santa Elena",'Tablas Guayaquil'!C961,'Tablas Resto de Ecuador'!C961)</f>
        <v>184513</v>
      </c>
      <c r="D961" s="303">
        <f>IF('INGRESO DE DATOS'!$D$19="Guayas/Santa Elena",'Tablas Guayaquil'!D961,'Tablas Resto de Ecuador'!D961)</f>
        <v>119042</v>
      </c>
      <c r="E961" s="303">
        <f>IF('INGRESO DE DATOS'!$D$19="Guayas/Santa Elena",'Tablas Guayaquil'!E961,'Tablas Resto de Ecuador'!E961)</f>
        <v>0</v>
      </c>
      <c r="F961" s="303">
        <f>IF('INGRESO DE DATOS'!$D$19="Guayas/Santa Elena",'Tablas Guayaquil'!F961,'Tablas Resto de Ecuador'!F961)</f>
        <v>0</v>
      </c>
      <c r="G961" s="303">
        <f>IF('INGRESO DE DATOS'!$D$19="Guayas/Santa Elena",'Tablas Guayaquil'!G961,'Tablas Resto de Ecuador'!G961)</f>
        <v>0</v>
      </c>
    </row>
    <row r="962" spans="1:7" ht="14" hidden="1" x14ac:dyDescent="0.15">
      <c r="A962" s="4">
        <v>75</v>
      </c>
      <c r="B962" s="6"/>
      <c r="C962" s="303">
        <f>IF('INGRESO DE DATOS'!$D$19="Guayas/Santa Elena",'Tablas Guayaquil'!C962,'Tablas Resto de Ecuador'!C962)</f>
        <v>197416</v>
      </c>
      <c r="D962" s="303">
        <f>IF('INGRESO DE DATOS'!$D$19="Guayas/Santa Elena",'Tablas Guayaquil'!D962,'Tablas Resto de Ecuador'!D962)</f>
        <v>127365</v>
      </c>
      <c r="E962" s="303">
        <f>IF('INGRESO DE DATOS'!$D$19="Guayas/Santa Elena",'Tablas Guayaquil'!E962,'Tablas Resto de Ecuador'!E962)</f>
        <v>0</v>
      </c>
      <c r="F962" s="303">
        <f>IF('INGRESO DE DATOS'!$D$19="Guayas/Santa Elena",'Tablas Guayaquil'!F962,'Tablas Resto de Ecuador'!F962)</f>
        <v>0</v>
      </c>
      <c r="G962" s="303">
        <f>IF('INGRESO DE DATOS'!$D$19="Guayas/Santa Elena",'Tablas Guayaquil'!G962,'Tablas Resto de Ecuador'!G962)</f>
        <v>0</v>
      </c>
    </row>
    <row r="963" spans="1:7" ht="14" hidden="1" x14ac:dyDescent="0.15">
      <c r="A963" s="4">
        <v>76</v>
      </c>
      <c r="B963" s="6"/>
      <c r="C963" s="303">
        <f>IF('INGRESO DE DATOS'!$D$19="Guayas/Santa Elena",'Tablas Guayaquil'!C963,'Tablas Resto de Ecuador'!C963)</f>
        <v>197416</v>
      </c>
      <c r="D963" s="303">
        <f>IF('INGRESO DE DATOS'!$D$19="Guayas/Santa Elena",'Tablas Guayaquil'!D963,'Tablas Resto de Ecuador'!D963)</f>
        <v>127365</v>
      </c>
      <c r="E963" s="303">
        <f>IF('INGRESO DE DATOS'!$D$19="Guayas/Santa Elena",'Tablas Guayaquil'!E963,'Tablas Resto de Ecuador'!E963)</f>
        <v>0</v>
      </c>
      <c r="F963" s="303">
        <f>IF('INGRESO DE DATOS'!$D$19="Guayas/Santa Elena",'Tablas Guayaquil'!F963,'Tablas Resto de Ecuador'!F963)</f>
        <v>0</v>
      </c>
      <c r="G963" s="303">
        <f>IF('INGRESO DE DATOS'!$D$19="Guayas/Santa Elena",'Tablas Guayaquil'!G963,'Tablas Resto de Ecuador'!G963)</f>
        <v>0</v>
      </c>
    </row>
    <row r="964" spans="1:7" ht="14" hidden="1" x14ac:dyDescent="0.15">
      <c r="A964" s="4">
        <v>77</v>
      </c>
      <c r="B964" s="6"/>
      <c r="C964" s="303">
        <f>IF('INGRESO DE DATOS'!$D$19="Guayas/Santa Elena",'Tablas Guayaquil'!C964,'Tablas Resto de Ecuador'!C964)</f>
        <v>197416</v>
      </c>
      <c r="D964" s="303">
        <f>IF('INGRESO DE DATOS'!$D$19="Guayas/Santa Elena",'Tablas Guayaquil'!D964,'Tablas Resto de Ecuador'!D964)</f>
        <v>127365</v>
      </c>
      <c r="E964" s="303">
        <f>IF('INGRESO DE DATOS'!$D$19="Guayas/Santa Elena",'Tablas Guayaquil'!E964,'Tablas Resto de Ecuador'!E964)</f>
        <v>0</v>
      </c>
      <c r="F964" s="303">
        <f>IF('INGRESO DE DATOS'!$D$19="Guayas/Santa Elena",'Tablas Guayaquil'!F964,'Tablas Resto de Ecuador'!F964)</f>
        <v>0</v>
      </c>
      <c r="G964" s="303">
        <f>IF('INGRESO DE DATOS'!$D$19="Guayas/Santa Elena",'Tablas Guayaquil'!G964,'Tablas Resto de Ecuador'!G964)</f>
        <v>0</v>
      </c>
    </row>
    <row r="965" spans="1:7" ht="14" hidden="1" x14ac:dyDescent="0.15">
      <c r="A965" s="4">
        <v>78</v>
      </c>
      <c r="B965" s="6"/>
      <c r="C965" s="303">
        <f>IF('INGRESO DE DATOS'!$D$19="Guayas/Santa Elena",'Tablas Guayaquil'!C965,'Tablas Resto de Ecuador'!C965)</f>
        <v>197416</v>
      </c>
      <c r="D965" s="303">
        <f>IF('INGRESO DE DATOS'!$D$19="Guayas/Santa Elena",'Tablas Guayaquil'!D965,'Tablas Resto de Ecuador'!D965)</f>
        <v>127365</v>
      </c>
      <c r="E965" s="303">
        <f>IF('INGRESO DE DATOS'!$D$19="Guayas/Santa Elena",'Tablas Guayaquil'!E965,'Tablas Resto de Ecuador'!E965)</f>
        <v>0</v>
      </c>
      <c r="F965" s="303">
        <f>IF('INGRESO DE DATOS'!$D$19="Guayas/Santa Elena",'Tablas Guayaquil'!F965,'Tablas Resto de Ecuador'!F965)</f>
        <v>0</v>
      </c>
      <c r="G965" s="303">
        <f>IF('INGRESO DE DATOS'!$D$19="Guayas/Santa Elena",'Tablas Guayaquil'!G965,'Tablas Resto de Ecuador'!G965)</f>
        <v>0</v>
      </c>
    </row>
    <row r="966" spans="1:7" ht="14" hidden="1" x14ac:dyDescent="0.15">
      <c r="A966" s="4">
        <v>79</v>
      </c>
      <c r="B966" s="6"/>
      <c r="C966" s="303">
        <f>IF('INGRESO DE DATOS'!$D$19="Guayas/Santa Elena",'Tablas Guayaquil'!C966,'Tablas Resto de Ecuador'!C966)</f>
        <v>197416</v>
      </c>
      <c r="D966" s="303">
        <f>IF('INGRESO DE DATOS'!$D$19="Guayas/Santa Elena",'Tablas Guayaquil'!D966,'Tablas Resto de Ecuador'!D966)</f>
        <v>127365</v>
      </c>
      <c r="E966" s="303">
        <f>IF('INGRESO DE DATOS'!$D$19="Guayas/Santa Elena",'Tablas Guayaquil'!E966,'Tablas Resto de Ecuador'!E966)</f>
        <v>0</v>
      </c>
      <c r="F966" s="303">
        <f>IF('INGRESO DE DATOS'!$D$19="Guayas/Santa Elena",'Tablas Guayaquil'!F966,'Tablas Resto de Ecuador'!F966)</f>
        <v>0</v>
      </c>
      <c r="G966" s="303">
        <f>IF('INGRESO DE DATOS'!$D$19="Guayas/Santa Elena",'Tablas Guayaquil'!G966,'Tablas Resto de Ecuador'!G966)</f>
        <v>0</v>
      </c>
    </row>
    <row r="967" spans="1:7" ht="14" hidden="1" x14ac:dyDescent="0.15">
      <c r="A967" s="4">
        <v>80</v>
      </c>
      <c r="B967" s="6"/>
      <c r="C967" s="303">
        <f>IF('INGRESO DE DATOS'!$D$19="Guayas/Santa Elena",'Tablas Guayaquil'!C967,'Tablas Resto de Ecuador'!C967)</f>
        <v>197416</v>
      </c>
      <c r="D967" s="303">
        <f>IF('INGRESO DE DATOS'!$D$19="Guayas/Santa Elena",'Tablas Guayaquil'!D967,'Tablas Resto de Ecuador'!D967)</f>
        <v>127365</v>
      </c>
      <c r="E967" s="303">
        <f>IF('INGRESO DE DATOS'!$D$19="Guayas/Santa Elena",'Tablas Guayaquil'!E967,'Tablas Resto de Ecuador'!E967)</f>
        <v>0</v>
      </c>
      <c r="F967" s="303">
        <f>IF('INGRESO DE DATOS'!$D$19="Guayas/Santa Elena",'Tablas Guayaquil'!F967,'Tablas Resto de Ecuador'!F967)</f>
        <v>0</v>
      </c>
      <c r="G967" s="303">
        <f>IF('INGRESO DE DATOS'!$D$19="Guayas/Santa Elena",'Tablas Guayaquil'!G967,'Tablas Resto de Ecuador'!G967)</f>
        <v>0</v>
      </c>
    </row>
    <row r="968" spans="1:7" ht="14" hidden="1" x14ac:dyDescent="0.15">
      <c r="A968" s="4">
        <v>81</v>
      </c>
      <c r="B968" s="6"/>
      <c r="C968" s="303">
        <f>IF('INGRESO DE DATOS'!$D$19="Guayas/Santa Elena",'Tablas Guayaquil'!C968,'Tablas Resto de Ecuador'!C968)</f>
        <v>197416</v>
      </c>
      <c r="D968" s="303">
        <f>IF('INGRESO DE DATOS'!$D$19="Guayas/Santa Elena",'Tablas Guayaquil'!D968,'Tablas Resto de Ecuador'!D968)</f>
        <v>127365</v>
      </c>
      <c r="E968" s="303">
        <f>IF('INGRESO DE DATOS'!$D$19="Guayas/Santa Elena",'Tablas Guayaquil'!E968,'Tablas Resto de Ecuador'!E968)</f>
        <v>0</v>
      </c>
      <c r="F968" s="303">
        <f>IF('INGRESO DE DATOS'!$D$19="Guayas/Santa Elena",'Tablas Guayaquil'!F968,'Tablas Resto de Ecuador'!F968)</f>
        <v>0</v>
      </c>
      <c r="G968" s="303">
        <f>IF('INGRESO DE DATOS'!$D$19="Guayas/Santa Elena",'Tablas Guayaquil'!G968,'Tablas Resto de Ecuador'!G968)</f>
        <v>0</v>
      </c>
    </row>
    <row r="969" spans="1:7" ht="14" hidden="1" x14ac:dyDescent="0.15">
      <c r="A969" s="4">
        <v>82</v>
      </c>
      <c r="B969" s="6"/>
      <c r="C969" s="303">
        <f>IF('INGRESO DE DATOS'!$D$19="Guayas/Santa Elena",'Tablas Guayaquil'!C969,'Tablas Resto de Ecuador'!C969)</f>
        <v>197416</v>
      </c>
      <c r="D969" s="303">
        <f>IF('INGRESO DE DATOS'!$D$19="Guayas/Santa Elena",'Tablas Guayaquil'!D969,'Tablas Resto de Ecuador'!D969)</f>
        <v>127365</v>
      </c>
      <c r="E969" s="303">
        <f>IF('INGRESO DE DATOS'!$D$19="Guayas/Santa Elena",'Tablas Guayaquil'!E969,'Tablas Resto de Ecuador'!E969)</f>
        <v>0</v>
      </c>
      <c r="F969" s="303">
        <f>IF('INGRESO DE DATOS'!$D$19="Guayas/Santa Elena",'Tablas Guayaquil'!F969,'Tablas Resto de Ecuador'!F969)</f>
        <v>0</v>
      </c>
      <c r="G969" s="303">
        <f>IF('INGRESO DE DATOS'!$D$19="Guayas/Santa Elena",'Tablas Guayaquil'!G969,'Tablas Resto de Ecuador'!G969)</f>
        <v>0</v>
      </c>
    </row>
    <row r="970" spans="1:7" ht="14" hidden="1" x14ac:dyDescent="0.15">
      <c r="A970" s="4">
        <v>83</v>
      </c>
      <c r="B970" s="6"/>
      <c r="C970" s="303">
        <f>IF('INGRESO DE DATOS'!$D$19="Guayas/Santa Elena",'Tablas Guayaquil'!C970,'Tablas Resto de Ecuador'!C970)</f>
        <v>197416</v>
      </c>
      <c r="D970" s="303">
        <f>IF('INGRESO DE DATOS'!$D$19="Guayas/Santa Elena",'Tablas Guayaquil'!D970,'Tablas Resto de Ecuador'!D970)</f>
        <v>127365</v>
      </c>
      <c r="E970" s="303">
        <f>IF('INGRESO DE DATOS'!$D$19="Guayas/Santa Elena",'Tablas Guayaquil'!E970,'Tablas Resto de Ecuador'!E970)</f>
        <v>0</v>
      </c>
      <c r="F970" s="303">
        <f>IF('INGRESO DE DATOS'!$D$19="Guayas/Santa Elena",'Tablas Guayaquil'!F970,'Tablas Resto de Ecuador'!F970)</f>
        <v>0</v>
      </c>
      <c r="G970" s="303">
        <f>IF('INGRESO DE DATOS'!$D$19="Guayas/Santa Elena",'Tablas Guayaquil'!G970,'Tablas Resto de Ecuador'!G970)</f>
        <v>0</v>
      </c>
    </row>
    <row r="971" spans="1:7" ht="14" hidden="1" x14ac:dyDescent="0.15">
      <c r="A971" s="4">
        <v>84</v>
      </c>
      <c r="B971" s="6" t="s">
        <v>3</v>
      </c>
      <c r="C971" s="303">
        <f>IF('INGRESO DE DATOS'!$D$19="Guayas/Santa Elena",'Tablas Guayaquil'!C971,'Tablas Resto de Ecuador'!C971)</f>
        <v>197416</v>
      </c>
      <c r="D971" s="303">
        <f>IF('INGRESO DE DATOS'!$D$19="Guayas/Santa Elena",'Tablas Guayaquil'!D971,'Tablas Resto de Ecuador'!D971)</f>
        <v>127365</v>
      </c>
      <c r="E971" s="303">
        <f>IF('INGRESO DE DATOS'!$D$19="Guayas/Santa Elena",'Tablas Guayaquil'!E971,'Tablas Resto de Ecuador'!E971)</f>
        <v>0</v>
      </c>
      <c r="F971" s="303">
        <f>IF('INGRESO DE DATOS'!$D$19="Guayas/Santa Elena",'Tablas Guayaquil'!F971,'Tablas Resto de Ecuador'!F971)</f>
        <v>0</v>
      </c>
      <c r="G971" s="303">
        <f>IF('INGRESO DE DATOS'!$D$19="Guayas/Santa Elena",'Tablas Guayaquil'!G971,'Tablas Resto de Ecuador'!G971)</f>
        <v>0</v>
      </c>
    </row>
    <row r="972" spans="1:7" ht="14" hidden="1" x14ac:dyDescent="0.15">
      <c r="A972" s="4">
        <v>1</v>
      </c>
      <c r="B972" s="6" t="s">
        <v>4</v>
      </c>
      <c r="C972" s="303">
        <f>IF('INGRESO DE DATOS'!$D$19="Guayas/Santa Elena",'Tablas Guayaquil'!C972,'Tablas Resto de Ecuador'!C972)</f>
        <v>10211</v>
      </c>
      <c r="D972" s="303">
        <f>IF('INGRESO DE DATOS'!$D$19="Guayas/Santa Elena",'Tablas Guayaquil'!D972,'Tablas Resto de Ecuador'!D972)</f>
        <v>6588</v>
      </c>
      <c r="E972" s="303">
        <f>IF('INGRESO DE DATOS'!$D$19="Guayas/Santa Elena",'Tablas Guayaquil'!E972,'Tablas Resto de Ecuador'!E972)</f>
        <v>0</v>
      </c>
      <c r="F972" s="303">
        <f>IF('INGRESO DE DATOS'!$D$19="Guayas/Santa Elena",'Tablas Guayaquil'!F972,'Tablas Resto de Ecuador'!F972)</f>
        <v>0</v>
      </c>
      <c r="G972" s="303">
        <f>IF('INGRESO DE DATOS'!$D$19="Guayas/Santa Elena",'Tablas Guayaquil'!G972,'Tablas Resto de Ecuador'!G972)</f>
        <v>0</v>
      </c>
    </row>
    <row r="973" spans="1:7" ht="14" hidden="1" x14ac:dyDescent="0.15">
      <c r="A973" s="4">
        <v>2</v>
      </c>
      <c r="B973" s="6" t="s">
        <v>1</v>
      </c>
      <c r="C973" s="303">
        <f>IF('INGRESO DE DATOS'!$D$19="Guayas/Santa Elena",'Tablas Guayaquil'!C973,'Tablas Resto de Ecuador'!C973)</f>
        <v>17359</v>
      </c>
      <c r="D973" s="303">
        <f>IF('INGRESO DE DATOS'!$D$19="Guayas/Santa Elena",'Tablas Guayaquil'!D973,'Tablas Resto de Ecuador'!D973)</f>
        <v>11198</v>
      </c>
      <c r="E973" s="303">
        <f>IF('INGRESO DE DATOS'!$D$19="Guayas/Santa Elena",'Tablas Guayaquil'!E973,'Tablas Resto de Ecuador'!E973)</f>
        <v>0</v>
      </c>
      <c r="F973" s="303">
        <f>IF('INGRESO DE DATOS'!$D$19="Guayas/Santa Elena",'Tablas Guayaquil'!F973,'Tablas Resto de Ecuador'!F973)</f>
        <v>0</v>
      </c>
      <c r="G973" s="303">
        <f>IF('INGRESO DE DATOS'!$D$19="Guayas/Santa Elena",'Tablas Guayaquil'!G973,'Tablas Resto de Ecuador'!G973)</f>
        <v>0</v>
      </c>
    </row>
    <row r="974" spans="1:7" ht="14" hidden="1" x14ac:dyDescent="0.15">
      <c r="A974" s="4">
        <v>3</v>
      </c>
      <c r="B974" s="6" t="s">
        <v>5</v>
      </c>
      <c r="C974" s="303">
        <f>IF('INGRESO DE DATOS'!$D$19="Guayas/Santa Elena",'Tablas Guayaquil'!C974,'Tablas Resto de Ecuador'!C974)</f>
        <v>24502</v>
      </c>
      <c r="D974" s="303">
        <f>IF('INGRESO DE DATOS'!$D$19="Guayas/Santa Elena",'Tablas Guayaquil'!D974,'Tablas Resto de Ecuador'!D974)</f>
        <v>15810</v>
      </c>
      <c r="E974" s="303">
        <f>IF('INGRESO DE DATOS'!$D$19="Guayas/Santa Elena",'Tablas Guayaquil'!E974,'Tablas Resto de Ecuador'!E974)</f>
        <v>0</v>
      </c>
      <c r="F974" s="303">
        <f>IF('INGRESO DE DATOS'!$D$19="Guayas/Santa Elena",'Tablas Guayaquil'!F974,'Tablas Resto de Ecuador'!F974)</f>
        <v>0</v>
      </c>
      <c r="G974" s="303">
        <f>IF('INGRESO DE DATOS'!$D$19="Guayas/Santa Elena",'Tablas Guayaquil'!G974,'Tablas Resto de Ecuador'!G974)</f>
        <v>0</v>
      </c>
    </row>
    <row r="975" spans="1:7" ht="14" hidden="1" x14ac:dyDescent="0.15">
      <c r="A975" s="4"/>
      <c r="B975" s="7"/>
      <c r="C975" s="303">
        <f>IF('INGRESO DE DATOS'!$D$19="Guayas/Santa Elena",'Tablas Guayaquil'!C975,'Tablas Resto de Ecuador'!C975)</f>
        <v>0</v>
      </c>
      <c r="D975" s="303">
        <f>IF('INGRESO DE DATOS'!$D$19="Guayas/Santa Elena",'Tablas Guayaquil'!D975,'Tablas Resto de Ecuador'!D975)</f>
        <v>0</v>
      </c>
      <c r="E975" s="303">
        <f>IF('INGRESO DE DATOS'!$D$19="Guayas/Santa Elena",'Tablas Guayaquil'!E975,'Tablas Resto de Ecuador'!E975)</f>
        <v>0</v>
      </c>
      <c r="F975" s="303">
        <f>IF('INGRESO DE DATOS'!$D$19="Guayas/Santa Elena",'Tablas Guayaquil'!F975,'Tablas Resto de Ecuador'!F975)</f>
        <v>0</v>
      </c>
      <c r="G975" s="303">
        <f>IF('INGRESO DE DATOS'!$D$19="Guayas/Santa Elena",'Tablas Guayaquil'!G975,'Tablas Resto de Ecuador'!G975)</f>
        <v>0</v>
      </c>
    </row>
    <row r="976" spans="1:7" ht="18" hidden="1" x14ac:dyDescent="0.2">
      <c r="A976" s="422" t="s">
        <v>26</v>
      </c>
      <c r="B976" s="423"/>
      <c r="C976" s="303">
        <f>IF('INGRESO DE DATOS'!$D$19="Guayas/Santa Elena",'Tablas Guayaquil'!C976,'Tablas Resto de Ecuador'!C976)</f>
        <v>0</v>
      </c>
      <c r="D976" s="303">
        <f>IF('INGRESO DE DATOS'!$D$19="Guayas/Santa Elena",'Tablas Guayaquil'!D976,'Tablas Resto de Ecuador'!D976)</f>
        <v>0</v>
      </c>
      <c r="E976" s="303">
        <f>IF('INGRESO DE DATOS'!$D$19="Guayas/Santa Elena",'Tablas Guayaquil'!E976,'Tablas Resto de Ecuador'!E976)</f>
        <v>0</v>
      </c>
      <c r="F976" s="303">
        <f>IF('INGRESO DE DATOS'!$D$19="Guayas/Santa Elena",'Tablas Guayaquil'!F976,'Tablas Resto de Ecuador'!F976)</f>
        <v>0</v>
      </c>
      <c r="G976" s="303">
        <f>IF('INGRESO DE DATOS'!$D$19="Guayas/Santa Elena",'Tablas Guayaquil'!G976,'Tablas Resto de Ecuador'!G976)</f>
        <v>0</v>
      </c>
    </row>
    <row r="977" spans="1:7" ht="14" hidden="1" x14ac:dyDescent="0.15">
      <c r="A977" s="551" t="s">
        <v>0</v>
      </c>
      <c r="B977" s="552"/>
      <c r="C977" s="303">
        <f>IF('INGRESO DE DATOS'!$D$19="Guayas/Santa Elena",'Tablas Guayaquil'!C977,'Tablas Resto de Ecuador'!C977)</f>
        <v>0</v>
      </c>
      <c r="D977" s="303">
        <f>IF('INGRESO DE DATOS'!$D$19="Guayas/Santa Elena",'Tablas Guayaquil'!D977,'Tablas Resto de Ecuador'!D977)</f>
        <v>0</v>
      </c>
      <c r="E977" s="303">
        <f>IF('INGRESO DE DATOS'!$D$19="Guayas/Santa Elena",'Tablas Guayaquil'!E977,'Tablas Resto de Ecuador'!E977)</f>
        <v>0</v>
      </c>
      <c r="F977" s="303">
        <f>IF('INGRESO DE DATOS'!$D$19="Guayas/Santa Elena",'Tablas Guayaquil'!F977,'Tablas Resto de Ecuador'!F977)</f>
        <v>0</v>
      </c>
      <c r="G977" s="303">
        <f>IF('INGRESO DE DATOS'!$D$19="Guayas/Santa Elena",'Tablas Guayaquil'!G977,'Tablas Resto de Ecuador'!G977)</f>
        <v>0</v>
      </c>
    </row>
    <row r="978" spans="1:7" ht="14" hidden="1" x14ac:dyDescent="0.15">
      <c r="A978" s="4" t="s">
        <v>2</v>
      </c>
      <c r="B978" s="5" t="s">
        <v>2</v>
      </c>
      <c r="C978" s="303">
        <f>IF('INGRESO DE DATOS'!$D$19="Guayas/Santa Elena",'Tablas Guayaquil'!C978,'Tablas Resto de Ecuador'!C978)</f>
        <v>0</v>
      </c>
      <c r="D978" s="303">
        <f>IF('INGRESO DE DATOS'!$D$19="Guayas/Santa Elena",'Tablas Guayaquil'!D978,'Tablas Resto de Ecuador'!D978)</f>
        <v>1000</v>
      </c>
      <c r="E978" s="303">
        <f>IF('INGRESO DE DATOS'!$D$19="Guayas/Santa Elena",'Tablas Guayaquil'!E978,'Tablas Resto de Ecuador'!E978)</f>
        <v>2000</v>
      </c>
      <c r="F978" s="303">
        <f>IF('INGRESO DE DATOS'!$D$19="Guayas/Santa Elena",'Tablas Guayaquil'!F978,'Tablas Resto de Ecuador'!F978)</f>
        <v>0</v>
      </c>
      <c r="G978" s="303">
        <f>IF('INGRESO DE DATOS'!$D$19="Guayas/Santa Elena",'Tablas Guayaquil'!G978,'Tablas Resto de Ecuador'!G978)</f>
        <v>0</v>
      </c>
    </row>
    <row r="979" spans="1:7" ht="14" hidden="1" x14ac:dyDescent="0.15">
      <c r="A979" s="4">
        <v>18</v>
      </c>
      <c r="B979" s="6"/>
      <c r="C979" s="303">
        <f>IF('INGRESO DE DATOS'!$D$19="Guayas/Santa Elena",'Tablas Guayaquil'!C979,'Tablas Resto de Ecuador'!C979)</f>
        <v>2265.666666666667</v>
      </c>
      <c r="D979" s="303">
        <f>IF('INGRESO DE DATOS'!$D$19="Guayas/Santa Elena",'Tablas Guayaquil'!D979,'Tablas Resto de Ecuador'!D979)</f>
        <v>1461.9733333333334</v>
      </c>
      <c r="E979" s="303">
        <f>IF('INGRESO DE DATOS'!$D$19="Guayas/Santa Elena",'Tablas Guayaquil'!E979,'Tablas Resto de Ecuador'!E979)</f>
        <v>0</v>
      </c>
      <c r="F979" s="303">
        <f>IF('INGRESO DE DATOS'!$D$19="Guayas/Santa Elena",'Tablas Guayaquil'!F979,'Tablas Resto de Ecuador'!F979)</f>
        <v>0</v>
      </c>
      <c r="G979" s="303">
        <f>IF('INGRESO DE DATOS'!$D$19="Guayas/Santa Elena",'Tablas Guayaquil'!G979,'Tablas Resto de Ecuador'!G979)</f>
        <v>0</v>
      </c>
    </row>
    <row r="980" spans="1:7" ht="14" hidden="1" x14ac:dyDescent="0.15">
      <c r="A980" s="4">
        <v>19</v>
      </c>
      <c r="B980" s="6"/>
      <c r="C980" s="303">
        <f>IF('INGRESO DE DATOS'!$D$19="Guayas/Santa Elena",'Tablas Guayaquil'!C980,'Tablas Resto de Ecuador'!C980)</f>
        <v>2265.666666666667</v>
      </c>
      <c r="D980" s="303">
        <f>IF('INGRESO DE DATOS'!$D$19="Guayas/Santa Elena",'Tablas Guayaquil'!D980,'Tablas Resto de Ecuador'!D980)</f>
        <v>1461.9733333333334</v>
      </c>
      <c r="E980" s="303">
        <f>IF('INGRESO DE DATOS'!$D$19="Guayas/Santa Elena",'Tablas Guayaquil'!E980,'Tablas Resto de Ecuador'!E980)</f>
        <v>0</v>
      </c>
      <c r="F980" s="303">
        <f>IF('INGRESO DE DATOS'!$D$19="Guayas/Santa Elena",'Tablas Guayaquil'!F980,'Tablas Resto de Ecuador'!F980)</f>
        <v>0</v>
      </c>
      <c r="G980" s="303">
        <f>IF('INGRESO DE DATOS'!$D$19="Guayas/Santa Elena",'Tablas Guayaquil'!G980,'Tablas Resto de Ecuador'!G980)</f>
        <v>0</v>
      </c>
    </row>
    <row r="981" spans="1:7" ht="14" hidden="1" x14ac:dyDescent="0.15">
      <c r="A981" s="4">
        <v>20</v>
      </c>
      <c r="B981" s="6"/>
      <c r="C981" s="303">
        <f>IF('INGRESO DE DATOS'!$D$19="Guayas/Santa Elena",'Tablas Guayaquil'!C981,'Tablas Resto de Ecuador'!C981)</f>
        <v>2265.666666666667</v>
      </c>
      <c r="D981" s="303">
        <f>IF('INGRESO DE DATOS'!$D$19="Guayas/Santa Elena",'Tablas Guayaquil'!D981,'Tablas Resto de Ecuador'!D981)</f>
        <v>1461.9733333333334</v>
      </c>
      <c r="E981" s="303">
        <f>IF('INGRESO DE DATOS'!$D$19="Guayas/Santa Elena",'Tablas Guayaquil'!E981,'Tablas Resto de Ecuador'!E981)</f>
        <v>0</v>
      </c>
      <c r="F981" s="303">
        <f>IF('INGRESO DE DATOS'!$D$19="Guayas/Santa Elena",'Tablas Guayaquil'!F981,'Tablas Resto de Ecuador'!F981)</f>
        <v>0</v>
      </c>
      <c r="G981" s="303">
        <f>IF('INGRESO DE DATOS'!$D$19="Guayas/Santa Elena",'Tablas Guayaquil'!G981,'Tablas Resto de Ecuador'!G981)</f>
        <v>0</v>
      </c>
    </row>
    <row r="982" spans="1:7" ht="14" hidden="1" x14ac:dyDescent="0.15">
      <c r="A982" s="4">
        <v>21</v>
      </c>
      <c r="B982" s="6"/>
      <c r="C982" s="303">
        <f>IF('INGRESO DE DATOS'!$D$19="Guayas/Santa Elena",'Tablas Guayaquil'!C982,'Tablas Resto de Ecuador'!C982)</f>
        <v>2265.666666666667</v>
      </c>
      <c r="D982" s="303">
        <f>IF('INGRESO DE DATOS'!$D$19="Guayas/Santa Elena",'Tablas Guayaquil'!D982,'Tablas Resto de Ecuador'!D982)</f>
        <v>1461.9733333333334</v>
      </c>
      <c r="E982" s="303">
        <f>IF('INGRESO DE DATOS'!$D$19="Guayas/Santa Elena",'Tablas Guayaquil'!E982,'Tablas Resto de Ecuador'!E982)</f>
        <v>0</v>
      </c>
      <c r="F982" s="303">
        <f>IF('INGRESO DE DATOS'!$D$19="Guayas/Santa Elena",'Tablas Guayaquil'!F982,'Tablas Resto de Ecuador'!F982)</f>
        <v>0</v>
      </c>
      <c r="G982" s="303">
        <f>IF('INGRESO DE DATOS'!$D$19="Guayas/Santa Elena",'Tablas Guayaquil'!G982,'Tablas Resto de Ecuador'!G982)</f>
        <v>0</v>
      </c>
    </row>
    <row r="983" spans="1:7" ht="14" hidden="1" x14ac:dyDescent="0.15">
      <c r="A983" s="4">
        <v>22</v>
      </c>
      <c r="B983" s="6"/>
      <c r="C983" s="303">
        <f>IF('INGRESO DE DATOS'!$D$19="Guayas/Santa Elena",'Tablas Guayaquil'!C983,'Tablas Resto de Ecuador'!C983)</f>
        <v>2265.666666666667</v>
      </c>
      <c r="D983" s="303">
        <f>IF('INGRESO DE DATOS'!$D$19="Guayas/Santa Elena",'Tablas Guayaquil'!D983,'Tablas Resto de Ecuador'!D983)</f>
        <v>1461.9733333333334</v>
      </c>
      <c r="E983" s="303">
        <f>IF('INGRESO DE DATOS'!$D$19="Guayas/Santa Elena",'Tablas Guayaquil'!E983,'Tablas Resto de Ecuador'!E983)</f>
        <v>0</v>
      </c>
      <c r="F983" s="303">
        <f>IF('INGRESO DE DATOS'!$D$19="Guayas/Santa Elena",'Tablas Guayaquil'!F983,'Tablas Resto de Ecuador'!F983)</f>
        <v>0</v>
      </c>
      <c r="G983" s="303">
        <f>IF('INGRESO DE DATOS'!$D$19="Guayas/Santa Elena",'Tablas Guayaquil'!G983,'Tablas Resto de Ecuador'!G983)</f>
        <v>0</v>
      </c>
    </row>
    <row r="984" spans="1:7" ht="14" hidden="1" x14ac:dyDescent="0.15">
      <c r="A984" s="4">
        <v>23</v>
      </c>
      <c r="B984" s="6"/>
      <c r="C984" s="303">
        <f>IF('INGRESO DE DATOS'!$D$19="Guayas/Santa Elena",'Tablas Guayaquil'!C984,'Tablas Resto de Ecuador'!C984)</f>
        <v>2265.666666666667</v>
      </c>
      <c r="D984" s="303">
        <f>IF('INGRESO DE DATOS'!$D$19="Guayas/Santa Elena",'Tablas Guayaquil'!D984,'Tablas Resto de Ecuador'!D984)</f>
        <v>1461.9733333333334</v>
      </c>
      <c r="E984" s="303">
        <f>IF('INGRESO DE DATOS'!$D$19="Guayas/Santa Elena",'Tablas Guayaquil'!E984,'Tablas Resto de Ecuador'!E984)</f>
        <v>0</v>
      </c>
      <c r="F984" s="303">
        <f>IF('INGRESO DE DATOS'!$D$19="Guayas/Santa Elena",'Tablas Guayaquil'!F984,'Tablas Resto de Ecuador'!F984)</f>
        <v>0</v>
      </c>
      <c r="G984" s="303">
        <f>IF('INGRESO DE DATOS'!$D$19="Guayas/Santa Elena",'Tablas Guayaquil'!G984,'Tablas Resto de Ecuador'!G984)</f>
        <v>0</v>
      </c>
    </row>
    <row r="985" spans="1:7" ht="14" hidden="1" x14ac:dyDescent="0.15">
      <c r="A985" s="4">
        <v>24</v>
      </c>
      <c r="B985" s="6"/>
      <c r="C985" s="303">
        <f>IF('INGRESO DE DATOS'!$D$19="Guayas/Santa Elena",'Tablas Guayaquil'!C985,'Tablas Resto de Ecuador'!C985)</f>
        <v>2265.666666666667</v>
      </c>
      <c r="D985" s="303">
        <f>IF('INGRESO DE DATOS'!$D$19="Guayas/Santa Elena",'Tablas Guayaquil'!D985,'Tablas Resto de Ecuador'!D985)</f>
        <v>1461.9733333333334</v>
      </c>
      <c r="E985" s="303">
        <f>IF('INGRESO DE DATOS'!$D$19="Guayas/Santa Elena",'Tablas Guayaquil'!E985,'Tablas Resto de Ecuador'!E985)</f>
        <v>0</v>
      </c>
      <c r="F985" s="303">
        <f>IF('INGRESO DE DATOS'!$D$19="Guayas/Santa Elena",'Tablas Guayaquil'!F985,'Tablas Resto de Ecuador'!F985)</f>
        <v>0</v>
      </c>
      <c r="G985" s="303">
        <f>IF('INGRESO DE DATOS'!$D$19="Guayas/Santa Elena",'Tablas Guayaquil'!G985,'Tablas Resto de Ecuador'!G985)</f>
        <v>0</v>
      </c>
    </row>
    <row r="986" spans="1:7" ht="14" hidden="1" x14ac:dyDescent="0.15">
      <c r="A986" s="4">
        <v>25</v>
      </c>
      <c r="B986" s="6"/>
      <c r="C986" s="303">
        <f>IF('INGRESO DE DATOS'!$D$19="Guayas/Santa Elena",'Tablas Guayaquil'!C986,'Tablas Resto de Ecuador'!C986)</f>
        <v>2429.3733333333334</v>
      </c>
      <c r="D986" s="303">
        <f>IF('INGRESO DE DATOS'!$D$19="Guayas/Santa Elena",'Tablas Guayaquil'!D986,'Tablas Resto de Ecuador'!D986)</f>
        <v>1567.5333333333333</v>
      </c>
      <c r="E986" s="303">
        <f>IF('INGRESO DE DATOS'!$D$19="Guayas/Santa Elena",'Tablas Guayaquil'!E986,'Tablas Resto de Ecuador'!E986)</f>
        <v>0</v>
      </c>
      <c r="F986" s="303">
        <f>IF('INGRESO DE DATOS'!$D$19="Guayas/Santa Elena",'Tablas Guayaquil'!F986,'Tablas Resto de Ecuador'!F986)</f>
        <v>0</v>
      </c>
      <c r="G986" s="303">
        <f>IF('INGRESO DE DATOS'!$D$19="Guayas/Santa Elena",'Tablas Guayaquil'!G986,'Tablas Resto de Ecuador'!G986)</f>
        <v>0</v>
      </c>
    </row>
    <row r="987" spans="1:7" ht="14" hidden="1" x14ac:dyDescent="0.15">
      <c r="A987" s="4">
        <v>26</v>
      </c>
      <c r="B987" s="6"/>
      <c r="C987" s="303">
        <f>IF('INGRESO DE DATOS'!$D$19="Guayas/Santa Elena",'Tablas Guayaquil'!C987,'Tablas Resto de Ecuador'!C987)</f>
        <v>2429.3733333333334</v>
      </c>
      <c r="D987" s="303">
        <f>IF('INGRESO DE DATOS'!$D$19="Guayas/Santa Elena",'Tablas Guayaquil'!D987,'Tablas Resto de Ecuador'!D987)</f>
        <v>1567.5333333333333</v>
      </c>
      <c r="E987" s="303">
        <f>IF('INGRESO DE DATOS'!$D$19="Guayas/Santa Elena",'Tablas Guayaquil'!E987,'Tablas Resto de Ecuador'!E987)</f>
        <v>0</v>
      </c>
      <c r="F987" s="303">
        <f>IF('INGRESO DE DATOS'!$D$19="Guayas/Santa Elena",'Tablas Guayaquil'!F987,'Tablas Resto de Ecuador'!F987)</f>
        <v>0</v>
      </c>
      <c r="G987" s="303">
        <f>IF('INGRESO DE DATOS'!$D$19="Guayas/Santa Elena",'Tablas Guayaquil'!G987,'Tablas Resto de Ecuador'!G987)</f>
        <v>0</v>
      </c>
    </row>
    <row r="988" spans="1:7" ht="14" hidden="1" x14ac:dyDescent="0.15">
      <c r="A988" s="4">
        <v>27</v>
      </c>
      <c r="B988" s="6"/>
      <c r="C988" s="303">
        <f>IF('INGRESO DE DATOS'!$D$19="Guayas/Santa Elena",'Tablas Guayaquil'!C988,'Tablas Resto de Ecuador'!C988)</f>
        <v>2429.3733333333334</v>
      </c>
      <c r="D988" s="303">
        <f>IF('INGRESO DE DATOS'!$D$19="Guayas/Santa Elena",'Tablas Guayaquil'!D988,'Tablas Resto de Ecuador'!D988)</f>
        <v>1567.5333333333333</v>
      </c>
      <c r="E988" s="303">
        <f>IF('INGRESO DE DATOS'!$D$19="Guayas/Santa Elena",'Tablas Guayaquil'!E988,'Tablas Resto de Ecuador'!E988)</f>
        <v>0</v>
      </c>
      <c r="F988" s="303">
        <f>IF('INGRESO DE DATOS'!$D$19="Guayas/Santa Elena",'Tablas Guayaquil'!F988,'Tablas Resto de Ecuador'!F988)</f>
        <v>0</v>
      </c>
      <c r="G988" s="303">
        <f>IF('INGRESO DE DATOS'!$D$19="Guayas/Santa Elena",'Tablas Guayaquil'!G988,'Tablas Resto de Ecuador'!G988)</f>
        <v>0</v>
      </c>
    </row>
    <row r="989" spans="1:7" ht="14" hidden="1" x14ac:dyDescent="0.15">
      <c r="A989" s="4">
        <v>28</v>
      </c>
      <c r="B989" s="6"/>
      <c r="C989" s="303">
        <f>IF('INGRESO DE DATOS'!$D$19="Guayas/Santa Elena",'Tablas Guayaquil'!C989,'Tablas Resto de Ecuador'!C989)</f>
        <v>2429.3733333333334</v>
      </c>
      <c r="D989" s="303">
        <f>IF('INGRESO DE DATOS'!$D$19="Guayas/Santa Elena",'Tablas Guayaquil'!D989,'Tablas Resto de Ecuador'!D989)</f>
        <v>1567.5333333333333</v>
      </c>
      <c r="E989" s="303">
        <f>IF('INGRESO DE DATOS'!$D$19="Guayas/Santa Elena",'Tablas Guayaquil'!E989,'Tablas Resto de Ecuador'!E989)</f>
        <v>0</v>
      </c>
      <c r="F989" s="303">
        <f>IF('INGRESO DE DATOS'!$D$19="Guayas/Santa Elena",'Tablas Guayaquil'!F989,'Tablas Resto de Ecuador'!F989)</f>
        <v>0</v>
      </c>
      <c r="G989" s="303">
        <f>IF('INGRESO DE DATOS'!$D$19="Guayas/Santa Elena",'Tablas Guayaquil'!G989,'Tablas Resto de Ecuador'!G989)</f>
        <v>0</v>
      </c>
    </row>
    <row r="990" spans="1:7" ht="14" hidden="1" x14ac:dyDescent="0.15">
      <c r="A990" s="4">
        <v>29</v>
      </c>
      <c r="B990" s="6"/>
      <c r="C990" s="303">
        <f>IF('INGRESO DE DATOS'!$D$19="Guayas/Santa Elena",'Tablas Guayaquil'!C990,'Tablas Resto de Ecuador'!C990)</f>
        <v>2429.3733333333334</v>
      </c>
      <c r="D990" s="303">
        <f>IF('INGRESO DE DATOS'!$D$19="Guayas/Santa Elena",'Tablas Guayaquil'!D990,'Tablas Resto de Ecuador'!D990)</f>
        <v>1567.5333333333333</v>
      </c>
      <c r="E990" s="303">
        <f>IF('INGRESO DE DATOS'!$D$19="Guayas/Santa Elena",'Tablas Guayaquil'!E990,'Tablas Resto de Ecuador'!E990)</f>
        <v>0</v>
      </c>
      <c r="F990" s="303">
        <f>IF('INGRESO DE DATOS'!$D$19="Guayas/Santa Elena",'Tablas Guayaquil'!F990,'Tablas Resto de Ecuador'!F990)</f>
        <v>0</v>
      </c>
      <c r="G990" s="303">
        <f>IF('INGRESO DE DATOS'!$D$19="Guayas/Santa Elena",'Tablas Guayaquil'!G990,'Tablas Resto de Ecuador'!G990)</f>
        <v>0</v>
      </c>
    </row>
    <row r="991" spans="1:7" ht="14" hidden="1" x14ac:dyDescent="0.15">
      <c r="A991" s="4">
        <v>30</v>
      </c>
      <c r="B991" s="6"/>
      <c r="C991" s="303">
        <f>IF('INGRESO DE DATOS'!$D$19="Guayas/Santa Elena",'Tablas Guayaquil'!C991,'Tablas Resto de Ecuador'!C991)</f>
        <v>2711.8933333333334</v>
      </c>
      <c r="D991" s="303">
        <f>IF('INGRESO DE DATOS'!$D$19="Guayas/Santa Elena",'Tablas Guayaquil'!D991,'Tablas Resto de Ecuador'!D991)</f>
        <v>1749.3466666666668</v>
      </c>
      <c r="E991" s="303">
        <f>IF('INGRESO DE DATOS'!$D$19="Guayas/Santa Elena",'Tablas Guayaquil'!E991,'Tablas Resto de Ecuador'!E991)</f>
        <v>0</v>
      </c>
      <c r="F991" s="303">
        <f>IF('INGRESO DE DATOS'!$D$19="Guayas/Santa Elena",'Tablas Guayaquil'!F991,'Tablas Resto de Ecuador'!F991)</f>
        <v>0</v>
      </c>
      <c r="G991" s="303">
        <f>IF('INGRESO DE DATOS'!$D$19="Guayas/Santa Elena",'Tablas Guayaquil'!G991,'Tablas Resto de Ecuador'!G991)</f>
        <v>0</v>
      </c>
    </row>
    <row r="992" spans="1:7" ht="14" hidden="1" x14ac:dyDescent="0.15">
      <c r="A992" s="4">
        <v>31</v>
      </c>
      <c r="B992" s="6"/>
      <c r="C992" s="303">
        <f>IF('INGRESO DE DATOS'!$D$19="Guayas/Santa Elena",'Tablas Guayaquil'!C992,'Tablas Resto de Ecuador'!C992)</f>
        <v>2711.8933333333334</v>
      </c>
      <c r="D992" s="303">
        <f>IF('INGRESO DE DATOS'!$D$19="Guayas/Santa Elena",'Tablas Guayaquil'!D992,'Tablas Resto de Ecuador'!D992)</f>
        <v>1749.3466666666668</v>
      </c>
      <c r="E992" s="303">
        <f>IF('INGRESO DE DATOS'!$D$19="Guayas/Santa Elena",'Tablas Guayaquil'!E992,'Tablas Resto de Ecuador'!E992)</f>
        <v>0</v>
      </c>
      <c r="F992" s="303">
        <f>IF('INGRESO DE DATOS'!$D$19="Guayas/Santa Elena",'Tablas Guayaquil'!F992,'Tablas Resto de Ecuador'!F992)</f>
        <v>0</v>
      </c>
      <c r="G992" s="303">
        <f>IF('INGRESO DE DATOS'!$D$19="Guayas/Santa Elena",'Tablas Guayaquil'!G992,'Tablas Resto de Ecuador'!G992)</f>
        <v>0</v>
      </c>
    </row>
    <row r="993" spans="1:7" ht="14" hidden="1" x14ac:dyDescent="0.15">
      <c r="A993" s="4">
        <v>32</v>
      </c>
      <c r="B993" s="6"/>
      <c r="C993" s="303">
        <f>IF('INGRESO DE DATOS'!$D$19="Guayas/Santa Elena",'Tablas Guayaquil'!C993,'Tablas Resto de Ecuador'!C993)</f>
        <v>2711.8933333333334</v>
      </c>
      <c r="D993" s="303">
        <f>IF('INGRESO DE DATOS'!$D$19="Guayas/Santa Elena",'Tablas Guayaquil'!D993,'Tablas Resto de Ecuador'!D993)</f>
        <v>1749.3466666666668</v>
      </c>
      <c r="E993" s="303">
        <f>IF('INGRESO DE DATOS'!$D$19="Guayas/Santa Elena",'Tablas Guayaquil'!E993,'Tablas Resto de Ecuador'!E993)</f>
        <v>0</v>
      </c>
      <c r="F993" s="303">
        <f>IF('INGRESO DE DATOS'!$D$19="Guayas/Santa Elena",'Tablas Guayaquil'!F993,'Tablas Resto de Ecuador'!F993)</f>
        <v>0</v>
      </c>
      <c r="G993" s="303">
        <f>IF('INGRESO DE DATOS'!$D$19="Guayas/Santa Elena",'Tablas Guayaquil'!G993,'Tablas Resto de Ecuador'!G993)</f>
        <v>0</v>
      </c>
    </row>
    <row r="994" spans="1:7" ht="14" hidden="1" x14ac:dyDescent="0.15">
      <c r="A994" s="4">
        <v>33</v>
      </c>
      <c r="B994" s="6"/>
      <c r="C994" s="303">
        <f>IF('INGRESO DE DATOS'!$D$19="Guayas/Santa Elena",'Tablas Guayaquil'!C994,'Tablas Resto de Ecuador'!C994)</f>
        <v>2711.8933333333334</v>
      </c>
      <c r="D994" s="303">
        <f>IF('INGRESO DE DATOS'!$D$19="Guayas/Santa Elena",'Tablas Guayaquil'!D994,'Tablas Resto de Ecuador'!D994)</f>
        <v>1749.3466666666668</v>
      </c>
      <c r="E994" s="303">
        <f>IF('INGRESO DE DATOS'!$D$19="Guayas/Santa Elena",'Tablas Guayaquil'!E994,'Tablas Resto de Ecuador'!E994)</f>
        <v>0</v>
      </c>
      <c r="F994" s="303">
        <f>IF('INGRESO DE DATOS'!$D$19="Guayas/Santa Elena",'Tablas Guayaquil'!F994,'Tablas Resto de Ecuador'!F994)</f>
        <v>0</v>
      </c>
      <c r="G994" s="303">
        <f>IF('INGRESO DE DATOS'!$D$19="Guayas/Santa Elena",'Tablas Guayaquil'!G994,'Tablas Resto de Ecuador'!G994)</f>
        <v>0</v>
      </c>
    </row>
    <row r="995" spans="1:7" ht="14" hidden="1" x14ac:dyDescent="0.15">
      <c r="A995" s="4">
        <v>34</v>
      </c>
      <c r="B995" s="6"/>
      <c r="C995" s="303">
        <f>IF('INGRESO DE DATOS'!$D$19="Guayas/Santa Elena",'Tablas Guayaquil'!C995,'Tablas Resto de Ecuador'!C995)</f>
        <v>2711.8933333333334</v>
      </c>
      <c r="D995" s="303">
        <f>IF('INGRESO DE DATOS'!$D$19="Guayas/Santa Elena",'Tablas Guayaquil'!D995,'Tablas Resto de Ecuador'!D995)</f>
        <v>1749.3466666666668</v>
      </c>
      <c r="E995" s="303">
        <f>IF('INGRESO DE DATOS'!$D$19="Guayas/Santa Elena",'Tablas Guayaquil'!E995,'Tablas Resto de Ecuador'!E995)</f>
        <v>0</v>
      </c>
      <c r="F995" s="303">
        <f>IF('INGRESO DE DATOS'!$D$19="Guayas/Santa Elena",'Tablas Guayaquil'!F995,'Tablas Resto de Ecuador'!F995)</f>
        <v>0</v>
      </c>
      <c r="G995" s="303">
        <f>IF('INGRESO DE DATOS'!$D$19="Guayas/Santa Elena",'Tablas Guayaquil'!G995,'Tablas Resto de Ecuador'!G995)</f>
        <v>0</v>
      </c>
    </row>
    <row r="996" spans="1:7" ht="14" hidden="1" x14ac:dyDescent="0.15">
      <c r="A996" s="4">
        <v>35</v>
      </c>
      <c r="B996" s="6"/>
      <c r="C996" s="303">
        <f>IF('INGRESO DE DATOS'!$D$19="Guayas/Santa Elena",'Tablas Guayaquil'!C996,'Tablas Resto de Ecuador'!C996)</f>
        <v>3033.4266666666667</v>
      </c>
      <c r="D996" s="303">
        <f>IF('INGRESO DE DATOS'!$D$19="Guayas/Santa Elena",'Tablas Guayaquil'!D996,'Tablas Resto de Ecuador'!D996)</f>
        <v>1957.2933333333335</v>
      </c>
      <c r="E996" s="303">
        <f>IF('INGRESO DE DATOS'!$D$19="Guayas/Santa Elena",'Tablas Guayaquil'!E996,'Tablas Resto de Ecuador'!E996)</f>
        <v>0</v>
      </c>
      <c r="F996" s="303">
        <f>IF('INGRESO DE DATOS'!$D$19="Guayas/Santa Elena",'Tablas Guayaquil'!F996,'Tablas Resto de Ecuador'!F996)</f>
        <v>0</v>
      </c>
      <c r="G996" s="303">
        <f>IF('INGRESO DE DATOS'!$D$19="Guayas/Santa Elena",'Tablas Guayaquil'!G996,'Tablas Resto de Ecuador'!G996)</f>
        <v>0</v>
      </c>
    </row>
    <row r="997" spans="1:7" ht="14" hidden="1" x14ac:dyDescent="0.15">
      <c r="A997" s="4">
        <v>36</v>
      </c>
      <c r="B997" s="6"/>
      <c r="C997" s="303">
        <f>IF('INGRESO DE DATOS'!$D$19="Guayas/Santa Elena",'Tablas Guayaquil'!C997,'Tablas Resto de Ecuador'!C997)</f>
        <v>3033.4266666666667</v>
      </c>
      <c r="D997" s="303">
        <f>IF('INGRESO DE DATOS'!$D$19="Guayas/Santa Elena",'Tablas Guayaquil'!D997,'Tablas Resto de Ecuador'!D997)</f>
        <v>1957.2933333333335</v>
      </c>
      <c r="E997" s="303">
        <f>IF('INGRESO DE DATOS'!$D$19="Guayas/Santa Elena",'Tablas Guayaquil'!E997,'Tablas Resto de Ecuador'!E997)</f>
        <v>0</v>
      </c>
      <c r="F997" s="303">
        <f>IF('INGRESO DE DATOS'!$D$19="Guayas/Santa Elena",'Tablas Guayaquil'!F997,'Tablas Resto de Ecuador'!F997)</f>
        <v>0</v>
      </c>
      <c r="G997" s="303">
        <f>IF('INGRESO DE DATOS'!$D$19="Guayas/Santa Elena",'Tablas Guayaquil'!G997,'Tablas Resto de Ecuador'!G997)</f>
        <v>0</v>
      </c>
    </row>
    <row r="998" spans="1:7" ht="14" hidden="1" x14ac:dyDescent="0.15">
      <c r="A998" s="4">
        <v>37</v>
      </c>
      <c r="B998" s="6"/>
      <c r="C998" s="303">
        <f>IF('INGRESO DE DATOS'!$D$19="Guayas/Santa Elena",'Tablas Guayaquil'!C998,'Tablas Resto de Ecuador'!C998)</f>
        <v>3033.4266666666667</v>
      </c>
      <c r="D998" s="303">
        <f>IF('INGRESO DE DATOS'!$D$19="Guayas/Santa Elena",'Tablas Guayaquil'!D998,'Tablas Resto de Ecuador'!D998)</f>
        <v>1957.2933333333335</v>
      </c>
      <c r="E998" s="303">
        <f>IF('INGRESO DE DATOS'!$D$19="Guayas/Santa Elena",'Tablas Guayaquil'!E998,'Tablas Resto de Ecuador'!E998)</f>
        <v>0</v>
      </c>
      <c r="F998" s="303">
        <f>IF('INGRESO DE DATOS'!$D$19="Guayas/Santa Elena",'Tablas Guayaquil'!F998,'Tablas Resto de Ecuador'!F998)</f>
        <v>0</v>
      </c>
      <c r="G998" s="303">
        <f>IF('INGRESO DE DATOS'!$D$19="Guayas/Santa Elena",'Tablas Guayaquil'!G998,'Tablas Resto de Ecuador'!G998)</f>
        <v>0</v>
      </c>
    </row>
    <row r="999" spans="1:7" ht="14" hidden="1" x14ac:dyDescent="0.15">
      <c r="A999" s="4">
        <v>38</v>
      </c>
      <c r="B999" s="6"/>
      <c r="C999" s="303">
        <f>IF('INGRESO DE DATOS'!$D$19="Guayas/Santa Elena",'Tablas Guayaquil'!C999,'Tablas Resto de Ecuador'!C999)</f>
        <v>3033.4266666666667</v>
      </c>
      <c r="D999" s="303">
        <f>IF('INGRESO DE DATOS'!$D$19="Guayas/Santa Elena",'Tablas Guayaquil'!D999,'Tablas Resto de Ecuador'!D999)</f>
        <v>1957.2933333333335</v>
      </c>
      <c r="E999" s="303">
        <f>IF('INGRESO DE DATOS'!$D$19="Guayas/Santa Elena",'Tablas Guayaquil'!E999,'Tablas Resto de Ecuador'!E999)</f>
        <v>0</v>
      </c>
      <c r="F999" s="303">
        <f>IF('INGRESO DE DATOS'!$D$19="Guayas/Santa Elena",'Tablas Guayaquil'!F999,'Tablas Resto de Ecuador'!F999)</f>
        <v>0</v>
      </c>
      <c r="G999" s="303">
        <f>IF('INGRESO DE DATOS'!$D$19="Guayas/Santa Elena",'Tablas Guayaquil'!G999,'Tablas Resto de Ecuador'!G999)</f>
        <v>0</v>
      </c>
    </row>
    <row r="1000" spans="1:7" ht="14" hidden="1" x14ac:dyDescent="0.15">
      <c r="A1000" s="4">
        <v>39</v>
      </c>
      <c r="B1000" s="6"/>
      <c r="C1000" s="303">
        <f>IF('INGRESO DE DATOS'!$D$19="Guayas/Santa Elena",'Tablas Guayaquil'!C1000,'Tablas Resto de Ecuador'!C1000)</f>
        <v>3033.4266666666667</v>
      </c>
      <c r="D1000" s="303">
        <f>IF('INGRESO DE DATOS'!$D$19="Guayas/Santa Elena",'Tablas Guayaquil'!D1000,'Tablas Resto de Ecuador'!D1000)</f>
        <v>1957.2933333333335</v>
      </c>
      <c r="E1000" s="303">
        <f>IF('INGRESO DE DATOS'!$D$19="Guayas/Santa Elena",'Tablas Guayaquil'!E1000,'Tablas Resto de Ecuador'!E1000)</f>
        <v>0</v>
      </c>
      <c r="F1000" s="303">
        <f>IF('INGRESO DE DATOS'!$D$19="Guayas/Santa Elena",'Tablas Guayaquil'!F1000,'Tablas Resto de Ecuador'!F1000)</f>
        <v>0</v>
      </c>
      <c r="G1000" s="303">
        <f>IF('INGRESO DE DATOS'!$D$19="Guayas/Santa Elena",'Tablas Guayaquil'!G1000,'Tablas Resto de Ecuador'!G1000)</f>
        <v>0</v>
      </c>
    </row>
    <row r="1001" spans="1:7" ht="14" hidden="1" x14ac:dyDescent="0.15">
      <c r="A1001" s="4">
        <v>40</v>
      </c>
      <c r="B1001" s="6"/>
      <c r="C1001" s="303">
        <f>IF('INGRESO DE DATOS'!$D$19="Guayas/Santa Elena",'Tablas Guayaquil'!C1001,'Tablas Resto de Ecuador'!C1001)</f>
        <v>3400.6933333333336</v>
      </c>
      <c r="D1001" s="303">
        <f>IF('INGRESO DE DATOS'!$D$19="Guayas/Santa Elena",'Tablas Guayaquil'!D1001,'Tablas Resto de Ecuador'!D1001)</f>
        <v>2193.9866666666667</v>
      </c>
      <c r="E1001" s="303">
        <f>IF('INGRESO DE DATOS'!$D$19="Guayas/Santa Elena",'Tablas Guayaquil'!E1001,'Tablas Resto de Ecuador'!E1001)</f>
        <v>0</v>
      </c>
      <c r="F1001" s="303">
        <f>IF('INGRESO DE DATOS'!$D$19="Guayas/Santa Elena",'Tablas Guayaquil'!F1001,'Tablas Resto de Ecuador'!F1001)</f>
        <v>0</v>
      </c>
      <c r="G1001" s="303">
        <f>IF('INGRESO DE DATOS'!$D$19="Guayas/Santa Elena",'Tablas Guayaquil'!G1001,'Tablas Resto de Ecuador'!G1001)</f>
        <v>0</v>
      </c>
    </row>
    <row r="1002" spans="1:7" ht="14" hidden="1" x14ac:dyDescent="0.15">
      <c r="A1002" s="4">
        <v>41</v>
      </c>
      <c r="B1002" s="6"/>
      <c r="C1002" s="303">
        <f>IF('INGRESO DE DATOS'!$D$19="Guayas/Santa Elena",'Tablas Guayaquil'!C1002,'Tablas Resto de Ecuador'!C1002)</f>
        <v>3400.6933333333336</v>
      </c>
      <c r="D1002" s="303">
        <f>IF('INGRESO DE DATOS'!$D$19="Guayas/Santa Elena",'Tablas Guayaquil'!D1002,'Tablas Resto de Ecuador'!D1002)</f>
        <v>2193.9866666666667</v>
      </c>
      <c r="E1002" s="303">
        <f>IF('INGRESO DE DATOS'!$D$19="Guayas/Santa Elena",'Tablas Guayaquil'!E1002,'Tablas Resto de Ecuador'!E1002)</f>
        <v>0</v>
      </c>
      <c r="F1002" s="303">
        <f>IF('INGRESO DE DATOS'!$D$19="Guayas/Santa Elena",'Tablas Guayaquil'!F1002,'Tablas Resto de Ecuador'!F1002)</f>
        <v>0</v>
      </c>
      <c r="G1002" s="303">
        <f>IF('INGRESO DE DATOS'!$D$19="Guayas/Santa Elena",'Tablas Guayaquil'!G1002,'Tablas Resto de Ecuador'!G1002)</f>
        <v>0</v>
      </c>
    </row>
    <row r="1003" spans="1:7" ht="14" hidden="1" x14ac:dyDescent="0.15">
      <c r="A1003" s="4">
        <v>42</v>
      </c>
      <c r="B1003" s="6"/>
      <c r="C1003" s="303">
        <f>IF('INGRESO DE DATOS'!$D$19="Guayas/Santa Elena",'Tablas Guayaquil'!C1003,'Tablas Resto de Ecuador'!C1003)</f>
        <v>3400.6933333333336</v>
      </c>
      <c r="D1003" s="303">
        <f>IF('INGRESO DE DATOS'!$D$19="Guayas/Santa Elena",'Tablas Guayaquil'!D1003,'Tablas Resto de Ecuador'!D1003)</f>
        <v>2193.9866666666667</v>
      </c>
      <c r="E1003" s="303">
        <f>IF('INGRESO DE DATOS'!$D$19="Guayas/Santa Elena",'Tablas Guayaquil'!E1003,'Tablas Resto de Ecuador'!E1003)</f>
        <v>0</v>
      </c>
      <c r="F1003" s="303">
        <f>IF('INGRESO DE DATOS'!$D$19="Guayas/Santa Elena",'Tablas Guayaquil'!F1003,'Tablas Resto de Ecuador'!F1003)</f>
        <v>0</v>
      </c>
      <c r="G1003" s="303">
        <f>IF('INGRESO DE DATOS'!$D$19="Guayas/Santa Elena",'Tablas Guayaquil'!G1003,'Tablas Resto de Ecuador'!G1003)</f>
        <v>0</v>
      </c>
    </row>
    <row r="1004" spans="1:7" ht="14" hidden="1" x14ac:dyDescent="0.15">
      <c r="A1004" s="4">
        <v>43</v>
      </c>
      <c r="B1004" s="6"/>
      <c r="C1004" s="303">
        <f>IF('INGRESO DE DATOS'!$D$19="Guayas/Santa Elena",'Tablas Guayaquil'!C1004,'Tablas Resto de Ecuador'!C1004)</f>
        <v>3400.6933333333336</v>
      </c>
      <c r="D1004" s="303">
        <f>IF('INGRESO DE DATOS'!$D$19="Guayas/Santa Elena",'Tablas Guayaquil'!D1004,'Tablas Resto de Ecuador'!D1004)</f>
        <v>2193.9866666666667</v>
      </c>
      <c r="E1004" s="303">
        <f>IF('INGRESO DE DATOS'!$D$19="Guayas/Santa Elena",'Tablas Guayaquil'!E1004,'Tablas Resto de Ecuador'!E1004)</f>
        <v>0</v>
      </c>
      <c r="F1004" s="303">
        <f>IF('INGRESO DE DATOS'!$D$19="Guayas/Santa Elena",'Tablas Guayaquil'!F1004,'Tablas Resto de Ecuador'!F1004)</f>
        <v>0</v>
      </c>
      <c r="G1004" s="303">
        <f>IF('INGRESO DE DATOS'!$D$19="Guayas/Santa Elena",'Tablas Guayaquil'!G1004,'Tablas Resto de Ecuador'!G1004)</f>
        <v>0</v>
      </c>
    </row>
    <row r="1005" spans="1:7" ht="14" hidden="1" x14ac:dyDescent="0.15">
      <c r="A1005" s="4">
        <v>44</v>
      </c>
      <c r="B1005" s="6"/>
      <c r="C1005" s="303">
        <f>IF('INGRESO DE DATOS'!$D$19="Guayas/Santa Elena",'Tablas Guayaquil'!C1005,'Tablas Resto de Ecuador'!C1005)</f>
        <v>3400.6933333333336</v>
      </c>
      <c r="D1005" s="303">
        <f>IF('INGRESO DE DATOS'!$D$19="Guayas/Santa Elena",'Tablas Guayaquil'!D1005,'Tablas Resto de Ecuador'!D1005)</f>
        <v>2193.9866666666667</v>
      </c>
      <c r="E1005" s="303">
        <f>IF('INGRESO DE DATOS'!$D$19="Guayas/Santa Elena",'Tablas Guayaquil'!E1005,'Tablas Resto de Ecuador'!E1005)</f>
        <v>0</v>
      </c>
      <c r="F1005" s="303">
        <f>IF('INGRESO DE DATOS'!$D$19="Guayas/Santa Elena",'Tablas Guayaquil'!F1005,'Tablas Resto de Ecuador'!F1005)</f>
        <v>0</v>
      </c>
      <c r="G1005" s="303">
        <f>IF('INGRESO DE DATOS'!$D$19="Guayas/Santa Elena",'Tablas Guayaquil'!G1005,'Tablas Resto de Ecuador'!G1005)</f>
        <v>0</v>
      </c>
    </row>
    <row r="1006" spans="1:7" ht="14" hidden="1" x14ac:dyDescent="0.15">
      <c r="A1006" s="4">
        <v>45</v>
      </c>
      <c r="B1006" s="6"/>
      <c r="C1006" s="303">
        <f>IF('INGRESO DE DATOS'!$D$19="Guayas/Santa Elena",'Tablas Guayaquil'!C1006,'Tablas Resto de Ecuador'!C1006)</f>
        <v>3806.32</v>
      </c>
      <c r="D1006" s="303">
        <f>IF('INGRESO DE DATOS'!$D$19="Guayas/Santa Elena",'Tablas Guayaquil'!D1006,'Tablas Resto de Ecuador'!D1006)</f>
        <v>2455.88</v>
      </c>
      <c r="E1006" s="303">
        <f>IF('INGRESO DE DATOS'!$D$19="Guayas/Santa Elena",'Tablas Guayaquil'!E1006,'Tablas Resto de Ecuador'!E1006)</f>
        <v>0</v>
      </c>
      <c r="F1006" s="303">
        <f>IF('INGRESO DE DATOS'!$D$19="Guayas/Santa Elena",'Tablas Guayaquil'!F1006,'Tablas Resto de Ecuador'!F1006)</f>
        <v>0</v>
      </c>
      <c r="G1006" s="303">
        <f>IF('INGRESO DE DATOS'!$D$19="Guayas/Santa Elena",'Tablas Guayaquil'!G1006,'Tablas Resto de Ecuador'!G1006)</f>
        <v>0</v>
      </c>
    </row>
    <row r="1007" spans="1:7" ht="14" hidden="1" x14ac:dyDescent="0.15">
      <c r="A1007" s="4">
        <v>46</v>
      </c>
      <c r="B1007" s="6"/>
      <c r="C1007" s="303">
        <f>IF('INGRESO DE DATOS'!$D$19="Guayas/Santa Elena",'Tablas Guayaquil'!C1007,'Tablas Resto de Ecuador'!C1007)</f>
        <v>3806.32</v>
      </c>
      <c r="D1007" s="303">
        <f>IF('INGRESO DE DATOS'!$D$19="Guayas/Santa Elena",'Tablas Guayaquil'!D1007,'Tablas Resto de Ecuador'!D1007)</f>
        <v>2455.88</v>
      </c>
      <c r="E1007" s="303">
        <f>IF('INGRESO DE DATOS'!$D$19="Guayas/Santa Elena",'Tablas Guayaquil'!E1007,'Tablas Resto de Ecuador'!E1007)</f>
        <v>0</v>
      </c>
      <c r="F1007" s="303">
        <f>IF('INGRESO DE DATOS'!$D$19="Guayas/Santa Elena",'Tablas Guayaquil'!F1007,'Tablas Resto de Ecuador'!F1007)</f>
        <v>0</v>
      </c>
      <c r="G1007" s="303">
        <f>IF('INGRESO DE DATOS'!$D$19="Guayas/Santa Elena",'Tablas Guayaquil'!G1007,'Tablas Resto de Ecuador'!G1007)</f>
        <v>0</v>
      </c>
    </row>
    <row r="1008" spans="1:7" ht="14" hidden="1" x14ac:dyDescent="0.15">
      <c r="A1008" s="4">
        <v>47</v>
      </c>
      <c r="B1008" s="6"/>
      <c r="C1008" s="303">
        <f>IF('INGRESO DE DATOS'!$D$19="Guayas/Santa Elena",'Tablas Guayaquil'!C1008,'Tablas Resto de Ecuador'!C1008)</f>
        <v>3806.32</v>
      </c>
      <c r="D1008" s="303">
        <f>IF('INGRESO DE DATOS'!$D$19="Guayas/Santa Elena",'Tablas Guayaquil'!D1008,'Tablas Resto de Ecuador'!D1008)</f>
        <v>2455.88</v>
      </c>
      <c r="E1008" s="303">
        <f>IF('INGRESO DE DATOS'!$D$19="Guayas/Santa Elena",'Tablas Guayaquil'!E1008,'Tablas Resto de Ecuador'!E1008)</f>
        <v>0</v>
      </c>
      <c r="F1008" s="303">
        <f>IF('INGRESO DE DATOS'!$D$19="Guayas/Santa Elena",'Tablas Guayaquil'!F1008,'Tablas Resto de Ecuador'!F1008)</f>
        <v>0</v>
      </c>
      <c r="G1008" s="303">
        <f>IF('INGRESO DE DATOS'!$D$19="Guayas/Santa Elena",'Tablas Guayaquil'!G1008,'Tablas Resto de Ecuador'!G1008)</f>
        <v>0</v>
      </c>
    </row>
    <row r="1009" spans="1:7" ht="14" hidden="1" x14ac:dyDescent="0.15">
      <c r="A1009" s="4">
        <v>48</v>
      </c>
      <c r="B1009" s="6"/>
      <c r="C1009" s="303">
        <f>IF('INGRESO DE DATOS'!$D$19="Guayas/Santa Elena",'Tablas Guayaquil'!C1009,'Tablas Resto de Ecuador'!C1009)</f>
        <v>3806.32</v>
      </c>
      <c r="D1009" s="303">
        <f>IF('INGRESO DE DATOS'!$D$19="Guayas/Santa Elena",'Tablas Guayaquil'!D1009,'Tablas Resto de Ecuador'!D1009)</f>
        <v>2455.88</v>
      </c>
      <c r="E1009" s="303">
        <f>IF('INGRESO DE DATOS'!$D$19="Guayas/Santa Elena",'Tablas Guayaquil'!E1009,'Tablas Resto de Ecuador'!E1009)</f>
        <v>0</v>
      </c>
      <c r="F1009" s="303">
        <f>IF('INGRESO DE DATOS'!$D$19="Guayas/Santa Elena",'Tablas Guayaquil'!F1009,'Tablas Resto de Ecuador'!F1009)</f>
        <v>0</v>
      </c>
      <c r="G1009" s="303">
        <f>IF('INGRESO DE DATOS'!$D$19="Guayas/Santa Elena",'Tablas Guayaquil'!G1009,'Tablas Resto de Ecuador'!G1009)</f>
        <v>0</v>
      </c>
    </row>
    <row r="1010" spans="1:7" ht="14" hidden="1" x14ac:dyDescent="0.15">
      <c r="A1010" s="4">
        <v>49</v>
      </c>
      <c r="B1010" s="6"/>
      <c r="C1010" s="303">
        <f>IF('INGRESO DE DATOS'!$D$19="Guayas/Santa Elena",'Tablas Guayaquil'!C1010,'Tablas Resto de Ecuador'!C1010)</f>
        <v>3806.32</v>
      </c>
      <c r="D1010" s="303">
        <f>IF('INGRESO DE DATOS'!$D$19="Guayas/Santa Elena",'Tablas Guayaquil'!D1010,'Tablas Resto de Ecuador'!D1010)</f>
        <v>2455.88</v>
      </c>
      <c r="E1010" s="303">
        <f>IF('INGRESO DE DATOS'!$D$19="Guayas/Santa Elena",'Tablas Guayaquil'!E1010,'Tablas Resto de Ecuador'!E1010)</f>
        <v>0</v>
      </c>
      <c r="F1010" s="303">
        <f>IF('INGRESO DE DATOS'!$D$19="Guayas/Santa Elena",'Tablas Guayaquil'!F1010,'Tablas Resto de Ecuador'!F1010)</f>
        <v>0</v>
      </c>
      <c r="G1010" s="303">
        <f>IF('INGRESO DE DATOS'!$D$19="Guayas/Santa Elena",'Tablas Guayaquil'!G1010,'Tablas Resto de Ecuador'!G1010)</f>
        <v>0</v>
      </c>
    </row>
    <row r="1011" spans="1:7" ht="14" hidden="1" x14ac:dyDescent="0.15">
      <c r="A1011" s="4">
        <v>50</v>
      </c>
      <c r="B1011" s="6"/>
      <c r="C1011" s="303">
        <f>IF('INGRESO DE DATOS'!$D$19="Guayas/Santa Elena",'Tablas Guayaquil'!C1011,'Tablas Resto de Ecuador'!C1011)</f>
        <v>4260.1066666666666</v>
      </c>
      <c r="D1011" s="303">
        <f>IF('INGRESO DE DATOS'!$D$19="Guayas/Santa Elena",'Tablas Guayaquil'!D1011,'Tablas Resto de Ecuador'!D1011)</f>
        <v>2748.3866666666668</v>
      </c>
      <c r="E1011" s="303">
        <f>IF('INGRESO DE DATOS'!$D$19="Guayas/Santa Elena",'Tablas Guayaquil'!E1011,'Tablas Resto de Ecuador'!E1011)</f>
        <v>0</v>
      </c>
      <c r="F1011" s="303">
        <f>IF('INGRESO DE DATOS'!$D$19="Guayas/Santa Elena",'Tablas Guayaquil'!F1011,'Tablas Resto de Ecuador'!F1011)</f>
        <v>0</v>
      </c>
      <c r="G1011" s="303">
        <f>IF('INGRESO DE DATOS'!$D$19="Guayas/Santa Elena",'Tablas Guayaquil'!G1011,'Tablas Resto de Ecuador'!G1011)</f>
        <v>0</v>
      </c>
    </row>
    <row r="1012" spans="1:7" ht="14" hidden="1" x14ac:dyDescent="0.15">
      <c r="A1012" s="4">
        <v>51</v>
      </c>
      <c r="B1012" s="6"/>
      <c r="C1012" s="303">
        <f>IF('INGRESO DE DATOS'!$D$19="Guayas/Santa Elena",'Tablas Guayaquil'!C1012,'Tablas Resto de Ecuador'!C1012)</f>
        <v>4260.1066666666666</v>
      </c>
      <c r="D1012" s="303">
        <f>IF('INGRESO DE DATOS'!$D$19="Guayas/Santa Elena",'Tablas Guayaquil'!D1012,'Tablas Resto de Ecuador'!D1012)</f>
        <v>2748.3866666666668</v>
      </c>
      <c r="E1012" s="303">
        <f>IF('INGRESO DE DATOS'!$D$19="Guayas/Santa Elena",'Tablas Guayaquil'!E1012,'Tablas Resto de Ecuador'!E1012)</f>
        <v>0</v>
      </c>
      <c r="F1012" s="303">
        <f>IF('INGRESO DE DATOS'!$D$19="Guayas/Santa Elena",'Tablas Guayaquil'!F1012,'Tablas Resto de Ecuador'!F1012)</f>
        <v>0</v>
      </c>
      <c r="G1012" s="303">
        <f>IF('INGRESO DE DATOS'!$D$19="Guayas/Santa Elena",'Tablas Guayaquil'!G1012,'Tablas Resto de Ecuador'!G1012)</f>
        <v>0</v>
      </c>
    </row>
    <row r="1013" spans="1:7" ht="14" hidden="1" x14ac:dyDescent="0.15">
      <c r="A1013" s="4">
        <v>52</v>
      </c>
      <c r="B1013" s="6"/>
      <c r="C1013" s="303">
        <f>IF('INGRESO DE DATOS'!$D$19="Guayas/Santa Elena",'Tablas Guayaquil'!C1013,'Tablas Resto de Ecuador'!C1013)</f>
        <v>4260.1066666666666</v>
      </c>
      <c r="D1013" s="303">
        <f>IF('INGRESO DE DATOS'!$D$19="Guayas/Santa Elena",'Tablas Guayaquil'!D1013,'Tablas Resto de Ecuador'!D1013)</f>
        <v>2748.3866666666668</v>
      </c>
      <c r="E1013" s="303">
        <f>IF('INGRESO DE DATOS'!$D$19="Guayas/Santa Elena",'Tablas Guayaquil'!E1013,'Tablas Resto de Ecuador'!E1013)</f>
        <v>0</v>
      </c>
      <c r="F1013" s="303">
        <f>IF('INGRESO DE DATOS'!$D$19="Guayas/Santa Elena",'Tablas Guayaquil'!F1013,'Tablas Resto de Ecuador'!F1013)</f>
        <v>0</v>
      </c>
      <c r="G1013" s="303">
        <f>IF('INGRESO DE DATOS'!$D$19="Guayas/Santa Elena",'Tablas Guayaquil'!G1013,'Tablas Resto de Ecuador'!G1013)</f>
        <v>0</v>
      </c>
    </row>
    <row r="1014" spans="1:7" ht="14" hidden="1" x14ac:dyDescent="0.15">
      <c r="A1014" s="4">
        <v>53</v>
      </c>
      <c r="B1014" s="6"/>
      <c r="C1014" s="303">
        <f>IF('INGRESO DE DATOS'!$D$19="Guayas/Santa Elena",'Tablas Guayaquil'!C1014,'Tablas Resto de Ecuador'!C1014)</f>
        <v>4260.1066666666666</v>
      </c>
      <c r="D1014" s="303">
        <f>IF('INGRESO DE DATOS'!$D$19="Guayas/Santa Elena",'Tablas Guayaquil'!D1014,'Tablas Resto de Ecuador'!D1014)</f>
        <v>2748.3866666666668</v>
      </c>
      <c r="E1014" s="303">
        <f>IF('INGRESO DE DATOS'!$D$19="Guayas/Santa Elena",'Tablas Guayaquil'!E1014,'Tablas Resto de Ecuador'!E1014)</f>
        <v>0</v>
      </c>
      <c r="F1014" s="303">
        <f>IF('INGRESO DE DATOS'!$D$19="Guayas/Santa Elena",'Tablas Guayaquil'!F1014,'Tablas Resto de Ecuador'!F1014)</f>
        <v>0</v>
      </c>
      <c r="G1014" s="303">
        <f>IF('INGRESO DE DATOS'!$D$19="Guayas/Santa Elena",'Tablas Guayaquil'!G1014,'Tablas Resto de Ecuador'!G1014)</f>
        <v>0</v>
      </c>
    </row>
    <row r="1015" spans="1:7" ht="14" hidden="1" x14ac:dyDescent="0.15">
      <c r="A1015" s="4">
        <v>54</v>
      </c>
      <c r="B1015" s="6"/>
      <c r="C1015" s="303">
        <f>IF('INGRESO DE DATOS'!$D$19="Guayas/Santa Elena",'Tablas Guayaquil'!C1015,'Tablas Resto de Ecuador'!C1015)</f>
        <v>4260.1066666666666</v>
      </c>
      <c r="D1015" s="303">
        <f>IF('INGRESO DE DATOS'!$D$19="Guayas/Santa Elena",'Tablas Guayaquil'!D1015,'Tablas Resto de Ecuador'!D1015)</f>
        <v>2748.3866666666668</v>
      </c>
      <c r="E1015" s="303">
        <f>IF('INGRESO DE DATOS'!$D$19="Guayas/Santa Elena",'Tablas Guayaquil'!E1015,'Tablas Resto de Ecuador'!E1015)</f>
        <v>0</v>
      </c>
      <c r="F1015" s="303">
        <f>IF('INGRESO DE DATOS'!$D$19="Guayas/Santa Elena",'Tablas Guayaquil'!F1015,'Tablas Resto de Ecuador'!F1015)</f>
        <v>0</v>
      </c>
      <c r="G1015" s="303">
        <f>IF('INGRESO DE DATOS'!$D$19="Guayas/Santa Elena",'Tablas Guayaquil'!G1015,'Tablas Resto de Ecuador'!G1015)</f>
        <v>0</v>
      </c>
    </row>
    <row r="1016" spans="1:7" ht="14" hidden="1" x14ac:dyDescent="0.15">
      <c r="A1016" s="4">
        <v>55</v>
      </c>
      <c r="B1016" s="6"/>
      <c r="C1016" s="303">
        <f>IF('INGRESO DE DATOS'!$D$19="Guayas/Santa Elena",'Tablas Guayaquil'!C1016,'Tablas Resto de Ecuador'!C1016)</f>
        <v>4758.04</v>
      </c>
      <c r="D1016" s="303">
        <f>IF('INGRESO DE DATOS'!$D$19="Guayas/Santa Elena",'Tablas Guayaquil'!D1016,'Tablas Resto de Ecuador'!D1016)</f>
        <v>3069.92</v>
      </c>
      <c r="E1016" s="303">
        <f>IF('INGRESO DE DATOS'!$D$19="Guayas/Santa Elena",'Tablas Guayaquil'!E1016,'Tablas Resto de Ecuador'!E1016)</f>
        <v>0</v>
      </c>
      <c r="F1016" s="303">
        <f>IF('INGRESO DE DATOS'!$D$19="Guayas/Santa Elena",'Tablas Guayaquil'!F1016,'Tablas Resto de Ecuador'!F1016)</f>
        <v>0</v>
      </c>
      <c r="G1016" s="303">
        <f>IF('INGRESO DE DATOS'!$D$19="Guayas/Santa Elena",'Tablas Guayaquil'!G1016,'Tablas Resto de Ecuador'!G1016)</f>
        <v>0</v>
      </c>
    </row>
    <row r="1017" spans="1:7" ht="14" hidden="1" x14ac:dyDescent="0.15">
      <c r="A1017" s="4">
        <v>56</v>
      </c>
      <c r="B1017" s="6"/>
      <c r="C1017" s="303">
        <f>IF('INGRESO DE DATOS'!$D$19="Guayas/Santa Elena",'Tablas Guayaquil'!C1017,'Tablas Resto de Ecuador'!C1017)</f>
        <v>4758.04</v>
      </c>
      <c r="D1017" s="303">
        <f>IF('INGRESO DE DATOS'!$D$19="Guayas/Santa Elena",'Tablas Guayaquil'!D1017,'Tablas Resto de Ecuador'!D1017)</f>
        <v>3069.92</v>
      </c>
      <c r="E1017" s="303">
        <f>IF('INGRESO DE DATOS'!$D$19="Guayas/Santa Elena",'Tablas Guayaquil'!E1017,'Tablas Resto de Ecuador'!E1017)</f>
        <v>0</v>
      </c>
      <c r="F1017" s="303">
        <f>IF('INGRESO DE DATOS'!$D$19="Guayas/Santa Elena",'Tablas Guayaquil'!F1017,'Tablas Resto de Ecuador'!F1017)</f>
        <v>0</v>
      </c>
      <c r="G1017" s="303">
        <f>IF('INGRESO DE DATOS'!$D$19="Guayas/Santa Elena",'Tablas Guayaquil'!G1017,'Tablas Resto de Ecuador'!G1017)</f>
        <v>0</v>
      </c>
    </row>
    <row r="1018" spans="1:7" ht="14" hidden="1" x14ac:dyDescent="0.15">
      <c r="A1018" s="4">
        <v>57</v>
      </c>
      <c r="B1018" s="6"/>
      <c r="C1018" s="303">
        <f>IF('INGRESO DE DATOS'!$D$19="Guayas/Santa Elena",'Tablas Guayaquil'!C1018,'Tablas Resto de Ecuador'!C1018)</f>
        <v>4758.04</v>
      </c>
      <c r="D1018" s="303">
        <f>IF('INGRESO DE DATOS'!$D$19="Guayas/Santa Elena",'Tablas Guayaquil'!D1018,'Tablas Resto de Ecuador'!D1018)</f>
        <v>3069.92</v>
      </c>
      <c r="E1018" s="303">
        <f>IF('INGRESO DE DATOS'!$D$19="Guayas/Santa Elena",'Tablas Guayaquil'!E1018,'Tablas Resto de Ecuador'!E1018)</f>
        <v>0</v>
      </c>
      <c r="F1018" s="303">
        <f>IF('INGRESO DE DATOS'!$D$19="Guayas/Santa Elena",'Tablas Guayaquil'!F1018,'Tablas Resto de Ecuador'!F1018)</f>
        <v>0</v>
      </c>
      <c r="G1018" s="303">
        <f>IF('INGRESO DE DATOS'!$D$19="Guayas/Santa Elena",'Tablas Guayaquil'!G1018,'Tablas Resto de Ecuador'!G1018)</f>
        <v>0</v>
      </c>
    </row>
    <row r="1019" spans="1:7" ht="14" hidden="1" x14ac:dyDescent="0.15">
      <c r="A1019" s="4">
        <v>58</v>
      </c>
      <c r="B1019" s="6"/>
      <c r="C1019" s="303">
        <f>IF('INGRESO DE DATOS'!$D$19="Guayas/Santa Elena",'Tablas Guayaquil'!C1019,'Tablas Resto de Ecuador'!C1019)</f>
        <v>4758.04</v>
      </c>
      <c r="D1019" s="303">
        <f>IF('INGRESO DE DATOS'!$D$19="Guayas/Santa Elena",'Tablas Guayaquil'!D1019,'Tablas Resto de Ecuador'!D1019)</f>
        <v>3069.92</v>
      </c>
      <c r="E1019" s="303">
        <f>IF('INGRESO DE DATOS'!$D$19="Guayas/Santa Elena",'Tablas Guayaquil'!E1019,'Tablas Resto de Ecuador'!E1019)</f>
        <v>0</v>
      </c>
      <c r="F1019" s="303">
        <f>IF('INGRESO DE DATOS'!$D$19="Guayas/Santa Elena",'Tablas Guayaquil'!F1019,'Tablas Resto de Ecuador'!F1019)</f>
        <v>0</v>
      </c>
      <c r="G1019" s="303">
        <f>IF('INGRESO DE DATOS'!$D$19="Guayas/Santa Elena",'Tablas Guayaquil'!G1019,'Tablas Resto de Ecuador'!G1019)</f>
        <v>0</v>
      </c>
    </row>
    <row r="1020" spans="1:7" ht="14" hidden="1" x14ac:dyDescent="0.15">
      <c r="A1020" s="4">
        <v>59</v>
      </c>
      <c r="B1020" s="6"/>
      <c r="C1020" s="303">
        <f>IF('INGRESO DE DATOS'!$D$19="Guayas/Santa Elena",'Tablas Guayaquil'!C1020,'Tablas Resto de Ecuador'!C1020)</f>
        <v>4758.04</v>
      </c>
      <c r="D1020" s="303">
        <f>IF('INGRESO DE DATOS'!$D$19="Guayas/Santa Elena",'Tablas Guayaquil'!D1020,'Tablas Resto de Ecuador'!D1020)</f>
        <v>3069.92</v>
      </c>
      <c r="E1020" s="303">
        <f>IF('INGRESO DE DATOS'!$D$19="Guayas/Santa Elena",'Tablas Guayaquil'!E1020,'Tablas Resto de Ecuador'!E1020)</f>
        <v>0</v>
      </c>
      <c r="F1020" s="303">
        <f>IF('INGRESO DE DATOS'!$D$19="Guayas/Santa Elena",'Tablas Guayaquil'!F1020,'Tablas Resto de Ecuador'!F1020)</f>
        <v>0</v>
      </c>
      <c r="G1020" s="303">
        <f>IF('INGRESO DE DATOS'!$D$19="Guayas/Santa Elena",'Tablas Guayaquil'!G1020,'Tablas Resto de Ecuador'!G1020)</f>
        <v>0</v>
      </c>
    </row>
    <row r="1021" spans="1:7" ht="14" hidden="1" x14ac:dyDescent="0.15">
      <c r="A1021" s="4">
        <v>60</v>
      </c>
      <c r="B1021" s="6"/>
      <c r="C1021" s="303">
        <f>IF('INGRESO DE DATOS'!$D$19="Guayas/Santa Elena",'Tablas Guayaquil'!C1021,'Tablas Resto de Ecuador'!C1021)</f>
        <v>5088.3466666666673</v>
      </c>
      <c r="D1021" s="303">
        <f>IF('INGRESO DE DATOS'!$D$19="Guayas/Santa Elena",'Tablas Guayaquil'!D1021,'Tablas Resto de Ecuador'!D1021)</f>
        <v>3283</v>
      </c>
      <c r="E1021" s="303">
        <f>IF('INGRESO DE DATOS'!$D$19="Guayas/Santa Elena",'Tablas Guayaquil'!E1021,'Tablas Resto de Ecuador'!E1021)</f>
        <v>0</v>
      </c>
      <c r="F1021" s="303">
        <f>IF('INGRESO DE DATOS'!$D$19="Guayas/Santa Elena",'Tablas Guayaquil'!F1021,'Tablas Resto de Ecuador'!F1021)</f>
        <v>0</v>
      </c>
      <c r="G1021" s="303">
        <f>IF('INGRESO DE DATOS'!$D$19="Guayas/Santa Elena",'Tablas Guayaquil'!G1021,'Tablas Resto de Ecuador'!G1021)</f>
        <v>0</v>
      </c>
    </row>
    <row r="1022" spans="1:7" ht="14" hidden="1" x14ac:dyDescent="0.15">
      <c r="A1022" s="4">
        <v>61</v>
      </c>
      <c r="B1022" s="6"/>
      <c r="C1022" s="303">
        <f>IF('INGRESO DE DATOS'!$D$19="Guayas/Santa Elena",'Tablas Guayaquil'!C1022,'Tablas Resto de Ecuador'!C1022)</f>
        <v>5662.3466666666673</v>
      </c>
      <c r="D1022" s="303">
        <f>IF('INGRESO DE DATOS'!$D$19="Guayas/Santa Elena",'Tablas Guayaquil'!D1022,'Tablas Resto de Ecuador'!D1022)</f>
        <v>3653.3466666666668</v>
      </c>
      <c r="E1022" s="303">
        <f>IF('INGRESO DE DATOS'!$D$19="Guayas/Santa Elena",'Tablas Guayaquil'!E1022,'Tablas Resto de Ecuador'!E1022)</f>
        <v>0</v>
      </c>
      <c r="F1022" s="303">
        <f>IF('INGRESO DE DATOS'!$D$19="Guayas/Santa Elena",'Tablas Guayaquil'!F1022,'Tablas Resto de Ecuador'!F1022)</f>
        <v>0</v>
      </c>
      <c r="G1022" s="303">
        <f>IF('INGRESO DE DATOS'!$D$19="Guayas/Santa Elena",'Tablas Guayaquil'!G1022,'Tablas Resto de Ecuador'!G1022)</f>
        <v>0</v>
      </c>
    </row>
    <row r="1023" spans="1:7" ht="14" hidden="1" x14ac:dyDescent="0.15">
      <c r="A1023" s="4">
        <v>62</v>
      </c>
      <c r="B1023" s="6"/>
      <c r="C1023" s="303">
        <f>IF('INGRESO DE DATOS'!$D$19="Guayas/Santa Elena",'Tablas Guayaquil'!C1023,'Tablas Resto de Ecuador'!C1023)</f>
        <v>6281.1466666666665</v>
      </c>
      <c r="D1023" s="303">
        <f>IF('INGRESO DE DATOS'!$D$19="Guayas/Santa Elena",'Tablas Guayaquil'!D1023,'Tablas Resto de Ecuador'!D1023)</f>
        <v>4052.626666666667</v>
      </c>
      <c r="E1023" s="303">
        <f>IF('INGRESO DE DATOS'!$D$19="Guayas/Santa Elena",'Tablas Guayaquil'!E1023,'Tablas Resto de Ecuador'!E1023)</f>
        <v>0</v>
      </c>
      <c r="F1023" s="303">
        <f>IF('INGRESO DE DATOS'!$D$19="Guayas/Santa Elena",'Tablas Guayaquil'!F1023,'Tablas Resto de Ecuador'!F1023)</f>
        <v>0</v>
      </c>
      <c r="G1023" s="303">
        <f>IF('INGRESO DE DATOS'!$D$19="Guayas/Santa Elena",'Tablas Guayaquil'!G1023,'Tablas Resto de Ecuador'!G1023)</f>
        <v>0</v>
      </c>
    </row>
    <row r="1024" spans="1:7" ht="14" hidden="1" x14ac:dyDescent="0.15">
      <c r="A1024" s="4">
        <v>63</v>
      </c>
      <c r="B1024" s="6"/>
      <c r="C1024" s="303">
        <f>IF('INGRESO DE DATOS'!$D$19="Guayas/Santa Elena",'Tablas Guayaquil'!C1024,'Tablas Resto de Ecuador'!C1024)</f>
        <v>6945.4000000000005</v>
      </c>
      <c r="D1024" s="303">
        <f>IF('INGRESO DE DATOS'!$D$19="Guayas/Santa Elena",'Tablas Guayaquil'!D1024,'Tablas Resto de Ecuador'!D1024)</f>
        <v>4480.84</v>
      </c>
      <c r="E1024" s="303">
        <f>IF('INGRESO DE DATOS'!$D$19="Guayas/Santa Elena",'Tablas Guayaquil'!E1024,'Tablas Resto de Ecuador'!E1024)</f>
        <v>0</v>
      </c>
      <c r="F1024" s="303">
        <f>IF('INGRESO DE DATOS'!$D$19="Guayas/Santa Elena",'Tablas Guayaquil'!F1024,'Tablas Resto de Ecuador'!F1024)</f>
        <v>0</v>
      </c>
      <c r="G1024" s="303">
        <f>IF('INGRESO DE DATOS'!$D$19="Guayas/Santa Elena",'Tablas Guayaquil'!G1024,'Tablas Resto de Ecuador'!G1024)</f>
        <v>0</v>
      </c>
    </row>
    <row r="1025" spans="1:7" ht="14" hidden="1" x14ac:dyDescent="0.15">
      <c r="A1025" s="4">
        <v>64</v>
      </c>
      <c r="B1025" s="6"/>
      <c r="C1025" s="303">
        <f>IF('INGRESO DE DATOS'!$D$19="Guayas/Santa Elena",'Tablas Guayaquil'!C1025,'Tablas Resto de Ecuador'!C1025)</f>
        <v>7654.3600000000006</v>
      </c>
      <c r="D1025" s="303">
        <f>IF('INGRESO DE DATOS'!$D$19="Guayas/Santa Elena",'Tablas Guayaquil'!D1025,'Tablas Resto de Ecuador'!D1025)</f>
        <v>4938.4533333333338</v>
      </c>
      <c r="E1025" s="303">
        <f>IF('INGRESO DE DATOS'!$D$19="Guayas/Santa Elena",'Tablas Guayaquil'!E1025,'Tablas Resto de Ecuador'!E1025)</f>
        <v>0</v>
      </c>
      <c r="F1025" s="303">
        <f>IF('INGRESO DE DATOS'!$D$19="Guayas/Santa Elena",'Tablas Guayaquil'!F1025,'Tablas Resto de Ecuador'!F1025)</f>
        <v>0</v>
      </c>
      <c r="G1025" s="303">
        <f>IF('INGRESO DE DATOS'!$D$19="Guayas/Santa Elena",'Tablas Guayaquil'!G1025,'Tablas Resto de Ecuador'!G1025)</f>
        <v>0</v>
      </c>
    </row>
    <row r="1026" spans="1:7" ht="14" hidden="1" x14ac:dyDescent="0.15">
      <c r="A1026" s="4">
        <v>65</v>
      </c>
      <c r="B1026" s="6"/>
      <c r="C1026" s="303">
        <f>IF('INGRESO DE DATOS'!$D$19="Guayas/Santa Elena",'Tablas Guayaquil'!C1026,'Tablas Resto de Ecuador'!C1026)</f>
        <v>8408.4933333333338</v>
      </c>
      <c r="D1026" s="303">
        <f>IF('INGRESO DE DATOS'!$D$19="Guayas/Santa Elena",'Tablas Guayaquil'!D1026,'Tablas Resto de Ecuador'!D1026)</f>
        <v>5424.8133333333335</v>
      </c>
      <c r="E1026" s="303">
        <f>IF('INGRESO DE DATOS'!$D$19="Guayas/Santa Elena",'Tablas Guayaquil'!E1026,'Tablas Resto de Ecuador'!E1026)</f>
        <v>0</v>
      </c>
      <c r="F1026" s="303">
        <f>IF('INGRESO DE DATOS'!$D$19="Guayas/Santa Elena",'Tablas Guayaquil'!F1026,'Tablas Resto de Ecuador'!F1026)</f>
        <v>0</v>
      </c>
      <c r="G1026" s="303">
        <f>IF('INGRESO DE DATOS'!$D$19="Guayas/Santa Elena",'Tablas Guayaquil'!G1026,'Tablas Resto de Ecuador'!G1026)</f>
        <v>0</v>
      </c>
    </row>
    <row r="1027" spans="1:7" ht="14" hidden="1" x14ac:dyDescent="0.15">
      <c r="A1027" s="4">
        <v>66</v>
      </c>
      <c r="B1027" s="6"/>
      <c r="C1027" s="303">
        <f>IF('INGRESO DE DATOS'!$D$19="Guayas/Santa Elena",'Tablas Guayaquil'!C1027,'Tablas Resto de Ecuador'!C1027)</f>
        <v>9207.3333333333339</v>
      </c>
      <c r="D1027" s="303">
        <f>IF('INGRESO DE DATOS'!$D$19="Guayas/Santa Elena",'Tablas Guayaquil'!D1027,'Tablas Resto de Ecuador'!D1027)</f>
        <v>5940.4800000000005</v>
      </c>
      <c r="E1027" s="303">
        <f>IF('INGRESO DE DATOS'!$D$19="Guayas/Santa Elena",'Tablas Guayaquil'!E1027,'Tablas Resto de Ecuador'!E1027)</f>
        <v>0</v>
      </c>
      <c r="F1027" s="303">
        <f>IF('INGRESO DE DATOS'!$D$19="Guayas/Santa Elena",'Tablas Guayaquil'!F1027,'Tablas Resto de Ecuador'!F1027)</f>
        <v>0</v>
      </c>
      <c r="G1027" s="303">
        <f>IF('INGRESO DE DATOS'!$D$19="Guayas/Santa Elena",'Tablas Guayaquil'!G1027,'Tablas Resto de Ecuador'!G1027)</f>
        <v>0</v>
      </c>
    </row>
    <row r="1028" spans="1:7" ht="14" hidden="1" x14ac:dyDescent="0.15">
      <c r="A1028" s="4">
        <v>67</v>
      </c>
      <c r="B1028" s="6"/>
      <c r="C1028" s="303">
        <f>IF('INGRESO DE DATOS'!$D$19="Guayas/Santa Elena",'Tablas Guayaquil'!C1028,'Tablas Resto de Ecuador'!C1028)</f>
        <v>10051.533333333335</v>
      </c>
      <c r="D1028" s="303">
        <f>IF('INGRESO DE DATOS'!$D$19="Guayas/Santa Elena",'Tablas Guayaquil'!D1028,'Tablas Resto de Ecuador'!D1028)</f>
        <v>6484.9866666666667</v>
      </c>
      <c r="E1028" s="303">
        <f>IF('INGRESO DE DATOS'!$D$19="Guayas/Santa Elena",'Tablas Guayaquil'!E1028,'Tablas Resto de Ecuador'!E1028)</f>
        <v>0</v>
      </c>
      <c r="F1028" s="303">
        <f>IF('INGRESO DE DATOS'!$D$19="Guayas/Santa Elena",'Tablas Guayaquil'!F1028,'Tablas Resto de Ecuador'!F1028)</f>
        <v>0</v>
      </c>
      <c r="G1028" s="303">
        <f>IF('INGRESO DE DATOS'!$D$19="Guayas/Santa Elena",'Tablas Guayaquil'!G1028,'Tablas Resto de Ecuador'!G1028)</f>
        <v>0</v>
      </c>
    </row>
    <row r="1029" spans="1:7" ht="14" hidden="1" x14ac:dyDescent="0.15">
      <c r="A1029" s="4">
        <v>68</v>
      </c>
      <c r="B1029" s="6"/>
      <c r="C1029" s="303">
        <f>IF('INGRESO DE DATOS'!$D$19="Guayas/Santa Elena",'Tablas Guayaquil'!C1029,'Tablas Resto de Ecuador'!C1029)</f>
        <v>10940.533333333335</v>
      </c>
      <c r="D1029" s="303">
        <f>IF('INGRESO DE DATOS'!$D$19="Guayas/Santa Elena",'Tablas Guayaquil'!D1029,'Tablas Resto de Ecuador'!D1029)</f>
        <v>7058.8</v>
      </c>
      <c r="E1029" s="303">
        <f>IF('INGRESO DE DATOS'!$D$19="Guayas/Santa Elena",'Tablas Guayaquil'!E1029,'Tablas Resto de Ecuador'!E1029)</f>
        <v>0</v>
      </c>
      <c r="F1029" s="303">
        <f>IF('INGRESO DE DATOS'!$D$19="Guayas/Santa Elena",'Tablas Guayaquil'!F1029,'Tablas Resto de Ecuador'!F1029)</f>
        <v>0</v>
      </c>
      <c r="G1029" s="303">
        <f>IF('INGRESO DE DATOS'!$D$19="Guayas/Santa Elena",'Tablas Guayaquil'!G1029,'Tablas Resto de Ecuador'!G1029)</f>
        <v>0</v>
      </c>
    </row>
    <row r="1030" spans="1:7" ht="14" hidden="1" x14ac:dyDescent="0.15">
      <c r="A1030" s="4">
        <v>69</v>
      </c>
      <c r="B1030" s="6"/>
      <c r="C1030" s="303">
        <f>IF('INGRESO DE DATOS'!$D$19="Guayas/Santa Elena",'Tablas Guayaquil'!C1030,'Tablas Resto de Ecuador'!C1030)</f>
        <v>11874.893333333333</v>
      </c>
      <c r="D1030" s="303">
        <f>IF('INGRESO DE DATOS'!$D$19="Guayas/Santa Elena",'Tablas Guayaquil'!D1030,'Tablas Resto de Ecuador'!D1030)</f>
        <v>7661.1733333333341</v>
      </c>
      <c r="E1030" s="303">
        <f>IF('INGRESO DE DATOS'!$D$19="Guayas/Santa Elena",'Tablas Guayaquil'!E1030,'Tablas Resto de Ecuador'!E1030)</f>
        <v>0</v>
      </c>
      <c r="F1030" s="303">
        <f>IF('INGRESO DE DATOS'!$D$19="Guayas/Santa Elena",'Tablas Guayaquil'!F1030,'Tablas Resto de Ecuador'!F1030)</f>
        <v>0</v>
      </c>
      <c r="G1030" s="303">
        <f>IF('INGRESO DE DATOS'!$D$19="Guayas/Santa Elena",'Tablas Guayaquil'!G1030,'Tablas Resto de Ecuador'!G1030)</f>
        <v>0</v>
      </c>
    </row>
    <row r="1031" spans="1:7" ht="14" hidden="1" x14ac:dyDescent="0.15">
      <c r="A1031" s="4">
        <v>70</v>
      </c>
      <c r="B1031" s="6"/>
      <c r="C1031" s="303">
        <f>IF('INGRESO DE DATOS'!$D$19="Guayas/Santa Elena",'Tablas Guayaquil'!C1031,'Tablas Resto de Ecuador'!C1031)</f>
        <v>12854.146666666667</v>
      </c>
      <c r="D1031" s="303">
        <f>IF('INGRESO DE DATOS'!$D$19="Guayas/Santa Elena",'Tablas Guayaquil'!D1031,'Tablas Resto de Ecuador'!D1031)</f>
        <v>8292.9466666666667</v>
      </c>
      <c r="E1031" s="303">
        <f>IF('INGRESO DE DATOS'!$D$19="Guayas/Santa Elena",'Tablas Guayaquil'!E1031,'Tablas Resto de Ecuador'!E1031)</f>
        <v>0</v>
      </c>
      <c r="F1031" s="303">
        <f>IF('INGRESO DE DATOS'!$D$19="Guayas/Santa Elena",'Tablas Guayaquil'!F1031,'Tablas Resto de Ecuador'!F1031)</f>
        <v>0</v>
      </c>
      <c r="G1031" s="303">
        <f>IF('INGRESO DE DATOS'!$D$19="Guayas/Santa Elena",'Tablas Guayaquil'!G1031,'Tablas Resto de Ecuador'!G1031)</f>
        <v>0</v>
      </c>
    </row>
    <row r="1032" spans="1:7" ht="14" hidden="1" x14ac:dyDescent="0.15">
      <c r="A1032" s="4">
        <v>71</v>
      </c>
      <c r="B1032" s="6"/>
      <c r="C1032" s="303">
        <f>IF('INGRESO DE DATOS'!$D$19="Guayas/Santa Elena",'Tablas Guayaquil'!C1032,'Tablas Resto de Ecuador'!C1032)</f>
        <v>13878.2</v>
      </c>
      <c r="D1032" s="303">
        <f>IF('INGRESO DE DATOS'!$D$19="Guayas/Santa Elena",'Tablas Guayaquil'!D1032,'Tablas Resto de Ecuador'!D1032)</f>
        <v>8953.9333333333343</v>
      </c>
      <c r="E1032" s="303">
        <f>IF('INGRESO DE DATOS'!$D$19="Guayas/Santa Elena",'Tablas Guayaquil'!E1032,'Tablas Resto de Ecuador'!E1032)</f>
        <v>0</v>
      </c>
      <c r="F1032" s="303">
        <f>IF('INGRESO DE DATOS'!$D$19="Guayas/Santa Elena",'Tablas Guayaquil'!F1032,'Tablas Resto de Ecuador'!F1032)</f>
        <v>0</v>
      </c>
      <c r="G1032" s="303">
        <f>IF('INGRESO DE DATOS'!$D$19="Guayas/Santa Elena",'Tablas Guayaquil'!G1032,'Tablas Resto de Ecuador'!G1032)</f>
        <v>0</v>
      </c>
    </row>
    <row r="1033" spans="1:7" ht="14" hidden="1" x14ac:dyDescent="0.15">
      <c r="A1033" s="4">
        <v>72</v>
      </c>
      <c r="B1033" s="6"/>
      <c r="C1033" s="303">
        <f>IF('INGRESO DE DATOS'!$D$19="Guayas/Santa Elena",'Tablas Guayaquil'!C1033,'Tablas Resto de Ecuador'!C1033)</f>
        <v>14947.52</v>
      </c>
      <c r="D1033" s="303">
        <f>IF('INGRESO DE DATOS'!$D$19="Guayas/Santa Elena",'Tablas Guayaquil'!D1033,'Tablas Resto de Ecuador'!D1033)</f>
        <v>9643.6666666666679</v>
      </c>
      <c r="E1033" s="303">
        <f>IF('INGRESO DE DATOS'!$D$19="Guayas/Santa Elena",'Tablas Guayaquil'!E1033,'Tablas Resto de Ecuador'!E1033)</f>
        <v>0</v>
      </c>
      <c r="F1033" s="303">
        <f>IF('INGRESO DE DATOS'!$D$19="Guayas/Santa Elena",'Tablas Guayaquil'!F1033,'Tablas Resto de Ecuador'!F1033)</f>
        <v>0</v>
      </c>
      <c r="G1033" s="303">
        <f>IF('INGRESO DE DATOS'!$D$19="Guayas/Santa Elena",'Tablas Guayaquil'!G1033,'Tablas Resto de Ecuador'!G1033)</f>
        <v>0</v>
      </c>
    </row>
    <row r="1034" spans="1:7" ht="14" hidden="1" x14ac:dyDescent="0.15">
      <c r="A1034" s="4">
        <v>73</v>
      </c>
      <c r="B1034" s="6"/>
      <c r="C1034" s="303">
        <f>IF('INGRESO DE DATOS'!$D$19="Guayas/Santa Elena",'Tablas Guayaquil'!C1034,'Tablas Resto de Ecuador'!C1034)</f>
        <v>16061.640000000001</v>
      </c>
      <c r="D1034" s="303">
        <f>IF('INGRESO DE DATOS'!$D$19="Guayas/Santa Elena",'Tablas Guayaquil'!D1034,'Tablas Resto de Ecuador'!D1034)</f>
        <v>10362.426666666666</v>
      </c>
      <c r="E1034" s="303">
        <f>IF('INGRESO DE DATOS'!$D$19="Guayas/Santa Elena",'Tablas Guayaquil'!E1034,'Tablas Resto de Ecuador'!E1034)</f>
        <v>0</v>
      </c>
      <c r="F1034" s="303">
        <f>IF('INGRESO DE DATOS'!$D$19="Guayas/Santa Elena",'Tablas Guayaquil'!F1034,'Tablas Resto de Ecuador'!F1034)</f>
        <v>0</v>
      </c>
      <c r="G1034" s="303">
        <f>IF('INGRESO DE DATOS'!$D$19="Guayas/Santa Elena",'Tablas Guayaquil'!G1034,'Tablas Resto de Ecuador'!G1034)</f>
        <v>0</v>
      </c>
    </row>
    <row r="1035" spans="1:7" ht="14" hidden="1" x14ac:dyDescent="0.15">
      <c r="A1035" s="4">
        <v>74</v>
      </c>
      <c r="B1035" s="6"/>
      <c r="C1035" s="303">
        <f>IF('INGRESO DE DATOS'!$D$19="Guayas/Santa Elena",'Tablas Guayaquil'!C1035,'Tablas Resto de Ecuador'!C1035)</f>
        <v>17221.213333333333</v>
      </c>
      <c r="D1035" s="303">
        <f>IF('INGRESO DE DATOS'!$D$19="Guayas/Santa Elena",'Tablas Guayaquil'!D1035,'Tablas Resto de Ecuador'!D1035)</f>
        <v>11110.586666666668</v>
      </c>
      <c r="E1035" s="303">
        <f>IF('INGRESO DE DATOS'!$D$19="Guayas/Santa Elena",'Tablas Guayaquil'!E1035,'Tablas Resto de Ecuador'!E1035)</f>
        <v>0</v>
      </c>
      <c r="F1035" s="303">
        <f>IF('INGRESO DE DATOS'!$D$19="Guayas/Santa Elena",'Tablas Guayaquil'!F1035,'Tablas Resto de Ecuador'!F1035)</f>
        <v>0</v>
      </c>
      <c r="G1035" s="303">
        <f>IF('INGRESO DE DATOS'!$D$19="Guayas/Santa Elena",'Tablas Guayaquil'!G1035,'Tablas Resto de Ecuador'!G1035)</f>
        <v>0</v>
      </c>
    </row>
    <row r="1036" spans="1:7" ht="14" hidden="1" x14ac:dyDescent="0.15">
      <c r="A1036" s="4">
        <v>75</v>
      </c>
      <c r="B1036" s="6"/>
      <c r="C1036" s="303">
        <f>IF('INGRESO DE DATOS'!$D$19="Guayas/Santa Elena",'Tablas Guayaquil'!C1036,'Tablas Resto de Ecuador'!C1036)</f>
        <v>18425.493333333336</v>
      </c>
      <c r="D1036" s="303">
        <f>IF('INGRESO DE DATOS'!$D$19="Guayas/Santa Elena",'Tablas Guayaquil'!D1036,'Tablas Resto de Ecuador'!D1036)</f>
        <v>11887.4</v>
      </c>
      <c r="E1036" s="303">
        <f>IF('INGRESO DE DATOS'!$D$19="Guayas/Santa Elena",'Tablas Guayaquil'!E1036,'Tablas Resto de Ecuador'!E1036)</f>
        <v>0</v>
      </c>
      <c r="F1036" s="303">
        <f>IF('INGRESO DE DATOS'!$D$19="Guayas/Santa Elena",'Tablas Guayaquil'!F1036,'Tablas Resto de Ecuador'!F1036)</f>
        <v>0</v>
      </c>
      <c r="G1036" s="303">
        <f>IF('INGRESO DE DATOS'!$D$19="Guayas/Santa Elena",'Tablas Guayaquil'!G1036,'Tablas Resto de Ecuador'!G1036)</f>
        <v>0</v>
      </c>
    </row>
    <row r="1037" spans="1:7" ht="14" hidden="1" x14ac:dyDescent="0.15">
      <c r="A1037" s="4">
        <v>76</v>
      </c>
      <c r="B1037" s="6"/>
      <c r="C1037" s="303">
        <f>IF('INGRESO DE DATOS'!$D$19="Guayas/Santa Elena",'Tablas Guayaquil'!C1037,'Tablas Resto de Ecuador'!C1037)</f>
        <v>18425.493333333336</v>
      </c>
      <c r="D1037" s="303">
        <f>IF('INGRESO DE DATOS'!$D$19="Guayas/Santa Elena",'Tablas Guayaquil'!D1037,'Tablas Resto de Ecuador'!D1037)</f>
        <v>11887.4</v>
      </c>
      <c r="E1037" s="303">
        <f>IF('INGRESO DE DATOS'!$D$19="Guayas/Santa Elena",'Tablas Guayaquil'!E1037,'Tablas Resto de Ecuador'!E1037)</f>
        <v>0</v>
      </c>
      <c r="F1037" s="303">
        <f>IF('INGRESO DE DATOS'!$D$19="Guayas/Santa Elena",'Tablas Guayaquil'!F1037,'Tablas Resto de Ecuador'!F1037)</f>
        <v>0</v>
      </c>
      <c r="G1037" s="303">
        <f>IF('INGRESO DE DATOS'!$D$19="Guayas/Santa Elena",'Tablas Guayaquil'!G1037,'Tablas Resto de Ecuador'!G1037)</f>
        <v>0</v>
      </c>
    </row>
    <row r="1038" spans="1:7" ht="14" hidden="1" x14ac:dyDescent="0.15">
      <c r="A1038" s="4">
        <v>77</v>
      </c>
      <c r="B1038" s="6"/>
      <c r="C1038" s="303">
        <f>IF('INGRESO DE DATOS'!$D$19="Guayas/Santa Elena",'Tablas Guayaquil'!C1038,'Tablas Resto de Ecuador'!C1038)</f>
        <v>18425.493333333336</v>
      </c>
      <c r="D1038" s="303">
        <f>IF('INGRESO DE DATOS'!$D$19="Guayas/Santa Elena",'Tablas Guayaquil'!D1038,'Tablas Resto de Ecuador'!D1038)</f>
        <v>11887.4</v>
      </c>
      <c r="E1038" s="303">
        <f>IF('INGRESO DE DATOS'!$D$19="Guayas/Santa Elena",'Tablas Guayaquil'!E1038,'Tablas Resto de Ecuador'!E1038)</f>
        <v>0</v>
      </c>
      <c r="F1038" s="303">
        <f>IF('INGRESO DE DATOS'!$D$19="Guayas/Santa Elena",'Tablas Guayaquil'!F1038,'Tablas Resto de Ecuador'!F1038)</f>
        <v>0</v>
      </c>
      <c r="G1038" s="303">
        <f>IF('INGRESO DE DATOS'!$D$19="Guayas/Santa Elena",'Tablas Guayaquil'!G1038,'Tablas Resto de Ecuador'!G1038)</f>
        <v>0</v>
      </c>
    </row>
    <row r="1039" spans="1:7" ht="14" hidden="1" x14ac:dyDescent="0.15">
      <c r="A1039" s="4">
        <v>78</v>
      </c>
      <c r="B1039" s="6"/>
      <c r="C1039" s="303">
        <f>IF('INGRESO DE DATOS'!$D$19="Guayas/Santa Elena",'Tablas Guayaquil'!C1039,'Tablas Resto de Ecuador'!C1039)</f>
        <v>18425.493333333336</v>
      </c>
      <c r="D1039" s="303">
        <f>IF('INGRESO DE DATOS'!$D$19="Guayas/Santa Elena",'Tablas Guayaquil'!D1039,'Tablas Resto de Ecuador'!D1039)</f>
        <v>11887.4</v>
      </c>
      <c r="E1039" s="303">
        <f>IF('INGRESO DE DATOS'!$D$19="Guayas/Santa Elena",'Tablas Guayaquil'!E1039,'Tablas Resto de Ecuador'!E1039)</f>
        <v>0</v>
      </c>
      <c r="F1039" s="303">
        <f>IF('INGRESO DE DATOS'!$D$19="Guayas/Santa Elena",'Tablas Guayaquil'!F1039,'Tablas Resto de Ecuador'!F1039)</f>
        <v>0</v>
      </c>
      <c r="G1039" s="303">
        <f>IF('INGRESO DE DATOS'!$D$19="Guayas/Santa Elena",'Tablas Guayaquil'!G1039,'Tablas Resto de Ecuador'!G1039)</f>
        <v>0</v>
      </c>
    </row>
    <row r="1040" spans="1:7" ht="14" hidden="1" x14ac:dyDescent="0.15">
      <c r="A1040" s="4">
        <v>79</v>
      </c>
      <c r="B1040" s="6"/>
      <c r="C1040" s="303">
        <f>IF('INGRESO DE DATOS'!$D$19="Guayas/Santa Elena",'Tablas Guayaquil'!C1040,'Tablas Resto de Ecuador'!C1040)</f>
        <v>18425.493333333336</v>
      </c>
      <c r="D1040" s="303">
        <f>IF('INGRESO DE DATOS'!$D$19="Guayas/Santa Elena",'Tablas Guayaquil'!D1040,'Tablas Resto de Ecuador'!D1040)</f>
        <v>11887.4</v>
      </c>
      <c r="E1040" s="303">
        <f>IF('INGRESO DE DATOS'!$D$19="Guayas/Santa Elena",'Tablas Guayaquil'!E1040,'Tablas Resto de Ecuador'!E1040)</f>
        <v>0</v>
      </c>
      <c r="F1040" s="303">
        <f>IF('INGRESO DE DATOS'!$D$19="Guayas/Santa Elena",'Tablas Guayaquil'!F1040,'Tablas Resto de Ecuador'!F1040)</f>
        <v>0</v>
      </c>
      <c r="G1040" s="303">
        <f>IF('INGRESO DE DATOS'!$D$19="Guayas/Santa Elena",'Tablas Guayaquil'!G1040,'Tablas Resto de Ecuador'!G1040)</f>
        <v>0</v>
      </c>
    </row>
    <row r="1041" spans="1:7" ht="14" hidden="1" x14ac:dyDescent="0.15">
      <c r="A1041" s="4">
        <v>80</v>
      </c>
      <c r="B1041" s="6"/>
      <c r="C1041" s="303">
        <f>IF('INGRESO DE DATOS'!$D$19="Guayas/Santa Elena",'Tablas Guayaquil'!C1041,'Tablas Resto de Ecuador'!C1041)</f>
        <v>18425.493333333336</v>
      </c>
      <c r="D1041" s="303">
        <f>IF('INGRESO DE DATOS'!$D$19="Guayas/Santa Elena",'Tablas Guayaquil'!D1041,'Tablas Resto de Ecuador'!D1041)</f>
        <v>11887.4</v>
      </c>
      <c r="E1041" s="303">
        <f>IF('INGRESO DE DATOS'!$D$19="Guayas/Santa Elena",'Tablas Guayaquil'!E1041,'Tablas Resto de Ecuador'!E1041)</f>
        <v>0</v>
      </c>
      <c r="F1041" s="303">
        <f>IF('INGRESO DE DATOS'!$D$19="Guayas/Santa Elena",'Tablas Guayaquil'!F1041,'Tablas Resto de Ecuador'!F1041)</f>
        <v>0</v>
      </c>
      <c r="G1041" s="303">
        <f>IF('INGRESO DE DATOS'!$D$19="Guayas/Santa Elena",'Tablas Guayaquil'!G1041,'Tablas Resto de Ecuador'!G1041)</f>
        <v>0</v>
      </c>
    </row>
    <row r="1042" spans="1:7" ht="14" hidden="1" x14ac:dyDescent="0.15">
      <c r="A1042" s="4">
        <v>81</v>
      </c>
      <c r="B1042" s="6"/>
      <c r="C1042" s="303">
        <f>IF('INGRESO DE DATOS'!$D$19="Guayas/Santa Elena",'Tablas Guayaquil'!C1042,'Tablas Resto de Ecuador'!C1042)</f>
        <v>18425.493333333336</v>
      </c>
      <c r="D1042" s="303">
        <f>IF('INGRESO DE DATOS'!$D$19="Guayas/Santa Elena",'Tablas Guayaquil'!D1042,'Tablas Resto de Ecuador'!D1042)</f>
        <v>11887.4</v>
      </c>
      <c r="E1042" s="303">
        <f>IF('INGRESO DE DATOS'!$D$19="Guayas/Santa Elena",'Tablas Guayaquil'!E1042,'Tablas Resto de Ecuador'!E1042)</f>
        <v>0</v>
      </c>
      <c r="F1042" s="303">
        <f>IF('INGRESO DE DATOS'!$D$19="Guayas/Santa Elena",'Tablas Guayaquil'!F1042,'Tablas Resto de Ecuador'!F1042)</f>
        <v>0</v>
      </c>
      <c r="G1042" s="303">
        <f>IF('INGRESO DE DATOS'!$D$19="Guayas/Santa Elena",'Tablas Guayaquil'!G1042,'Tablas Resto de Ecuador'!G1042)</f>
        <v>0</v>
      </c>
    </row>
    <row r="1043" spans="1:7" ht="14" hidden="1" x14ac:dyDescent="0.15">
      <c r="A1043" s="4">
        <v>82</v>
      </c>
      <c r="B1043" s="6"/>
      <c r="C1043" s="303">
        <f>IF('INGRESO DE DATOS'!$D$19="Guayas/Santa Elena",'Tablas Guayaquil'!C1043,'Tablas Resto de Ecuador'!C1043)</f>
        <v>18425.493333333336</v>
      </c>
      <c r="D1043" s="303">
        <f>IF('INGRESO DE DATOS'!$D$19="Guayas/Santa Elena",'Tablas Guayaquil'!D1043,'Tablas Resto de Ecuador'!D1043)</f>
        <v>11887.4</v>
      </c>
      <c r="E1043" s="303">
        <f>IF('INGRESO DE DATOS'!$D$19="Guayas/Santa Elena",'Tablas Guayaquil'!E1043,'Tablas Resto de Ecuador'!E1043)</f>
        <v>0</v>
      </c>
      <c r="F1043" s="303">
        <f>IF('INGRESO DE DATOS'!$D$19="Guayas/Santa Elena",'Tablas Guayaquil'!F1043,'Tablas Resto de Ecuador'!F1043)</f>
        <v>0</v>
      </c>
      <c r="G1043" s="303">
        <f>IF('INGRESO DE DATOS'!$D$19="Guayas/Santa Elena",'Tablas Guayaquil'!G1043,'Tablas Resto de Ecuador'!G1043)</f>
        <v>0</v>
      </c>
    </row>
    <row r="1044" spans="1:7" ht="14" hidden="1" x14ac:dyDescent="0.15">
      <c r="A1044" s="4">
        <v>83</v>
      </c>
      <c r="B1044" s="6"/>
      <c r="C1044" s="303">
        <f>IF('INGRESO DE DATOS'!$D$19="Guayas/Santa Elena",'Tablas Guayaquil'!C1044,'Tablas Resto de Ecuador'!C1044)</f>
        <v>18425.493333333336</v>
      </c>
      <c r="D1044" s="303">
        <f>IF('INGRESO DE DATOS'!$D$19="Guayas/Santa Elena",'Tablas Guayaquil'!D1044,'Tablas Resto de Ecuador'!D1044)</f>
        <v>11887.4</v>
      </c>
      <c r="E1044" s="303">
        <f>IF('INGRESO DE DATOS'!$D$19="Guayas/Santa Elena",'Tablas Guayaquil'!E1044,'Tablas Resto de Ecuador'!E1044)</f>
        <v>0</v>
      </c>
      <c r="F1044" s="303">
        <f>IF('INGRESO DE DATOS'!$D$19="Guayas/Santa Elena",'Tablas Guayaquil'!F1044,'Tablas Resto de Ecuador'!F1044)</f>
        <v>0</v>
      </c>
      <c r="G1044" s="303">
        <f>IF('INGRESO DE DATOS'!$D$19="Guayas/Santa Elena",'Tablas Guayaquil'!G1044,'Tablas Resto de Ecuador'!G1044)</f>
        <v>0</v>
      </c>
    </row>
    <row r="1045" spans="1:7" ht="14" hidden="1" x14ac:dyDescent="0.15">
      <c r="A1045" s="4">
        <v>84</v>
      </c>
      <c r="B1045" s="6" t="s">
        <v>3</v>
      </c>
      <c r="C1045" s="303">
        <f>IF('INGRESO DE DATOS'!$D$19="Guayas/Santa Elena",'Tablas Guayaquil'!C1045,'Tablas Resto de Ecuador'!C1045)</f>
        <v>18425.493333333336</v>
      </c>
      <c r="D1045" s="303">
        <f>IF('INGRESO DE DATOS'!$D$19="Guayas/Santa Elena",'Tablas Guayaquil'!D1045,'Tablas Resto de Ecuador'!D1045)</f>
        <v>11887.4</v>
      </c>
      <c r="E1045" s="303">
        <f>IF('INGRESO DE DATOS'!$D$19="Guayas/Santa Elena",'Tablas Guayaquil'!E1045,'Tablas Resto de Ecuador'!E1045)</f>
        <v>0</v>
      </c>
      <c r="F1045" s="303">
        <f>IF('INGRESO DE DATOS'!$D$19="Guayas/Santa Elena",'Tablas Guayaquil'!F1045,'Tablas Resto de Ecuador'!F1045)</f>
        <v>0</v>
      </c>
      <c r="G1045" s="303">
        <f>IF('INGRESO DE DATOS'!$D$19="Guayas/Santa Elena",'Tablas Guayaquil'!G1045,'Tablas Resto de Ecuador'!G1045)</f>
        <v>0</v>
      </c>
    </row>
    <row r="1046" spans="1:7" ht="14" hidden="1" x14ac:dyDescent="0.15">
      <c r="A1046" s="4">
        <v>1</v>
      </c>
      <c r="B1046" s="6" t="s">
        <v>4</v>
      </c>
      <c r="C1046" s="303">
        <f>IF('INGRESO DE DATOS'!$D$19="Guayas/Santa Elena",'Tablas Guayaquil'!C1046,'Tablas Resto de Ecuador'!C1046)</f>
        <v>953.02666666666676</v>
      </c>
      <c r="D1046" s="303">
        <f>IF('INGRESO DE DATOS'!$D$19="Guayas/Santa Elena",'Tablas Guayaquil'!D1046,'Tablas Resto de Ecuador'!D1046)</f>
        <v>614.88</v>
      </c>
      <c r="E1046" s="303">
        <f>IF('INGRESO DE DATOS'!$D$19="Guayas/Santa Elena",'Tablas Guayaquil'!E1046,'Tablas Resto de Ecuador'!E1046)</f>
        <v>0</v>
      </c>
      <c r="F1046" s="303">
        <f>IF('INGRESO DE DATOS'!$D$19="Guayas/Santa Elena",'Tablas Guayaquil'!F1046,'Tablas Resto de Ecuador'!F1046)</f>
        <v>0</v>
      </c>
      <c r="G1046" s="303">
        <f>IF('INGRESO DE DATOS'!$D$19="Guayas/Santa Elena",'Tablas Guayaquil'!G1046,'Tablas Resto de Ecuador'!G1046)</f>
        <v>0</v>
      </c>
    </row>
    <row r="1047" spans="1:7" ht="14" hidden="1" x14ac:dyDescent="0.15">
      <c r="A1047" s="4">
        <v>2</v>
      </c>
      <c r="B1047" s="6" t="s">
        <v>1</v>
      </c>
      <c r="C1047" s="303">
        <f>IF('INGRESO DE DATOS'!$D$19="Guayas/Santa Elena",'Tablas Guayaquil'!C1047,'Tablas Resto de Ecuador'!C1047)</f>
        <v>1620.1733333333334</v>
      </c>
      <c r="D1047" s="303">
        <f>IF('INGRESO DE DATOS'!$D$19="Guayas/Santa Elena",'Tablas Guayaquil'!D1047,'Tablas Resto de Ecuador'!D1047)</f>
        <v>1045.1466666666668</v>
      </c>
      <c r="E1047" s="303">
        <f>IF('INGRESO DE DATOS'!$D$19="Guayas/Santa Elena",'Tablas Guayaquil'!E1047,'Tablas Resto de Ecuador'!E1047)</f>
        <v>0</v>
      </c>
      <c r="F1047" s="303">
        <f>IF('INGRESO DE DATOS'!$D$19="Guayas/Santa Elena",'Tablas Guayaquil'!F1047,'Tablas Resto de Ecuador'!F1047)</f>
        <v>0</v>
      </c>
      <c r="G1047" s="303">
        <f>IF('INGRESO DE DATOS'!$D$19="Guayas/Santa Elena",'Tablas Guayaquil'!G1047,'Tablas Resto de Ecuador'!G1047)</f>
        <v>0</v>
      </c>
    </row>
    <row r="1048" spans="1:7" ht="14" hidden="1" x14ac:dyDescent="0.15">
      <c r="A1048" s="4">
        <v>3</v>
      </c>
      <c r="B1048" s="6" t="s">
        <v>5</v>
      </c>
      <c r="C1048" s="303">
        <f>IF('INGRESO DE DATOS'!$D$19="Guayas/Santa Elena",'Tablas Guayaquil'!C1048,'Tablas Resto de Ecuador'!C1048)</f>
        <v>2286.8533333333335</v>
      </c>
      <c r="D1048" s="303">
        <f>IF('INGRESO DE DATOS'!$D$19="Guayas/Santa Elena",'Tablas Guayaquil'!D1048,'Tablas Resto de Ecuador'!D1048)</f>
        <v>1475.6000000000001</v>
      </c>
      <c r="E1048" s="303">
        <f>IF('INGRESO DE DATOS'!$D$19="Guayas/Santa Elena",'Tablas Guayaquil'!E1048,'Tablas Resto de Ecuador'!E1048)</f>
        <v>0</v>
      </c>
      <c r="F1048" s="303">
        <f>IF('INGRESO DE DATOS'!$D$19="Guayas/Santa Elena",'Tablas Guayaquil'!F1048,'Tablas Resto de Ecuador'!F1048)</f>
        <v>0</v>
      </c>
      <c r="G1048" s="303">
        <f>IF('INGRESO DE DATOS'!$D$19="Guayas/Santa Elena",'Tablas Guayaquil'!G1048,'Tablas Resto de Ecuador'!G1048)</f>
        <v>0</v>
      </c>
    </row>
    <row r="1049" spans="1:7" ht="15" hidden="1" thickBot="1" x14ac:dyDescent="0.2">
      <c r="C1049" s="303">
        <f>IF('INGRESO DE DATOS'!$D$19="Guayas/Santa Elena",'Tablas Guayaquil'!C1049,'Tablas Resto de Ecuador'!C1049)</f>
        <v>0</v>
      </c>
      <c r="D1049" s="303">
        <f>IF('INGRESO DE DATOS'!$D$19="Guayas/Santa Elena",'Tablas Guayaquil'!D1049,'Tablas Resto de Ecuador'!D1049)</f>
        <v>0</v>
      </c>
      <c r="E1049" s="303">
        <f>IF('INGRESO DE DATOS'!$D$19="Guayas/Santa Elena",'Tablas Guayaquil'!E1049,'Tablas Resto de Ecuador'!E1049)</f>
        <v>0</v>
      </c>
      <c r="F1049" s="303">
        <f>IF('INGRESO DE DATOS'!$D$19="Guayas/Santa Elena",'Tablas Guayaquil'!F1049,'Tablas Resto de Ecuador'!F1049)</f>
        <v>0</v>
      </c>
      <c r="G1049" s="303">
        <f>IF('INGRESO DE DATOS'!$D$19="Guayas/Santa Elena",'Tablas Guayaquil'!G1049,'Tablas Resto de Ecuador'!G1049)</f>
        <v>0</v>
      </c>
    </row>
    <row r="1050" spans="1:7" ht="18" hidden="1" x14ac:dyDescent="0.2">
      <c r="A1050" s="430" t="s">
        <v>25</v>
      </c>
      <c r="B1050" s="431"/>
      <c r="C1050" s="303">
        <f>IF('INGRESO DE DATOS'!$D$19="Guayas/Santa Elena",'Tablas Guayaquil'!C1050,'Tablas Resto de Ecuador'!C1050)</f>
        <v>0</v>
      </c>
      <c r="D1050" s="303">
        <f>IF('INGRESO DE DATOS'!$D$19="Guayas/Santa Elena",'Tablas Guayaquil'!D1050,'Tablas Resto de Ecuador'!D1050)</f>
        <v>0</v>
      </c>
      <c r="E1050" s="303">
        <f>IF('INGRESO DE DATOS'!$D$19="Guayas/Santa Elena",'Tablas Guayaquil'!E1050,'Tablas Resto de Ecuador'!E1050)</f>
        <v>0</v>
      </c>
      <c r="F1050" s="303">
        <f>IF('INGRESO DE DATOS'!$D$19="Guayas/Santa Elena",'Tablas Guayaquil'!F1050,'Tablas Resto de Ecuador'!F1050)</f>
        <v>0</v>
      </c>
      <c r="G1050" s="303">
        <f>IF('INGRESO DE DATOS'!$D$19="Guayas/Santa Elena",'Tablas Guayaquil'!G1050,'Tablas Resto de Ecuador'!G1050)</f>
        <v>0</v>
      </c>
    </row>
    <row r="1051" spans="1:7" ht="18" hidden="1" x14ac:dyDescent="0.2">
      <c r="A1051" s="432" t="s">
        <v>12</v>
      </c>
      <c r="B1051" s="433"/>
      <c r="C1051" s="303">
        <f>IF('INGRESO DE DATOS'!$D$19="Guayas/Santa Elena",'Tablas Guayaquil'!C1051,'Tablas Resto de Ecuador'!C1051)</f>
        <v>0</v>
      </c>
      <c r="D1051" s="303">
        <f>IF('INGRESO DE DATOS'!$D$19="Guayas/Santa Elena",'Tablas Guayaquil'!D1051,'Tablas Resto de Ecuador'!D1051)</f>
        <v>0</v>
      </c>
      <c r="E1051" s="303">
        <f>IF('INGRESO DE DATOS'!$D$19="Guayas/Santa Elena",'Tablas Guayaquil'!E1051,'Tablas Resto de Ecuador'!E1051)</f>
        <v>0</v>
      </c>
      <c r="F1051" s="303">
        <f>IF('INGRESO DE DATOS'!$D$19="Guayas/Santa Elena",'Tablas Guayaquil'!F1051,'Tablas Resto de Ecuador'!F1051)</f>
        <v>0</v>
      </c>
      <c r="G1051" s="303">
        <f>IF('INGRESO DE DATOS'!$D$19="Guayas/Santa Elena",'Tablas Guayaquil'!G1051,'Tablas Resto de Ecuador'!G1051)</f>
        <v>0</v>
      </c>
    </row>
    <row r="1052" spans="1:7" ht="14" hidden="1" x14ac:dyDescent="0.15">
      <c r="A1052" s="549" t="s">
        <v>0</v>
      </c>
      <c r="B1052" s="550"/>
      <c r="C1052" s="303">
        <f>IF('INGRESO DE DATOS'!$D$19="Guayas/Santa Elena",'Tablas Guayaquil'!C1052,'Tablas Resto de Ecuador'!C1052)</f>
        <v>0</v>
      </c>
      <c r="D1052" s="303">
        <f>IF('INGRESO DE DATOS'!$D$19="Guayas/Santa Elena",'Tablas Guayaquil'!D1052,'Tablas Resto de Ecuador'!D1052)</f>
        <v>0</v>
      </c>
      <c r="E1052" s="303">
        <f>IF('INGRESO DE DATOS'!$D$19="Guayas/Santa Elena",'Tablas Guayaquil'!E1052,'Tablas Resto de Ecuador'!E1052)</f>
        <v>0</v>
      </c>
      <c r="F1052" s="303">
        <f>IF('INGRESO DE DATOS'!$D$19="Guayas/Santa Elena",'Tablas Guayaquil'!F1052,'Tablas Resto de Ecuador'!F1052)</f>
        <v>0</v>
      </c>
      <c r="G1052" s="303">
        <f>IF('INGRESO DE DATOS'!$D$19="Guayas/Santa Elena",'Tablas Guayaquil'!G1052,'Tablas Resto de Ecuador'!G1052)</f>
        <v>0</v>
      </c>
    </row>
    <row r="1053" spans="1:7" ht="14" hidden="1" x14ac:dyDescent="0.15">
      <c r="A1053" s="25" t="s">
        <v>2</v>
      </c>
      <c r="B1053" s="26" t="s">
        <v>2</v>
      </c>
      <c r="C1053" s="303">
        <f>IF('INGRESO DE DATOS'!$D$19="Guayas/Santa Elena",'Tablas Guayaquil'!C1053,'Tablas Resto de Ecuador'!C1053)</f>
        <v>0</v>
      </c>
      <c r="D1053" s="303">
        <f>IF('INGRESO DE DATOS'!$D$19="Guayas/Santa Elena",'Tablas Guayaquil'!D1053,'Tablas Resto de Ecuador'!D1053)</f>
        <v>1000</v>
      </c>
      <c r="E1053" s="303">
        <f>IF('INGRESO DE DATOS'!$D$19="Guayas/Santa Elena",'Tablas Guayaquil'!E1053,'Tablas Resto de Ecuador'!E1053)</f>
        <v>2000</v>
      </c>
      <c r="F1053" s="303">
        <f>IF('INGRESO DE DATOS'!$D$19="Guayas/Santa Elena",'Tablas Guayaquil'!F1053,'Tablas Resto de Ecuador'!F1053)</f>
        <v>0</v>
      </c>
      <c r="G1053" s="303">
        <f>IF('INGRESO DE DATOS'!$D$19="Guayas/Santa Elena",'Tablas Guayaquil'!G1053,'Tablas Resto de Ecuador'!G1053)</f>
        <v>0</v>
      </c>
    </row>
    <row r="1054" spans="1:7" ht="14" hidden="1" x14ac:dyDescent="0.15">
      <c r="A1054" s="25">
        <v>18</v>
      </c>
      <c r="B1054" s="26"/>
      <c r="C1054" s="303">
        <f>IF('INGRESO DE DATOS'!$D$19="Guayas/Santa Elena",'Tablas Guayaquil'!C1054,'Tablas Resto de Ecuador'!C1054)</f>
        <v>6675.6250000000009</v>
      </c>
      <c r="D1054" s="303">
        <f>IF('INGRESO DE DATOS'!$D$19="Guayas/Santa Elena",'Tablas Guayaquil'!D1054,'Tablas Resto de Ecuador'!D1054)</f>
        <v>4307.6000000000004</v>
      </c>
      <c r="E1054" s="303">
        <f>IF('INGRESO DE DATOS'!$D$19="Guayas/Santa Elena",'Tablas Guayaquil'!E1054,'Tablas Resto de Ecuador'!E1054)</f>
        <v>0</v>
      </c>
      <c r="F1054" s="303">
        <f>IF('INGRESO DE DATOS'!$D$19="Guayas/Santa Elena",'Tablas Guayaquil'!F1054,'Tablas Resto de Ecuador'!F1054)</f>
        <v>53.823000000000008</v>
      </c>
      <c r="G1054" s="303">
        <f>IF('INGRESO DE DATOS'!$D$19="Guayas/Santa Elena",'Tablas Guayaquil'!G1054,'Tablas Resto de Ecuador'!G1054)</f>
        <v>42.273000000000003</v>
      </c>
    </row>
    <row r="1055" spans="1:7" ht="14" hidden="1" x14ac:dyDescent="0.15">
      <c r="A1055" s="25">
        <v>19</v>
      </c>
      <c r="B1055" s="26"/>
      <c r="C1055" s="303">
        <f>IF('INGRESO DE DATOS'!$D$19="Guayas/Santa Elena",'Tablas Guayaquil'!C1055,'Tablas Resto de Ecuador'!C1055)</f>
        <v>6675.6250000000009</v>
      </c>
      <c r="D1055" s="303">
        <f>IF('INGRESO DE DATOS'!$D$19="Guayas/Santa Elena",'Tablas Guayaquil'!D1055,'Tablas Resto de Ecuador'!D1055)</f>
        <v>4307.6000000000004</v>
      </c>
      <c r="E1055" s="303">
        <f>IF('INGRESO DE DATOS'!$D$19="Guayas/Santa Elena",'Tablas Guayaquil'!E1055,'Tablas Resto de Ecuador'!E1055)</f>
        <v>0</v>
      </c>
      <c r="F1055" s="303">
        <f>IF('INGRESO DE DATOS'!$D$19="Guayas/Santa Elena",'Tablas Guayaquil'!F1055,'Tablas Resto de Ecuador'!F1055)</f>
        <v>53.823000000000008</v>
      </c>
      <c r="G1055" s="303">
        <f>IF('INGRESO DE DATOS'!$D$19="Guayas/Santa Elena",'Tablas Guayaquil'!G1055,'Tablas Resto de Ecuador'!G1055)</f>
        <v>42.273000000000003</v>
      </c>
    </row>
    <row r="1056" spans="1:7" ht="14" hidden="1" x14ac:dyDescent="0.15">
      <c r="A1056" s="25">
        <v>20</v>
      </c>
      <c r="B1056" s="26"/>
      <c r="C1056" s="303">
        <f>IF('INGRESO DE DATOS'!$D$19="Guayas/Santa Elena",'Tablas Guayaquil'!C1056,'Tablas Resto de Ecuador'!C1056)</f>
        <v>6675.6250000000009</v>
      </c>
      <c r="D1056" s="303">
        <f>IF('INGRESO DE DATOS'!$D$19="Guayas/Santa Elena",'Tablas Guayaquil'!D1056,'Tablas Resto de Ecuador'!D1056)</f>
        <v>4307.6000000000004</v>
      </c>
      <c r="E1056" s="303">
        <f>IF('INGRESO DE DATOS'!$D$19="Guayas/Santa Elena",'Tablas Guayaquil'!E1056,'Tablas Resto de Ecuador'!E1056)</f>
        <v>0</v>
      </c>
      <c r="F1056" s="303">
        <f>IF('INGRESO DE DATOS'!$D$19="Guayas/Santa Elena",'Tablas Guayaquil'!F1056,'Tablas Resto de Ecuador'!F1056)</f>
        <v>53.823000000000008</v>
      </c>
      <c r="G1056" s="303">
        <f>IF('INGRESO DE DATOS'!$D$19="Guayas/Santa Elena",'Tablas Guayaquil'!G1056,'Tablas Resto de Ecuador'!G1056)</f>
        <v>42.273000000000003</v>
      </c>
    </row>
    <row r="1057" spans="1:7" ht="14" hidden="1" x14ac:dyDescent="0.15">
      <c r="A1057" s="25">
        <v>21</v>
      </c>
      <c r="B1057" s="26"/>
      <c r="C1057" s="303">
        <f>IF('INGRESO DE DATOS'!$D$19="Guayas/Santa Elena",'Tablas Guayaquil'!C1057,'Tablas Resto de Ecuador'!C1057)</f>
        <v>6675.6250000000009</v>
      </c>
      <c r="D1057" s="303">
        <f>IF('INGRESO DE DATOS'!$D$19="Guayas/Santa Elena",'Tablas Guayaquil'!D1057,'Tablas Resto de Ecuador'!D1057)</f>
        <v>4307.6000000000004</v>
      </c>
      <c r="E1057" s="303">
        <f>IF('INGRESO DE DATOS'!$D$19="Guayas/Santa Elena",'Tablas Guayaquil'!E1057,'Tablas Resto de Ecuador'!E1057)</f>
        <v>0</v>
      </c>
      <c r="F1057" s="303">
        <f>IF('INGRESO DE DATOS'!$D$19="Guayas/Santa Elena",'Tablas Guayaquil'!F1057,'Tablas Resto de Ecuador'!F1057)</f>
        <v>53.823000000000008</v>
      </c>
      <c r="G1057" s="303">
        <f>IF('INGRESO DE DATOS'!$D$19="Guayas/Santa Elena",'Tablas Guayaquil'!G1057,'Tablas Resto de Ecuador'!G1057)</f>
        <v>42.273000000000003</v>
      </c>
    </row>
    <row r="1058" spans="1:7" ht="14" hidden="1" x14ac:dyDescent="0.15">
      <c r="A1058" s="25">
        <v>22</v>
      </c>
      <c r="B1058" s="26"/>
      <c r="C1058" s="303">
        <f>IF('INGRESO DE DATOS'!$D$19="Guayas/Santa Elena",'Tablas Guayaquil'!C1058,'Tablas Resto de Ecuador'!C1058)</f>
        <v>6675.6250000000009</v>
      </c>
      <c r="D1058" s="303">
        <f>IF('INGRESO DE DATOS'!$D$19="Guayas/Santa Elena",'Tablas Guayaquil'!D1058,'Tablas Resto de Ecuador'!D1058)</f>
        <v>4307.6000000000004</v>
      </c>
      <c r="E1058" s="303">
        <f>IF('INGRESO DE DATOS'!$D$19="Guayas/Santa Elena",'Tablas Guayaquil'!E1058,'Tablas Resto de Ecuador'!E1058)</f>
        <v>0</v>
      </c>
      <c r="F1058" s="303">
        <f>IF('INGRESO DE DATOS'!$D$19="Guayas/Santa Elena",'Tablas Guayaquil'!F1058,'Tablas Resto de Ecuador'!F1058)</f>
        <v>53.823000000000008</v>
      </c>
      <c r="G1058" s="303">
        <f>IF('INGRESO DE DATOS'!$D$19="Guayas/Santa Elena",'Tablas Guayaquil'!G1058,'Tablas Resto de Ecuador'!G1058)</f>
        <v>42.273000000000003</v>
      </c>
    </row>
    <row r="1059" spans="1:7" ht="14" hidden="1" x14ac:dyDescent="0.15">
      <c r="A1059" s="25">
        <v>23</v>
      </c>
      <c r="B1059" s="26"/>
      <c r="C1059" s="303">
        <f>IF('INGRESO DE DATOS'!$D$19="Guayas/Santa Elena",'Tablas Guayaquil'!C1059,'Tablas Resto de Ecuador'!C1059)</f>
        <v>6675.6250000000009</v>
      </c>
      <c r="D1059" s="303">
        <f>IF('INGRESO DE DATOS'!$D$19="Guayas/Santa Elena",'Tablas Guayaquil'!D1059,'Tablas Resto de Ecuador'!D1059)</f>
        <v>4307.6000000000004</v>
      </c>
      <c r="E1059" s="303">
        <f>IF('INGRESO DE DATOS'!$D$19="Guayas/Santa Elena",'Tablas Guayaquil'!E1059,'Tablas Resto de Ecuador'!E1059)</f>
        <v>0</v>
      </c>
      <c r="F1059" s="303">
        <f>IF('INGRESO DE DATOS'!$D$19="Guayas/Santa Elena",'Tablas Guayaquil'!F1059,'Tablas Resto de Ecuador'!F1059)</f>
        <v>53.823000000000008</v>
      </c>
      <c r="G1059" s="303">
        <f>IF('INGRESO DE DATOS'!$D$19="Guayas/Santa Elena",'Tablas Guayaquil'!G1059,'Tablas Resto de Ecuador'!G1059)</f>
        <v>42.273000000000003</v>
      </c>
    </row>
    <row r="1060" spans="1:7" ht="14" hidden="1" x14ac:dyDescent="0.15">
      <c r="A1060" s="25">
        <v>24</v>
      </c>
      <c r="B1060" s="26"/>
      <c r="C1060" s="303">
        <f>IF('INGRESO DE DATOS'!$D$19="Guayas/Santa Elena",'Tablas Guayaquil'!C1060,'Tablas Resto de Ecuador'!C1060)</f>
        <v>6675.6250000000009</v>
      </c>
      <c r="D1060" s="303">
        <f>IF('INGRESO DE DATOS'!$D$19="Guayas/Santa Elena",'Tablas Guayaquil'!D1060,'Tablas Resto de Ecuador'!D1060)</f>
        <v>4307.6000000000004</v>
      </c>
      <c r="E1060" s="303">
        <f>IF('INGRESO DE DATOS'!$D$19="Guayas/Santa Elena",'Tablas Guayaquil'!E1060,'Tablas Resto de Ecuador'!E1060)</f>
        <v>0</v>
      </c>
      <c r="F1060" s="303">
        <f>IF('INGRESO DE DATOS'!$D$19="Guayas/Santa Elena",'Tablas Guayaquil'!F1060,'Tablas Resto de Ecuador'!F1060)</f>
        <v>57.416333333333341</v>
      </c>
      <c r="G1060" s="303">
        <f>IF('INGRESO DE DATOS'!$D$19="Guayas/Santa Elena",'Tablas Guayaquil'!G1060,'Tablas Resto de Ecuador'!G1060)</f>
        <v>45.045000000000009</v>
      </c>
    </row>
    <row r="1061" spans="1:7" ht="14" hidden="1" x14ac:dyDescent="0.15">
      <c r="A1061" s="25">
        <v>25</v>
      </c>
      <c r="B1061" s="26"/>
      <c r="C1061" s="303">
        <f>IF('INGRESO DE DATOS'!$D$19="Guayas/Santa Elena",'Tablas Guayaquil'!C1061,'Tablas Resto de Ecuador'!C1061)</f>
        <v>7157.9750000000004</v>
      </c>
      <c r="D1061" s="303">
        <f>IF('INGRESO DE DATOS'!$D$19="Guayas/Santa Elena",'Tablas Guayaquil'!D1061,'Tablas Resto de Ecuador'!D1061)</f>
        <v>4618.625</v>
      </c>
      <c r="E1061" s="303">
        <f>IF('INGRESO DE DATOS'!$D$19="Guayas/Santa Elena",'Tablas Guayaquil'!E1061,'Tablas Resto de Ecuador'!E1061)</f>
        <v>0</v>
      </c>
      <c r="F1061" s="303">
        <f>IF('INGRESO DE DATOS'!$D$19="Guayas/Santa Elena",'Tablas Guayaquil'!F1061,'Tablas Resto de Ecuador'!F1061)</f>
        <v>57.416333333333341</v>
      </c>
      <c r="G1061" s="303">
        <f>IF('INGRESO DE DATOS'!$D$19="Guayas/Santa Elena",'Tablas Guayaquil'!G1061,'Tablas Resto de Ecuador'!G1061)</f>
        <v>45.045000000000009</v>
      </c>
    </row>
    <row r="1062" spans="1:7" ht="14" hidden="1" x14ac:dyDescent="0.15">
      <c r="A1062" s="25">
        <v>26</v>
      </c>
      <c r="B1062" s="26"/>
      <c r="C1062" s="303">
        <f>IF('INGRESO DE DATOS'!$D$19="Guayas/Santa Elena",'Tablas Guayaquil'!C1062,'Tablas Resto de Ecuador'!C1062)</f>
        <v>7157.9750000000004</v>
      </c>
      <c r="D1062" s="303">
        <f>IF('INGRESO DE DATOS'!$D$19="Guayas/Santa Elena",'Tablas Guayaquil'!D1062,'Tablas Resto de Ecuador'!D1062)</f>
        <v>4618.625</v>
      </c>
      <c r="E1062" s="303">
        <f>IF('INGRESO DE DATOS'!$D$19="Guayas/Santa Elena",'Tablas Guayaquil'!E1062,'Tablas Resto de Ecuador'!E1062)</f>
        <v>0</v>
      </c>
      <c r="F1062" s="303">
        <f>IF('INGRESO DE DATOS'!$D$19="Guayas/Santa Elena",'Tablas Guayaquil'!F1062,'Tablas Resto de Ecuador'!F1062)</f>
        <v>57.416333333333341</v>
      </c>
      <c r="G1062" s="303">
        <f>IF('INGRESO DE DATOS'!$D$19="Guayas/Santa Elena",'Tablas Guayaquil'!G1062,'Tablas Resto de Ecuador'!G1062)</f>
        <v>45.045000000000009</v>
      </c>
    </row>
    <row r="1063" spans="1:7" ht="14" hidden="1" x14ac:dyDescent="0.15">
      <c r="A1063" s="25">
        <v>27</v>
      </c>
      <c r="B1063" s="26"/>
      <c r="C1063" s="303">
        <f>IF('INGRESO DE DATOS'!$D$19="Guayas/Santa Elena",'Tablas Guayaquil'!C1063,'Tablas Resto de Ecuador'!C1063)</f>
        <v>7157.9750000000004</v>
      </c>
      <c r="D1063" s="303">
        <f>IF('INGRESO DE DATOS'!$D$19="Guayas/Santa Elena",'Tablas Guayaquil'!D1063,'Tablas Resto de Ecuador'!D1063)</f>
        <v>4618.625</v>
      </c>
      <c r="E1063" s="303">
        <f>IF('INGRESO DE DATOS'!$D$19="Guayas/Santa Elena",'Tablas Guayaquil'!E1063,'Tablas Resto de Ecuador'!E1063)</f>
        <v>0</v>
      </c>
      <c r="F1063" s="303">
        <f>IF('INGRESO DE DATOS'!$D$19="Guayas/Santa Elena",'Tablas Guayaquil'!F1063,'Tablas Resto de Ecuador'!F1063)</f>
        <v>57.416333333333341</v>
      </c>
      <c r="G1063" s="303">
        <f>IF('INGRESO DE DATOS'!$D$19="Guayas/Santa Elena",'Tablas Guayaquil'!G1063,'Tablas Resto de Ecuador'!G1063)</f>
        <v>45.045000000000009</v>
      </c>
    </row>
    <row r="1064" spans="1:7" ht="14" hidden="1" x14ac:dyDescent="0.15">
      <c r="A1064" s="25">
        <v>28</v>
      </c>
      <c r="B1064" s="26"/>
      <c r="C1064" s="303">
        <f>IF('INGRESO DE DATOS'!$D$19="Guayas/Santa Elena",'Tablas Guayaquil'!C1064,'Tablas Resto de Ecuador'!C1064)</f>
        <v>7157.9750000000004</v>
      </c>
      <c r="D1064" s="303">
        <f>IF('INGRESO DE DATOS'!$D$19="Guayas/Santa Elena",'Tablas Guayaquil'!D1064,'Tablas Resto de Ecuador'!D1064)</f>
        <v>4618.625</v>
      </c>
      <c r="E1064" s="303">
        <f>IF('INGRESO DE DATOS'!$D$19="Guayas/Santa Elena",'Tablas Guayaquil'!E1064,'Tablas Resto de Ecuador'!E1064)</f>
        <v>0</v>
      </c>
      <c r="F1064" s="303">
        <f>IF('INGRESO DE DATOS'!$D$19="Guayas/Santa Elena",'Tablas Guayaquil'!F1064,'Tablas Resto de Ecuador'!F1064)</f>
        <v>57.416333333333341</v>
      </c>
      <c r="G1064" s="303">
        <f>IF('INGRESO DE DATOS'!$D$19="Guayas/Santa Elena",'Tablas Guayaquil'!G1064,'Tablas Resto de Ecuador'!G1064)</f>
        <v>45.045000000000009</v>
      </c>
    </row>
    <row r="1065" spans="1:7" ht="14" hidden="1" x14ac:dyDescent="0.15">
      <c r="A1065" s="25">
        <v>29</v>
      </c>
      <c r="B1065" s="26"/>
      <c r="C1065" s="303">
        <f>IF('INGRESO DE DATOS'!$D$19="Guayas/Santa Elena",'Tablas Guayaquil'!C1065,'Tablas Resto de Ecuador'!C1065)</f>
        <v>7157.9750000000004</v>
      </c>
      <c r="D1065" s="303">
        <f>IF('INGRESO DE DATOS'!$D$19="Guayas/Santa Elena",'Tablas Guayaquil'!D1065,'Tablas Resto de Ecuador'!D1065)</f>
        <v>4618.625</v>
      </c>
      <c r="E1065" s="303">
        <f>IF('INGRESO DE DATOS'!$D$19="Guayas/Santa Elena",'Tablas Guayaquil'!E1065,'Tablas Resto de Ecuador'!E1065)</f>
        <v>0</v>
      </c>
      <c r="F1065" s="303">
        <f>IF('INGRESO DE DATOS'!$D$19="Guayas/Santa Elena",'Tablas Guayaquil'!F1065,'Tablas Resto de Ecuador'!F1065)</f>
        <v>63.858666666666672</v>
      </c>
      <c r="G1065" s="303">
        <f>IF('INGRESO DE DATOS'!$D$19="Guayas/Santa Elena",'Tablas Guayaquil'!G1065,'Tablas Resto de Ecuador'!G1065)</f>
        <v>50.127000000000002</v>
      </c>
    </row>
    <row r="1066" spans="1:7" ht="14" hidden="1" x14ac:dyDescent="0.15">
      <c r="A1066" s="25">
        <v>30</v>
      </c>
      <c r="B1066" s="26"/>
      <c r="C1066" s="303">
        <f>IF('INGRESO DE DATOS'!$D$19="Guayas/Santa Elena",'Tablas Guayaquil'!C1066,'Tablas Resto de Ecuador'!C1066)</f>
        <v>7990.4000000000005</v>
      </c>
      <c r="D1066" s="303">
        <f>IF('INGRESO DE DATOS'!$D$19="Guayas/Santa Elena",'Tablas Guayaquil'!D1066,'Tablas Resto de Ecuador'!D1066)</f>
        <v>5154.3250000000007</v>
      </c>
      <c r="E1066" s="303">
        <f>IF('INGRESO DE DATOS'!$D$19="Guayas/Santa Elena",'Tablas Guayaquil'!E1066,'Tablas Resto de Ecuador'!E1066)</f>
        <v>0</v>
      </c>
      <c r="F1066" s="303">
        <f>IF('INGRESO DE DATOS'!$D$19="Guayas/Santa Elena",'Tablas Guayaquil'!F1066,'Tablas Resto de Ecuador'!F1066)</f>
        <v>63.858666666666672</v>
      </c>
      <c r="G1066" s="303">
        <f>IF('INGRESO DE DATOS'!$D$19="Guayas/Santa Elena",'Tablas Guayaquil'!G1066,'Tablas Resto de Ecuador'!G1066)</f>
        <v>50.127000000000002</v>
      </c>
    </row>
    <row r="1067" spans="1:7" ht="14" hidden="1" x14ac:dyDescent="0.15">
      <c r="A1067" s="25">
        <v>31</v>
      </c>
      <c r="B1067" s="26"/>
      <c r="C1067" s="303">
        <f>IF('INGRESO DE DATOS'!$D$19="Guayas/Santa Elena",'Tablas Guayaquil'!C1067,'Tablas Resto de Ecuador'!C1067)</f>
        <v>7990.4000000000005</v>
      </c>
      <c r="D1067" s="303">
        <f>IF('INGRESO DE DATOS'!$D$19="Guayas/Santa Elena",'Tablas Guayaquil'!D1067,'Tablas Resto de Ecuador'!D1067)</f>
        <v>5154.3250000000007</v>
      </c>
      <c r="E1067" s="303">
        <f>IF('INGRESO DE DATOS'!$D$19="Guayas/Santa Elena",'Tablas Guayaquil'!E1067,'Tablas Resto de Ecuador'!E1067)</f>
        <v>0</v>
      </c>
      <c r="F1067" s="303">
        <f>IF('INGRESO DE DATOS'!$D$19="Guayas/Santa Elena",'Tablas Guayaquil'!F1067,'Tablas Resto de Ecuador'!F1067)</f>
        <v>63.858666666666672</v>
      </c>
      <c r="G1067" s="303">
        <f>IF('INGRESO DE DATOS'!$D$19="Guayas/Santa Elena",'Tablas Guayaquil'!G1067,'Tablas Resto de Ecuador'!G1067)</f>
        <v>50.127000000000002</v>
      </c>
    </row>
    <row r="1068" spans="1:7" ht="14" hidden="1" x14ac:dyDescent="0.15">
      <c r="A1068" s="25">
        <v>32</v>
      </c>
      <c r="B1068" s="26"/>
      <c r="C1068" s="303">
        <f>IF('INGRESO DE DATOS'!$D$19="Guayas/Santa Elena",'Tablas Guayaquil'!C1068,'Tablas Resto de Ecuador'!C1068)</f>
        <v>7990.4000000000005</v>
      </c>
      <c r="D1068" s="303">
        <f>IF('INGRESO DE DATOS'!$D$19="Guayas/Santa Elena",'Tablas Guayaquil'!D1068,'Tablas Resto de Ecuador'!D1068)</f>
        <v>5154.3250000000007</v>
      </c>
      <c r="E1068" s="303">
        <f>IF('INGRESO DE DATOS'!$D$19="Guayas/Santa Elena",'Tablas Guayaquil'!E1068,'Tablas Resto de Ecuador'!E1068)</f>
        <v>0</v>
      </c>
      <c r="F1068" s="303">
        <f>IF('INGRESO DE DATOS'!$D$19="Guayas/Santa Elena",'Tablas Guayaquil'!F1068,'Tablas Resto de Ecuador'!F1068)</f>
        <v>63.858666666666672</v>
      </c>
      <c r="G1068" s="303">
        <f>IF('INGRESO DE DATOS'!$D$19="Guayas/Santa Elena",'Tablas Guayaquil'!G1068,'Tablas Resto de Ecuador'!G1068)</f>
        <v>50.127000000000002</v>
      </c>
    </row>
    <row r="1069" spans="1:7" ht="14" hidden="1" x14ac:dyDescent="0.15">
      <c r="A1069" s="25">
        <v>33</v>
      </c>
      <c r="B1069" s="26"/>
      <c r="C1069" s="303">
        <f>IF('INGRESO DE DATOS'!$D$19="Guayas/Santa Elena",'Tablas Guayaquil'!C1069,'Tablas Resto de Ecuador'!C1069)</f>
        <v>7990.4000000000005</v>
      </c>
      <c r="D1069" s="303">
        <f>IF('INGRESO DE DATOS'!$D$19="Guayas/Santa Elena",'Tablas Guayaquil'!D1069,'Tablas Resto de Ecuador'!D1069)</f>
        <v>5154.3250000000007</v>
      </c>
      <c r="E1069" s="303">
        <f>IF('INGRESO DE DATOS'!$D$19="Guayas/Santa Elena",'Tablas Guayaquil'!E1069,'Tablas Resto de Ecuador'!E1069)</f>
        <v>0</v>
      </c>
      <c r="F1069" s="303">
        <f>IF('INGRESO DE DATOS'!$D$19="Guayas/Santa Elena",'Tablas Guayaquil'!F1069,'Tablas Resto de Ecuador'!F1069)</f>
        <v>63.858666666666672</v>
      </c>
      <c r="G1069" s="303">
        <f>IF('INGRESO DE DATOS'!$D$19="Guayas/Santa Elena",'Tablas Guayaquil'!G1069,'Tablas Resto de Ecuador'!G1069)</f>
        <v>50.127000000000002</v>
      </c>
    </row>
    <row r="1070" spans="1:7" ht="14" hidden="1" x14ac:dyDescent="0.15">
      <c r="A1070" s="25">
        <v>34</v>
      </c>
      <c r="B1070" s="26"/>
      <c r="C1070" s="303">
        <f>IF('INGRESO DE DATOS'!$D$19="Guayas/Santa Elena",'Tablas Guayaquil'!C1070,'Tablas Resto de Ecuador'!C1070)</f>
        <v>7990.4000000000005</v>
      </c>
      <c r="D1070" s="303">
        <f>IF('INGRESO DE DATOS'!$D$19="Guayas/Santa Elena",'Tablas Guayaquil'!D1070,'Tablas Resto de Ecuador'!D1070)</f>
        <v>5154.3250000000007</v>
      </c>
      <c r="E1070" s="303">
        <f>IF('INGRESO DE DATOS'!$D$19="Guayas/Santa Elena",'Tablas Guayaquil'!E1070,'Tablas Resto de Ecuador'!E1070)</f>
        <v>0</v>
      </c>
      <c r="F1070" s="303">
        <f>IF('INGRESO DE DATOS'!$D$19="Guayas/Santa Elena",'Tablas Guayaquil'!F1070,'Tablas Resto de Ecuador'!F1070)</f>
        <v>71.507333333333349</v>
      </c>
      <c r="G1070" s="303">
        <f>IF('INGRESO DE DATOS'!$D$19="Guayas/Santa Elena",'Tablas Guayaquil'!G1070,'Tablas Resto de Ecuador'!G1070)</f>
        <v>56.107333333333337</v>
      </c>
    </row>
    <row r="1071" spans="1:7" ht="14" hidden="1" x14ac:dyDescent="0.15">
      <c r="A1071" s="25">
        <v>35</v>
      </c>
      <c r="B1071" s="26"/>
      <c r="C1071" s="303">
        <f>IF('INGRESO DE DATOS'!$D$19="Guayas/Santa Elena",'Tablas Guayaquil'!C1071,'Tablas Resto de Ecuador'!C1071)</f>
        <v>8937.7750000000015</v>
      </c>
      <c r="D1071" s="303">
        <f>IF('INGRESO DE DATOS'!$D$19="Guayas/Santa Elena",'Tablas Guayaquil'!D1071,'Tablas Resto de Ecuador'!D1071)</f>
        <v>5767.0250000000005</v>
      </c>
      <c r="E1071" s="303">
        <f>IF('INGRESO DE DATOS'!$D$19="Guayas/Santa Elena",'Tablas Guayaquil'!E1071,'Tablas Resto de Ecuador'!E1071)</f>
        <v>0</v>
      </c>
      <c r="F1071" s="303">
        <f>IF('INGRESO DE DATOS'!$D$19="Guayas/Santa Elena",'Tablas Guayaquil'!F1071,'Tablas Resto de Ecuador'!F1071)</f>
        <v>71.507333333333349</v>
      </c>
      <c r="G1071" s="303">
        <f>IF('INGRESO DE DATOS'!$D$19="Guayas/Santa Elena",'Tablas Guayaquil'!G1071,'Tablas Resto de Ecuador'!G1071)</f>
        <v>56.107333333333337</v>
      </c>
    </row>
    <row r="1072" spans="1:7" ht="14" hidden="1" x14ac:dyDescent="0.15">
      <c r="A1072" s="25">
        <v>36</v>
      </c>
      <c r="B1072" s="26"/>
      <c r="C1072" s="303">
        <f>IF('INGRESO DE DATOS'!$D$19="Guayas/Santa Elena",'Tablas Guayaquil'!C1072,'Tablas Resto de Ecuador'!C1072)</f>
        <v>8937.7750000000015</v>
      </c>
      <c r="D1072" s="303">
        <f>IF('INGRESO DE DATOS'!$D$19="Guayas/Santa Elena",'Tablas Guayaquil'!D1072,'Tablas Resto de Ecuador'!D1072)</f>
        <v>5767.0250000000005</v>
      </c>
      <c r="E1072" s="303">
        <f>IF('INGRESO DE DATOS'!$D$19="Guayas/Santa Elena",'Tablas Guayaquil'!E1072,'Tablas Resto de Ecuador'!E1072)</f>
        <v>0</v>
      </c>
      <c r="F1072" s="303">
        <f>IF('INGRESO DE DATOS'!$D$19="Guayas/Santa Elena",'Tablas Guayaquil'!F1072,'Tablas Resto de Ecuador'!F1072)</f>
        <v>71.507333333333349</v>
      </c>
      <c r="G1072" s="303">
        <f>IF('INGRESO DE DATOS'!$D$19="Guayas/Santa Elena",'Tablas Guayaquil'!G1072,'Tablas Resto de Ecuador'!G1072)</f>
        <v>56.107333333333337</v>
      </c>
    </row>
    <row r="1073" spans="1:7" ht="14" hidden="1" x14ac:dyDescent="0.15">
      <c r="A1073" s="25">
        <v>37</v>
      </c>
      <c r="B1073" s="26"/>
      <c r="C1073" s="303">
        <f>IF('INGRESO DE DATOS'!$D$19="Guayas/Santa Elena",'Tablas Guayaquil'!C1073,'Tablas Resto de Ecuador'!C1073)</f>
        <v>8937.7750000000015</v>
      </c>
      <c r="D1073" s="303">
        <f>IF('INGRESO DE DATOS'!$D$19="Guayas/Santa Elena",'Tablas Guayaquil'!D1073,'Tablas Resto de Ecuador'!D1073)</f>
        <v>5767.0250000000005</v>
      </c>
      <c r="E1073" s="303">
        <f>IF('INGRESO DE DATOS'!$D$19="Guayas/Santa Elena",'Tablas Guayaquil'!E1073,'Tablas Resto de Ecuador'!E1073)</f>
        <v>0</v>
      </c>
      <c r="F1073" s="303">
        <f>IF('INGRESO DE DATOS'!$D$19="Guayas/Santa Elena",'Tablas Guayaquil'!F1073,'Tablas Resto de Ecuador'!F1073)</f>
        <v>71.507333333333349</v>
      </c>
      <c r="G1073" s="303">
        <f>IF('INGRESO DE DATOS'!$D$19="Guayas/Santa Elena",'Tablas Guayaquil'!G1073,'Tablas Resto de Ecuador'!G1073)</f>
        <v>56.107333333333337</v>
      </c>
    </row>
    <row r="1074" spans="1:7" ht="14" hidden="1" x14ac:dyDescent="0.15">
      <c r="A1074" s="25">
        <v>38</v>
      </c>
      <c r="B1074" s="26"/>
      <c r="C1074" s="303">
        <f>IF('INGRESO DE DATOS'!$D$19="Guayas/Santa Elena",'Tablas Guayaquil'!C1074,'Tablas Resto de Ecuador'!C1074)</f>
        <v>8937.7750000000015</v>
      </c>
      <c r="D1074" s="303">
        <f>IF('INGRESO DE DATOS'!$D$19="Guayas/Santa Elena",'Tablas Guayaquil'!D1074,'Tablas Resto de Ecuador'!D1074)</f>
        <v>5767.0250000000005</v>
      </c>
      <c r="E1074" s="303">
        <f>IF('INGRESO DE DATOS'!$D$19="Guayas/Santa Elena",'Tablas Guayaquil'!E1074,'Tablas Resto de Ecuador'!E1074)</f>
        <v>0</v>
      </c>
      <c r="F1074" s="303">
        <f>IF('INGRESO DE DATOS'!$D$19="Guayas/Santa Elena",'Tablas Guayaquil'!F1074,'Tablas Resto de Ecuador'!F1074)</f>
        <v>71.507333333333349</v>
      </c>
      <c r="G1074" s="303">
        <f>IF('INGRESO DE DATOS'!$D$19="Guayas/Santa Elena",'Tablas Guayaquil'!G1074,'Tablas Resto de Ecuador'!G1074)</f>
        <v>56.107333333333337</v>
      </c>
    </row>
    <row r="1075" spans="1:7" ht="14" hidden="1" x14ac:dyDescent="0.15">
      <c r="A1075" s="25">
        <v>39</v>
      </c>
      <c r="B1075" s="26"/>
      <c r="C1075" s="303">
        <f>IF('INGRESO DE DATOS'!$D$19="Guayas/Santa Elena",'Tablas Guayaquil'!C1075,'Tablas Resto de Ecuador'!C1075)</f>
        <v>8937.7750000000015</v>
      </c>
      <c r="D1075" s="303">
        <f>IF('INGRESO DE DATOS'!$D$19="Guayas/Santa Elena",'Tablas Guayaquil'!D1075,'Tablas Resto de Ecuador'!D1075)</f>
        <v>5767.0250000000005</v>
      </c>
      <c r="E1075" s="303">
        <f>IF('INGRESO DE DATOS'!$D$19="Guayas/Santa Elena",'Tablas Guayaquil'!E1075,'Tablas Resto de Ecuador'!E1075)</f>
        <v>0</v>
      </c>
      <c r="F1075" s="303">
        <f>IF('INGRESO DE DATOS'!$D$19="Guayas/Santa Elena",'Tablas Guayaquil'!F1075,'Tablas Resto de Ecuador'!F1075)</f>
        <v>80.465000000000018</v>
      </c>
      <c r="G1075" s="303">
        <f>IF('INGRESO DE DATOS'!$D$19="Guayas/Santa Elena",'Tablas Guayaquil'!G1075,'Tablas Resto de Ecuador'!G1075)</f>
        <v>63.114333333333342</v>
      </c>
    </row>
    <row r="1076" spans="1:7" ht="14" hidden="1" x14ac:dyDescent="0.15">
      <c r="A1076" s="25">
        <v>40</v>
      </c>
      <c r="B1076" s="26"/>
      <c r="C1076" s="303">
        <f>IF('INGRESO DE DATOS'!$D$19="Guayas/Santa Elena",'Tablas Guayaquil'!C1076,'Tablas Resto de Ecuador'!C1076)</f>
        <v>10019.900000000001</v>
      </c>
      <c r="D1076" s="303">
        <f>IF('INGRESO DE DATOS'!$D$19="Guayas/Santa Elena",'Tablas Guayaquil'!D1076,'Tablas Resto de Ecuador'!D1076)</f>
        <v>6464.4250000000002</v>
      </c>
      <c r="E1076" s="303">
        <f>IF('INGRESO DE DATOS'!$D$19="Guayas/Santa Elena",'Tablas Guayaquil'!E1076,'Tablas Resto de Ecuador'!E1076)</f>
        <v>0</v>
      </c>
      <c r="F1076" s="303">
        <f>IF('INGRESO DE DATOS'!$D$19="Guayas/Santa Elena",'Tablas Guayaquil'!F1076,'Tablas Resto de Ecuador'!F1076)</f>
        <v>80.465000000000018</v>
      </c>
      <c r="G1076" s="303">
        <f>IF('INGRESO DE DATOS'!$D$19="Guayas/Santa Elena",'Tablas Guayaquil'!G1076,'Tablas Resto de Ecuador'!G1076)</f>
        <v>63.114333333333342</v>
      </c>
    </row>
    <row r="1077" spans="1:7" ht="14" hidden="1" x14ac:dyDescent="0.15">
      <c r="A1077" s="25">
        <v>41</v>
      </c>
      <c r="B1077" s="26"/>
      <c r="C1077" s="303">
        <f>IF('INGRESO DE DATOS'!$D$19="Guayas/Santa Elena",'Tablas Guayaquil'!C1077,'Tablas Resto de Ecuador'!C1077)</f>
        <v>10019.900000000001</v>
      </c>
      <c r="D1077" s="303">
        <f>IF('INGRESO DE DATOS'!$D$19="Guayas/Santa Elena",'Tablas Guayaquil'!D1077,'Tablas Resto de Ecuador'!D1077)</f>
        <v>6464.4250000000002</v>
      </c>
      <c r="E1077" s="303">
        <f>IF('INGRESO DE DATOS'!$D$19="Guayas/Santa Elena",'Tablas Guayaquil'!E1077,'Tablas Resto de Ecuador'!E1077)</f>
        <v>0</v>
      </c>
      <c r="F1077" s="303">
        <f>IF('INGRESO DE DATOS'!$D$19="Guayas/Santa Elena",'Tablas Guayaquil'!F1077,'Tablas Resto de Ecuador'!F1077)</f>
        <v>80.465000000000018</v>
      </c>
      <c r="G1077" s="303">
        <f>IF('INGRESO DE DATOS'!$D$19="Guayas/Santa Elena",'Tablas Guayaquil'!G1077,'Tablas Resto de Ecuador'!G1077)</f>
        <v>63.114333333333342</v>
      </c>
    </row>
    <row r="1078" spans="1:7" ht="14" hidden="1" x14ac:dyDescent="0.15">
      <c r="A1078" s="25">
        <v>42</v>
      </c>
      <c r="B1078" s="26"/>
      <c r="C1078" s="303">
        <f>IF('INGRESO DE DATOS'!$D$19="Guayas/Santa Elena",'Tablas Guayaquil'!C1078,'Tablas Resto de Ecuador'!C1078)</f>
        <v>10019.900000000001</v>
      </c>
      <c r="D1078" s="303">
        <f>IF('INGRESO DE DATOS'!$D$19="Guayas/Santa Elena",'Tablas Guayaquil'!D1078,'Tablas Resto de Ecuador'!D1078)</f>
        <v>6464.4250000000002</v>
      </c>
      <c r="E1078" s="303">
        <f>IF('INGRESO DE DATOS'!$D$19="Guayas/Santa Elena",'Tablas Guayaquil'!E1078,'Tablas Resto de Ecuador'!E1078)</f>
        <v>0</v>
      </c>
      <c r="F1078" s="303">
        <f>IF('INGRESO DE DATOS'!$D$19="Guayas/Santa Elena",'Tablas Guayaquil'!F1078,'Tablas Resto de Ecuador'!F1078)</f>
        <v>80.465000000000018</v>
      </c>
      <c r="G1078" s="303">
        <f>IF('INGRESO DE DATOS'!$D$19="Guayas/Santa Elena",'Tablas Guayaquil'!G1078,'Tablas Resto de Ecuador'!G1078)</f>
        <v>63.114333333333342</v>
      </c>
    </row>
    <row r="1079" spans="1:7" ht="14" hidden="1" x14ac:dyDescent="0.15">
      <c r="A1079" s="25">
        <v>43</v>
      </c>
      <c r="B1079" s="26"/>
      <c r="C1079" s="303">
        <f>IF('INGRESO DE DATOS'!$D$19="Guayas/Santa Elena",'Tablas Guayaquil'!C1079,'Tablas Resto de Ecuador'!C1079)</f>
        <v>10019.900000000001</v>
      </c>
      <c r="D1079" s="303">
        <f>IF('INGRESO DE DATOS'!$D$19="Guayas/Santa Elena",'Tablas Guayaquil'!D1079,'Tablas Resto de Ecuador'!D1079)</f>
        <v>6464.4250000000002</v>
      </c>
      <c r="E1079" s="303">
        <f>IF('INGRESO DE DATOS'!$D$19="Guayas/Santa Elena",'Tablas Guayaquil'!E1079,'Tablas Resto de Ecuador'!E1079)</f>
        <v>0</v>
      </c>
      <c r="F1079" s="303">
        <f>IF('INGRESO DE DATOS'!$D$19="Guayas/Santa Elena",'Tablas Guayaquil'!F1079,'Tablas Resto de Ecuador'!F1079)</f>
        <v>80.465000000000018</v>
      </c>
      <c r="G1079" s="303">
        <f>IF('INGRESO DE DATOS'!$D$19="Guayas/Santa Elena",'Tablas Guayaquil'!G1079,'Tablas Resto de Ecuador'!G1079)</f>
        <v>63.114333333333342</v>
      </c>
    </row>
    <row r="1080" spans="1:7" ht="14" hidden="1" x14ac:dyDescent="0.15">
      <c r="A1080" s="25">
        <v>44</v>
      </c>
      <c r="B1080" s="26"/>
      <c r="C1080" s="303">
        <f>IF('INGRESO DE DATOS'!$D$19="Guayas/Santa Elena",'Tablas Guayaquil'!C1080,'Tablas Resto de Ecuador'!C1080)</f>
        <v>10019.900000000001</v>
      </c>
      <c r="D1080" s="303">
        <f>IF('INGRESO DE DATOS'!$D$19="Guayas/Santa Elena",'Tablas Guayaquil'!D1080,'Tablas Resto de Ecuador'!D1080)</f>
        <v>6464.4250000000002</v>
      </c>
      <c r="E1080" s="303">
        <f>IF('INGRESO DE DATOS'!$D$19="Guayas/Santa Elena",'Tablas Guayaquil'!E1080,'Tablas Resto de Ecuador'!E1080)</f>
        <v>0</v>
      </c>
      <c r="F1080" s="303">
        <f>IF('INGRESO DE DATOS'!$D$19="Guayas/Santa Elena",'Tablas Guayaquil'!F1080,'Tablas Resto de Ecuador'!F1080)</f>
        <v>90.552000000000021</v>
      </c>
      <c r="G1080" s="303">
        <f>IF('INGRESO DE DATOS'!$D$19="Guayas/Santa Elena",'Tablas Guayaquil'!G1080,'Tablas Resto de Ecuador'!G1080)</f>
        <v>71.096666666666678</v>
      </c>
    </row>
    <row r="1081" spans="1:7" ht="14" hidden="1" x14ac:dyDescent="0.15">
      <c r="A1081" s="25">
        <v>45</v>
      </c>
      <c r="B1081" s="26"/>
      <c r="C1081" s="303">
        <f>IF('INGRESO DE DATOS'!$D$19="Guayas/Santa Elena",'Tablas Guayaquil'!C1081,'Tablas Resto de Ecuador'!C1081)</f>
        <v>11215.050000000001</v>
      </c>
      <c r="D1081" s="303">
        <f>IF('INGRESO DE DATOS'!$D$19="Guayas/Santa Elena",'Tablas Guayaquil'!D1081,'Tablas Resto de Ecuador'!D1081)</f>
        <v>7236.0750000000007</v>
      </c>
      <c r="E1081" s="303">
        <f>IF('INGRESO DE DATOS'!$D$19="Guayas/Santa Elena",'Tablas Guayaquil'!E1081,'Tablas Resto de Ecuador'!E1081)</f>
        <v>0</v>
      </c>
      <c r="F1081" s="303">
        <f>IF('INGRESO DE DATOS'!$D$19="Guayas/Santa Elena",'Tablas Guayaquil'!F1081,'Tablas Resto de Ecuador'!F1081)</f>
        <v>90.552000000000021</v>
      </c>
      <c r="G1081" s="303">
        <f>IF('INGRESO DE DATOS'!$D$19="Guayas/Santa Elena",'Tablas Guayaquil'!G1081,'Tablas Resto de Ecuador'!G1081)</f>
        <v>71.096666666666678</v>
      </c>
    </row>
    <row r="1082" spans="1:7" ht="14" hidden="1" x14ac:dyDescent="0.15">
      <c r="A1082" s="25">
        <v>46</v>
      </c>
      <c r="B1082" s="26"/>
      <c r="C1082" s="303">
        <f>IF('INGRESO DE DATOS'!$D$19="Guayas/Santa Elena",'Tablas Guayaquil'!C1082,'Tablas Resto de Ecuador'!C1082)</f>
        <v>11215.050000000001</v>
      </c>
      <c r="D1082" s="303">
        <f>IF('INGRESO DE DATOS'!$D$19="Guayas/Santa Elena",'Tablas Guayaquil'!D1082,'Tablas Resto de Ecuador'!D1082)</f>
        <v>7236.0750000000007</v>
      </c>
      <c r="E1082" s="303">
        <f>IF('INGRESO DE DATOS'!$D$19="Guayas/Santa Elena",'Tablas Guayaquil'!E1082,'Tablas Resto de Ecuador'!E1082)</f>
        <v>0</v>
      </c>
      <c r="F1082" s="303">
        <f>IF('INGRESO DE DATOS'!$D$19="Guayas/Santa Elena",'Tablas Guayaquil'!F1082,'Tablas Resto de Ecuador'!F1082)</f>
        <v>90.552000000000021</v>
      </c>
      <c r="G1082" s="303">
        <f>IF('INGRESO DE DATOS'!$D$19="Guayas/Santa Elena",'Tablas Guayaquil'!G1082,'Tablas Resto de Ecuador'!G1082)</f>
        <v>71.096666666666678</v>
      </c>
    </row>
    <row r="1083" spans="1:7" ht="14" hidden="1" x14ac:dyDescent="0.15">
      <c r="A1083" s="25">
        <v>47</v>
      </c>
      <c r="B1083" s="26"/>
      <c r="C1083" s="303">
        <f>IF('INGRESO DE DATOS'!$D$19="Guayas/Santa Elena",'Tablas Guayaquil'!C1083,'Tablas Resto de Ecuador'!C1083)</f>
        <v>11215.050000000001</v>
      </c>
      <c r="D1083" s="303">
        <f>IF('INGRESO DE DATOS'!$D$19="Guayas/Santa Elena",'Tablas Guayaquil'!D1083,'Tablas Resto de Ecuador'!D1083)</f>
        <v>7236.0750000000007</v>
      </c>
      <c r="E1083" s="303">
        <f>IF('INGRESO DE DATOS'!$D$19="Guayas/Santa Elena",'Tablas Guayaquil'!E1083,'Tablas Resto de Ecuador'!E1083)</f>
        <v>0</v>
      </c>
      <c r="F1083" s="303">
        <f>IF('INGRESO DE DATOS'!$D$19="Guayas/Santa Elena",'Tablas Guayaquil'!F1083,'Tablas Resto de Ecuador'!F1083)</f>
        <v>90.552000000000021</v>
      </c>
      <c r="G1083" s="303">
        <f>IF('INGRESO DE DATOS'!$D$19="Guayas/Santa Elena",'Tablas Guayaquil'!G1083,'Tablas Resto de Ecuador'!G1083)</f>
        <v>71.096666666666678</v>
      </c>
    </row>
    <row r="1084" spans="1:7" ht="14" hidden="1" x14ac:dyDescent="0.15">
      <c r="A1084" s="25">
        <v>48</v>
      </c>
      <c r="B1084" s="26"/>
      <c r="C1084" s="303">
        <f>IF('INGRESO DE DATOS'!$D$19="Guayas/Santa Elena",'Tablas Guayaquil'!C1084,'Tablas Resto de Ecuador'!C1084)</f>
        <v>11215.050000000001</v>
      </c>
      <c r="D1084" s="303">
        <f>IF('INGRESO DE DATOS'!$D$19="Guayas/Santa Elena",'Tablas Guayaquil'!D1084,'Tablas Resto de Ecuador'!D1084)</f>
        <v>7236.0750000000007</v>
      </c>
      <c r="E1084" s="303">
        <f>IF('INGRESO DE DATOS'!$D$19="Guayas/Santa Elena",'Tablas Guayaquil'!E1084,'Tablas Resto de Ecuador'!E1084)</f>
        <v>0</v>
      </c>
      <c r="F1084" s="303">
        <f>IF('INGRESO DE DATOS'!$D$19="Guayas/Santa Elena",'Tablas Guayaquil'!F1084,'Tablas Resto de Ecuador'!F1084)</f>
        <v>90.552000000000021</v>
      </c>
      <c r="G1084" s="303">
        <f>IF('INGRESO DE DATOS'!$D$19="Guayas/Santa Elena",'Tablas Guayaquil'!G1084,'Tablas Resto de Ecuador'!G1084)</f>
        <v>71.096666666666678</v>
      </c>
    </row>
    <row r="1085" spans="1:7" ht="14" hidden="1" x14ac:dyDescent="0.15">
      <c r="A1085" s="25">
        <v>49</v>
      </c>
      <c r="B1085" s="26"/>
      <c r="C1085" s="303">
        <f>IF('INGRESO DE DATOS'!$D$19="Guayas/Santa Elena",'Tablas Guayaquil'!C1085,'Tablas Resto de Ecuador'!C1085)</f>
        <v>11215.050000000001</v>
      </c>
      <c r="D1085" s="303">
        <f>IF('INGRESO DE DATOS'!$D$19="Guayas/Santa Elena",'Tablas Guayaquil'!D1085,'Tablas Resto de Ecuador'!D1085)</f>
        <v>7236.0750000000007</v>
      </c>
      <c r="E1085" s="303">
        <f>IF('INGRESO DE DATOS'!$D$19="Guayas/Santa Elena",'Tablas Guayaquil'!E1085,'Tablas Resto de Ecuador'!E1085)</f>
        <v>0</v>
      </c>
      <c r="F1085" s="303">
        <f>IF('INGRESO DE DATOS'!$D$19="Guayas/Santa Elena",'Tablas Guayaquil'!F1085,'Tablas Resto de Ecuador'!F1085)</f>
        <v>102.05066666666669</v>
      </c>
      <c r="G1085" s="303">
        <f>IF('INGRESO DE DATOS'!$D$19="Guayas/Santa Elena",'Tablas Guayaquil'!G1085,'Tablas Resto de Ecuador'!G1085)</f>
        <v>80.054333333333346</v>
      </c>
    </row>
    <row r="1086" spans="1:7" ht="14" hidden="1" x14ac:dyDescent="0.15">
      <c r="A1086" s="25">
        <v>50</v>
      </c>
      <c r="B1086" s="26"/>
      <c r="C1086" s="303">
        <f>IF('INGRESO DE DATOS'!$D$19="Guayas/Santa Elena",'Tablas Guayaquil'!C1086,'Tablas Resto de Ecuador'!C1086)</f>
        <v>12552.1</v>
      </c>
      <c r="D1086" s="303">
        <f>IF('INGRESO DE DATOS'!$D$19="Guayas/Santa Elena",'Tablas Guayaquil'!D1086,'Tablas Resto de Ecuador'!D1086)</f>
        <v>8097.9250000000011</v>
      </c>
      <c r="E1086" s="303">
        <f>IF('INGRESO DE DATOS'!$D$19="Guayas/Santa Elena",'Tablas Guayaquil'!E1086,'Tablas Resto de Ecuador'!E1086)</f>
        <v>0</v>
      </c>
      <c r="F1086" s="303">
        <f>IF('INGRESO DE DATOS'!$D$19="Guayas/Santa Elena",'Tablas Guayaquil'!F1086,'Tablas Resto de Ecuador'!F1086)</f>
        <v>102.05066666666669</v>
      </c>
      <c r="G1086" s="303">
        <f>IF('INGRESO DE DATOS'!$D$19="Guayas/Santa Elena",'Tablas Guayaquil'!G1086,'Tablas Resto de Ecuador'!G1086)</f>
        <v>80.054333333333346</v>
      </c>
    </row>
    <row r="1087" spans="1:7" ht="14" hidden="1" x14ac:dyDescent="0.15">
      <c r="A1087" s="25">
        <v>51</v>
      </c>
      <c r="B1087" s="26"/>
      <c r="C1087" s="303">
        <f>IF('INGRESO DE DATOS'!$D$19="Guayas/Santa Elena",'Tablas Guayaquil'!C1087,'Tablas Resto de Ecuador'!C1087)</f>
        <v>12552.1</v>
      </c>
      <c r="D1087" s="303">
        <f>IF('INGRESO DE DATOS'!$D$19="Guayas/Santa Elena",'Tablas Guayaquil'!D1087,'Tablas Resto de Ecuador'!D1087)</f>
        <v>8097.9250000000011</v>
      </c>
      <c r="E1087" s="303">
        <f>IF('INGRESO DE DATOS'!$D$19="Guayas/Santa Elena",'Tablas Guayaquil'!E1087,'Tablas Resto de Ecuador'!E1087)</f>
        <v>0</v>
      </c>
      <c r="F1087" s="303">
        <f>IF('INGRESO DE DATOS'!$D$19="Guayas/Santa Elena",'Tablas Guayaquil'!F1087,'Tablas Resto de Ecuador'!F1087)</f>
        <v>102.05066666666669</v>
      </c>
      <c r="G1087" s="303">
        <f>IF('INGRESO DE DATOS'!$D$19="Guayas/Santa Elena",'Tablas Guayaquil'!G1087,'Tablas Resto de Ecuador'!G1087)</f>
        <v>80.054333333333346</v>
      </c>
    </row>
    <row r="1088" spans="1:7" ht="14" hidden="1" x14ac:dyDescent="0.15">
      <c r="A1088" s="25">
        <v>52</v>
      </c>
      <c r="B1088" s="26"/>
      <c r="C1088" s="303">
        <f>IF('INGRESO DE DATOS'!$D$19="Guayas/Santa Elena",'Tablas Guayaquil'!C1088,'Tablas Resto de Ecuador'!C1088)</f>
        <v>12552.1</v>
      </c>
      <c r="D1088" s="303">
        <f>IF('INGRESO DE DATOS'!$D$19="Guayas/Santa Elena",'Tablas Guayaquil'!D1088,'Tablas Resto de Ecuador'!D1088)</f>
        <v>8097.9250000000011</v>
      </c>
      <c r="E1088" s="303">
        <f>IF('INGRESO DE DATOS'!$D$19="Guayas/Santa Elena",'Tablas Guayaquil'!E1088,'Tablas Resto de Ecuador'!E1088)</f>
        <v>0</v>
      </c>
      <c r="F1088" s="303">
        <f>IF('INGRESO DE DATOS'!$D$19="Guayas/Santa Elena",'Tablas Guayaquil'!F1088,'Tablas Resto de Ecuador'!F1088)</f>
        <v>102.05066666666669</v>
      </c>
      <c r="G1088" s="303">
        <f>IF('INGRESO DE DATOS'!$D$19="Guayas/Santa Elena",'Tablas Guayaquil'!G1088,'Tablas Resto de Ecuador'!G1088)</f>
        <v>80.054333333333346</v>
      </c>
    </row>
    <row r="1089" spans="1:7" ht="14" hidden="1" x14ac:dyDescent="0.15">
      <c r="A1089" s="25">
        <v>53</v>
      </c>
      <c r="B1089" s="26"/>
      <c r="C1089" s="303">
        <f>IF('INGRESO DE DATOS'!$D$19="Guayas/Santa Elena",'Tablas Guayaquil'!C1089,'Tablas Resto de Ecuador'!C1089)</f>
        <v>12552.1</v>
      </c>
      <c r="D1089" s="303">
        <f>IF('INGRESO DE DATOS'!$D$19="Guayas/Santa Elena",'Tablas Guayaquil'!D1089,'Tablas Resto de Ecuador'!D1089)</f>
        <v>8097.9250000000011</v>
      </c>
      <c r="E1089" s="303">
        <f>IF('INGRESO DE DATOS'!$D$19="Guayas/Santa Elena",'Tablas Guayaquil'!E1089,'Tablas Resto de Ecuador'!E1089)</f>
        <v>0</v>
      </c>
      <c r="F1089" s="303">
        <f>IF('INGRESO DE DATOS'!$D$19="Guayas/Santa Elena",'Tablas Guayaquil'!F1089,'Tablas Resto de Ecuador'!F1089)</f>
        <v>102.05066666666669</v>
      </c>
      <c r="G1089" s="303">
        <f>IF('INGRESO DE DATOS'!$D$19="Guayas/Santa Elena",'Tablas Guayaquil'!G1089,'Tablas Resto de Ecuador'!G1089)</f>
        <v>80.054333333333346</v>
      </c>
    </row>
    <row r="1090" spans="1:7" ht="14" hidden="1" x14ac:dyDescent="0.15">
      <c r="A1090" s="25">
        <v>54</v>
      </c>
      <c r="B1090" s="27"/>
      <c r="C1090" s="303">
        <f>IF('INGRESO DE DATOS'!$D$19="Guayas/Santa Elena",'Tablas Guayaquil'!C1090,'Tablas Resto de Ecuador'!C1090)</f>
        <v>12552.1</v>
      </c>
      <c r="D1090" s="303">
        <f>IF('INGRESO DE DATOS'!$D$19="Guayas/Santa Elena",'Tablas Guayaquil'!D1090,'Tablas Resto de Ecuador'!D1090)</f>
        <v>8097.9250000000011</v>
      </c>
      <c r="E1090" s="303">
        <f>IF('INGRESO DE DATOS'!$D$19="Guayas/Santa Elena",'Tablas Guayaquil'!E1090,'Tablas Resto de Ecuador'!E1090)</f>
        <v>0</v>
      </c>
      <c r="F1090" s="303">
        <f>IF('INGRESO DE DATOS'!$D$19="Guayas/Santa Elena",'Tablas Guayaquil'!F1090,'Tablas Resto de Ecuador'!F1090)</f>
        <v>114.78133333333335</v>
      </c>
      <c r="G1090" s="303">
        <f>IF('INGRESO DE DATOS'!$D$19="Guayas/Santa Elena",'Tablas Guayaquil'!G1090,'Tablas Resto de Ecuador'!G1090)</f>
        <v>90.090000000000018</v>
      </c>
    </row>
    <row r="1091" spans="1:7" ht="14" hidden="1" x14ac:dyDescent="0.15">
      <c r="A1091" s="25">
        <v>55</v>
      </c>
      <c r="B1091" s="27"/>
      <c r="C1091" s="303">
        <f>IF('INGRESO DE DATOS'!$D$19="Guayas/Santa Elena",'Tablas Guayaquil'!C1091,'Tablas Resto de Ecuador'!C1091)</f>
        <v>14019.225</v>
      </c>
      <c r="D1091" s="303">
        <f>IF('INGRESO DE DATOS'!$D$19="Guayas/Santa Elena",'Tablas Guayaquil'!D1091,'Tablas Resto de Ecuador'!D1091)</f>
        <v>9045.3000000000011</v>
      </c>
      <c r="E1091" s="303">
        <f>IF('INGRESO DE DATOS'!$D$19="Guayas/Santa Elena",'Tablas Guayaquil'!E1091,'Tablas Resto de Ecuador'!E1091)</f>
        <v>0</v>
      </c>
      <c r="F1091" s="303">
        <f>IF('INGRESO DE DATOS'!$D$19="Guayas/Santa Elena",'Tablas Guayaquil'!F1091,'Tablas Resto de Ecuador'!F1091)</f>
        <v>114.78133333333335</v>
      </c>
      <c r="G1091" s="303">
        <f>IF('INGRESO DE DATOS'!$D$19="Guayas/Santa Elena",'Tablas Guayaquil'!G1091,'Tablas Resto de Ecuador'!G1091)</f>
        <v>90.090000000000018</v>
      </c>
    </row>
    <row r="1092" spans="1:7" ht="14" hidden="1" x14ac:dyDescent="0.15">
      <c r="A1092" s="25">
        <v>56</v>
      </c>
      <c r="B1092" s="27"/>
      <c r="C1092" s="303">
        <f>IF('INGRESO DE DATOS'!$D$19="Guayas/Santa Elena",'Tablas Guayaquil'!C1092,'Tablas Resto de Ecuador'!C1092)</f>
        <v>14019.225</v>
      </c>
      <c r="D1092" s="303">
        <f>IF('INGRESO DE DATOS'!$D$19="Guayas/Santa Elena",'Tablas Guayaquil'!D1092,'Tablas Resto de Ecuador'!D1092)</f>
        <v>9045.3000000000011</v>
      </c>
      <c r="E1092" s="303">
        <f>IF('INGRESO DE DATOS'!$D$19="Guayas/Santa Elena",'Tablas Guayaquil'!E1092,'Tablas Resto de Ecuador'!E1092)</f>
        <v>0</v>
      </c>
      <c r="F1092" s="303">
        <f>IF('INGRESO DE DATOS'!$D$19="Guayas/Santa Elena",'Tablas Guayaquil'!F1092,'Tablas Resto de Ecuador'!F1092)</f>
        <v>114.78133333333335</v>
      </c>
      <c r="G1092" s="303">
        <f>IF('INGRESO DE DATOS'!$D$19="Guayas/Santa Elena",'Tablas Guayaquil'!G1092,'Tablas Resto de Ecuador'!G1092)</f>
        <v>90.090000000000018</v>
      </c>
    </row>
    <row r="1093" spans="1:7" ht="14" hidden="1" x14ac:dyDescent="0.15">
      <c r="A1093" s="25">
        <v>57</v>
      </c>
      <c r="B1093" s="27"/>
      <c r="C1093" s="303">
        <f>IF('INGRESO DE DATOS'!$D$19="Guayas/Santa Elena",'Tablas Guayaquil'!C1093,'Tablas Resto de Ecuador'!C1093)</f>
        <v>14019.225</v>
      </c>
      <c r="D1093" s="303">
        <f>IF('INGRESO DE DATOS'!$D$19="Guayas/Santa Elena",'Tablas Guayaquil'!D1093,'Tablas Resto de Ecuador'!D1093)</f>
        <v>9045.3000000000011</v>
      </c>
      <c r="E1093" s="303">
        <f>IF('INGRESO DE DATOS'!$D$19="Guayas/Santa Elena",'Tablas Guayaquil'!E1093,'Tablas Resto de Ecuador'!E1093)</f>
        <v>0</v>
      </c>
      <c r="F1093" s="303">
        <f>IF('INGRESO DE DATOS'!$D$19="Guayas/Santa Elena",'Tablas Guayaquil'!F1093,'Tablas Resto de Ecuador'!F1093)</f>
        <v>114.78133333333335</v>
      </c>
      <c r="G1093" s="303">
        <f>IF('INGRESO DE DATOS'!$D$19="Guayas/Santa Elena",'Tablas Guayaquil'!G1093,'Tablas Resto de Ecuador'!G1093)</f>
        <v>90.090000000000018</v>
      </c>
    </row>
    <row r="1094" spans="1:7" ht="14" hidden="1" x14ac:dyDescent="0.15">
      <c r="A1094" s="25">
        <v>58</v>
      </c>
      <c r="B1094" s="27"/>
      <c r="C1094" s="303">
        <f>IF('INGRESO DE DATOS'!$D$19="Guayas/Santa Elena",'Tablas Guayaquil'!C1094,'Tablas Resto de Ecuador'!C1094)</f>
        <v>14019.225</v>
      </c>
      <c r="D1094" s="303">
        <f>IF('INGRESO DE DATOS'!$D$19="Guayas/Santa Elena",'Tablas Guayaquil'!D1094,'Tablas Resto de Ecuador'!D1094)</f>
        <v>9045.3000000000011</v>
      </c>
      <c r="E1094" s="303">
        <f>IF('INGRESO DE DATOS'!$D$19="Guayas/Santa Elena",'Tablas Guayaquil'!E1094,'Tablas Resto de Ecuador'!E1094)</f>
        <v>0</v>
      </c>
      <c r="F1094" s="303">
        <f>IF('INGRESO DE DATOS'!$D$19="Guayas/Santa Elena",'Tablas Guayaquil'!F1094,'Tablas Resto de Ecuador'!F1094)</f>
        <v>114.78133333333335</v>
      </c>
      <c r="G1094" s="303">
        <f>IF('INGRESO DE DATOS'!$D$19="Guayas/Santa Elena",'Tablas Guayaquil'!G1094,'Tablas Resto de Ecuador'!G1094)</f>
        <v>90.090000000000018</v>
      </c>
    </row>
    <row r="1095" spans="1:7" ht="14" hidden="1" x14ac:dyDescent="0.15">
      <c r="A1095" s="25">
        <v>59</v>
      </c>
      <c r="B1095" s="27"/>
      <c r="C1095" s="303">
        <f>IF('INGRESO DE DATOS'!$D$19="Guayas/Santa Elena",'Tablas Guayaquil'!C1095,'Tablas Resto de Ecuador'!C1095)</f>
        <v>14019.225</v>
      </c>
      <c r="D1095" s="303">
        <f>IF('INGRESO DE DATOS'!$D$19="Guayas/Santa Elena",'Tablas Guayaquil'!D1095,'Tablas Resto de Ecuador'!D1095)</f>
        <v>9045.3000000000011</v>
      </c>
      <c r="E1095" s="303">
        <f>IF('INGRESO DE DATOS'!$D$19="Guayas/Santa Elena",'Tablas Guayaquil'!E1095,'Tablas Resto de Ecuador'!E1095)</f>
        <v>0</v>
      </c>
      <c r="F1095" s="303">
        <f>IF('INGRESO DE DATOS'!$D$19="Guayas/Santa Elena",'Tablas Guayaquil'!F1095,'Tablas Resto de Ecuador'!F1095)</f>
        <v>123.32833333333335</v>
      </c>
      <c r="G1095" s="303">
        <f>IF('INGRESO DE DATOS'!$D$19="Guayas/Santa Elena",'Tablas Guayaquil'!G1095,'Tablas Resto de Ecuador'!G1095)</f>
        <v>96.76333333333335</v>
      </c>
    </row>
    <row r="1096" spans="1:7" ht="14" hidden="1" x14ac:dyDescent="0.15">
      <c r="A1096" s="25">
        <v>60</v>
      </c>
      <c r="B1096" s="27"/>
      <c r="C1096" s="303">
        <f>IF('INGRESO DE DATOS'!$D$19="Guayas/Santa Elena",'Tablas Guayaquil'!C1096,'Tablas Resto de Ecuador'!C1096)</f>
        <v>14992.45</v>
      </c>
      <c r="D1096" s="303">
        <f>IF('INGRESO DE DATOS'!$D$19="Guayas/Santa Elena",'Tablas Guayaquil'!D1096,'Tablas Resto de Ecuador'!D1096)</f>
        <v>9673.125</v>
      </c>
      <c r="E1096" s="303">
        <f>IF('INGRESO DE DATOS'!$D$19="Guayas/Santa Elena",'Tablas Guayaquil'!E1096,'Tablas Resto de Ecuador'!E1096)</f>
        <v>0</v>
      </c>
      <c r="F1096" s="303">
        <f>IF('INGRESO DE DATOS'!$D$19="Guayas/Santa Elena",'Tablas Guayaquil'!F1096,'Tablas Resto de Ecuador'!F1096)</f>
        <v>138.36900000000003</v>
      </c>
      <c r="G1096" s="303">
        <f>IF('INGRESO DE DATOS'!$D$19="Guayas/Santa Elena",'Tablas Guayaquil'!G1096,'Tablas Resto de Ecuador'!G1096)</f>
        <v>108.51866666666668</v>
      </c>
    </row>
    <row r="1097" spans="1:7" ht="14" hidden="1" x14ac:dyDescent="0.15">
      <c r="A1097" s="25">
        <v>61</v>
      </c>
      <c r="B1097" s="27"/>
      <c r="C1097" s="303">
        <f>IF('INGRESO DE DATOS'!$D$19="Guayas/Santa Elena",'Tablas Guayaquil'!C1097,'Tablas Resto de Ecuador'!C1097)</f>
        <v>16683.7</v>
      </c>
      <c r="D1097" s="303">
        <f>IF('INGRESO DE DATOS'!$D$19="Guayas/Santa Elena",'Tablas Guayaquil'!D1097,'Tablas Resto de Ecuador'!D1097)</f>
        <v>10764.325000000001</v>
      </c>
      <c r="E1097" s="303">
        <f>IF('INGRESO DE DATOS'!$D$19="Guayas/Santa Elena",'Tablas Guayaquil'!E1097,'Tablas Resto de Ecuador'!E1097)</f>
        <v>0</v>
      </c>
      <c r="F1097" s="303">
        <f>IF('INGRESO DE DATOS'!$D$19="Guayas/Santa Elena",'Tablas Guayaquil'!F1097,'Tablas Resto de Ecuador'!F1097)</f>
        <v>154.59033333333335</v>
      </c>
      <c r="G1097" s="303">
        <f>IF('INGRESO DE DATOS'!$D$19="Guayas/Santa Elena",'Tablas Guayaquil'!G1097,'Tablas Resto de Ecuador'!G1097)</f>
        <v>121.32633333333334</v>
      </c>
    </row>
    <row r="1098" spans="1:7" ht="14" hidden="1" x14ac:dyDescent="0.15">
      <c r="A1098" s="25">
        <v>62</v>
      </c>
      <c r="B1098" s="27"/>
      <c r="C1098" s="303">
        <f>IF('INGRESO DE DATOS'!$D$19="Guayas/Santa Elena",'Tablas Guayaquil'!C1098,'Tablas Resto de Ecuador'!C1098)</f>
        <v>18506.95</v>
      </c>
      <c r="D1098" s="303">
        <f>IF('INGRESO DE DATOS'!$D$19="Guayas/Santa Elena",'Tablas Guayaquil'!D1098,'Tablas Resto de Ecuador'!D1098)</f>
        <v>11940.775000000001</v>
      </c>
      <c r="E1098" s="303">
        <f>IF('INGRESO DE DATOS'!$D$19="Guayas/Santa Elena",'Tablas Guayaquil'!E1098,'Tablas Resto de Ecuador'!E1098)</f>
        <v>0</v>
      </c>
      <c r="F1098" s="303">
        <f>IF('INGRESO DE DATOS'!$D$19="Guayas/Santa Elena",'Tablas Guayaquil'!F1098,'Tablas Resto de Ecuador'!F1098)</f>
        <v>172.24900000000002</v>
      </c>
      <c r="G1098" s="303">
        <f>IF('INGRESO DE DATOS'!$D$19="Guayas/Santa Elena",'Tablas Guayaquil'!G1098,'Tablas Resto de Ecuador'!G1098)</f>
        <v>135.18633333333335</v>
      </c>
    </row>
    <row r="1099" spans="1:7" ht="14" hidden="1" x14ac:dyDescent="0.15">
      <c r="A1099" s="25">
        <v>63</v>
      </c>
      <c r="B1099" s="27"/>
      <c r="C1099" s="303">
        <f>IF('INGRESO DE DATOS'!$D$19="Guayas/Santa Elena",'Tablas Guayaquil'!C1099,'Tablas Resto de Ecuador'!C1099)</f>
        <v>20464.125</v>
      </c>
      <c r="D1099" s="303">
        <f>IF('INGRESO DE DATOS'!$D$19="Guayas/Santa Elena",'Tablas Guayaquil'!D1099,'Tablas Resto de Ecuador'!D1099)</f>
        <v>13202.475</v>
      </c>
      <c r="E1099" s="303">
        <f>IF('INGRESO DE DATOS'!$D$19="Guayas/Santa Elena",'Tablas Guayaquil'!E1099,'Tablas Resto de Ecuador'!E1099)</f>
        <v>0</v>
      </c>
      <c r="F1099" s="303">
        <f>IF('INGRESO DE DATOS'!$D$19="Guayas/Santa Elena",'Tablas Guayaquil'!F1099,'Tablas Resto de Ecuador'!F1099)</f>
        <v>191.16533333333334</v>
      </c>
      <c r="G1099" s="303">
        <f>IF('INGRESO DE DATOS'!$D$19="Guayas/Santa Elena",'Tablas Guayaquil'!G1099,'Tablas Resto de Ecuador'!G1099)</f>
        <v>149.91900000000001</v>
      </c>
    </row>
    <row r="1100" spans="1:7" ht="14" hidden="1" x14ac:dyDescent="0.15">
      <c r="A1100" s="25">
        <v>64</v>
      </c>
      <c r="B1100" s="27"/>
      <c r="C1100" s="303">
        <f>IF('INGRESO DE DATOS'!$D$19="Guayas/Santa Elena",'Tablas Guayaquil'!C1100,'Tablas Resto de Ecuador'!C1100)</f>
        <v>22553.025000000001</v>
      </c>
      <c r="D1100" s="303">
        <f>IF('INGRESO DE DATOS'!$D$19="Guayas/Santa Elena",'Tablas Guayaquil'!D1100,'Tablas Resto de Ecuador'!D1100)</f>
        <v>14550.800000000001</v>
      </c>
      <c r="E1100" s="303">
        <f>IF('INGRESO DE DATOS'!$D$19="Guayas/Santa Elena",'Tablas Guayaquil'!E1100,'Tablas Resto de Ecuador'!E1100)</f>
        <v>0</v>
      </c>
      <c r="F1100" s="303">
        <f>IF('INGRESO DE DATOS'!$D$19="Guayas/Santa Elena",'Tablas Guayaquil'!F1100,'Tablas Resto de Ecuador'!F1100)</f>
        <v>211.33933333333334</v>
      </c>
      <c r="G1100" s="303">
        <f>IF('INGRESO DE DATOS'!$D$19="Guayas/Santa Elena",'Tablas Guayaquil'!G1100,'Tablas Resto de Ecuador'!G1100)</f>
        <v>165.8066666666667</v>
      </c>
    </row>
    <row r="1101" spans="1:7" ht="14" hidden="1" x14ac:dyDescent="0.15">
      <c r="A1101" s="25">
        <v>65</v>
      </c>
      <c r="B1101" s="27"/>
      <c r="C1101" s="303">
        <f>IF('INGRESO DE DATOS'!$D$19="Guayas/Santa Elena",'Tablas Guayaquil'!C1101,'Tablas Resto de Ecuador'!C1101)</f>
        <v>24775.025000000001</v>
      </c>
      <c r="D1101" s="303">
        <f>IF('INGRESO DE DATOS'!$D$19="Guayas/Santa Elena",'Tablas Guayaquil'!D1101,'Tablas Resto de Ecuador'!D1101)</f>
        <v>15983.825000000001</v>
      </c>
      <c r="E1101" s="303">
        <f>IF('INGRESO DE DATOS'!$D$19="Guayas/Santa Elena",'Tablas Guayaquil'!E1101,'Tablas Resto de Ecuador'!E1101)</f>
        <v>0</v>
      </c>
      <c r="F1101" s="303">
        <f>IF('INGRESO DE DATOS'!$D$19="Guayas/Santa Elena",'Tablas Guayaquil'!F1101,'Tablas Resto de Ecuador'!F1101)</f>
        <v>232.92500000000001</v>
      </c>
      <c r="G1101" s="303">
        <f>IF('INGRESO DE DATOS'!$D$19="Guayas/Santa Elena",'Tablas Guayaquil'!G1101,'Tablas Resto de Ecuador'!G1101)</f>
        <v>182.7466666666667</v>
      </c>
    </row>
    <row r="1102" spans="1:7" ht="14" hidden="1" x14ac:dyDescent="0.15">
      <c r="A1102" s="25">
        <v>66</v>
      </c>
      <c r="B1102" s="27"/>
      <c r="C1102" s="303">
        <f>IF('INGRESO DE DATOS'!$D$19="Guayas/Santa Elena",'Tablas Guayaquil'!C1102,'Tablas Resto de Ecuador'!C1102)</f>
        <v>27128.750000000004</v>
      </c>
      <c r="D1102" s="303">
        <f>IF('INGRESO DE DATOS'!$D$19="Guayas/Santa Elena",'Tablas Guayaquil'!D1102,'Tablas Resto de Ecuador'!D1102)</f>
        <v>17503.2</v>
      </c>
      <c r="E1102" s="303">
        <f>IF('INGRESO DE DATOS'!$D$19="Guayas/Santa Elena",'Tablas Guayaquil'!E1102,'Tablas Resto de Ecuador'!E1102)</f>
        <v>0</v>
      </c>
      <c r="F1102" s="303">
        <f>IF('INGRESO DE DATOS'!$D$19="Guayas/Santa Elena",'Tablas Guayaquil'!F1102,'Tablas Resto de Ecuador'!F1102)</f>
        <v>255.74266666666671</v>
      </c>
      <c r="G1102" s="303">
        <f>IF('INGRESO DE DATOS'!$D$19="Guayas/Santa Elena",'Tablas Guayaquil'!G1102,'Tablas Resto de Ecuador'!G1102)</f>
        <v>200.63633333333337</v>
      </c>
    </row>
    <row r="1103" spans="1:7" ht="14" hidden="1" x14ac:dyDescent="0.15">
      <c r="A1103" s="25">
        <v>67</v>
      </c>
      <c r="B1103" s="27"/>
      <c r="C1103" s="303">
        <f>IF('INGRESO DE DATOS'!$D$19="Guayas/Santa Elena",'Tablas Guayaquil'!C1103,'Tablas Resto de Ecuador'!C1103)</f>
        <v>29616.125000000004</v>
      </c>
      <c r="D1103" s="303">
        <f>IF('INGRESO DE DATOS'!$D$19="Guayas/Santa Elena",'Tablas Guayaquil'!D1103,'Tablas Resto de Ecuador'!D1103)</f>
        <v>19107.550000000003</v>
      </c>
      <c r="E1103" s="303">
        <f>IF('INGRESO DE DATOS'!$D$19="Guayas/Santa Elena",'Tablas Guayaquil'!E1103,'Tablas Resto de Ecuador'!E1103)</f>
        <v>0</v>
      </c>
      <c r="F1103" s="303">
        <f>IF('INGRESO DE DATOS'!$D$19="Guayas/Santa Elena",'Tablas Guayaquil'!F1103,'Tablas Resto de Ecuador'!F1103)</f>
        <v>279.94633333333337</v>
      </c>
      <c r="G1103" s="303">
        <f>IF('INGRESO DE DATOS'!$D$19="Guayas/Santa Elena",'Tablas Guayaquil'!G1103,'Tablas Resto de Ecuador'!G1103)</f>
        <v>219.65533333333335</v>
      </c>
    </row>
    <row r="1104" spans="1:7" ht="14" hidden="1" x14ac:dyDescent="0.15">
      <c r="A1104" s="25">
        <v>68</v>
      </c>
      <c r="B1104" s="27"/>
      <c r="C1104" s="303">
        <f>IF('INGRESO DE DATOS'!$D$19="Guayas/Santa Elena",'Tablas Guayaquil'!C1104,'Tablas Resto de Ecuador'!C1104)</f>
        <v>32235.500000000004</v>
      </c>
      <c r="D1104" s="303">
        <f>IF('INGRESO DE DATOS'!$D$19="Guayas/Santa Elena",'Tablas Guayaquil'!D1104,'Tablas Resto de Ecuador'!D1104)</f>
        <v>20798.25</v>
      </c>
      <c r="E1104" s="303">
        <f>IF('INGRESO DE DATOS'!$D$19="Guayas/Santa Elena",'Tablas Guayaquil'!E1104,'Tablas Resto de Ecuador'!E1104)</f>
        <v>0</v>
      </c>
      <c r="F1104" s="303">
        <f>IF('INGRESO DE DATOS'!$D$19="Guayas/Santa Elena",'Tablas Guayaquil'!F1104,'Tablas Resto de Ecuador'!F1104)</f>
        <v>305.3563333333334</v>
      </c>
      <c r="G1104" s="303">
        <f>IF('INGRESO DE DATOS'!$D$19="Guayas/Santa Elena",'Tablas Guayaquil'!G1104,'Tablas Resto de Ecuador'!G1104)</f>
        <v>239.57266666666669</v>
      </c>
    </row>
    <row r="1105" spans="1:7" ht="14" hidden="1" x14ac:dyDescent="0.15">
      <c r="A1105" s="25">
        <v>69</v>
      </c>
      <c r="B1105" s="27"/>
      <c r="C1105" s="303">
        <f>IF('INGRESO DE DATOS'!$D$19="Guayas/Santa Elena",'Tablas Guayaquil'!C1105,'Tablas Resto de Ecuador'!C1105)</f>
        <v>34988.525000000001</v>
      </c>
      <c r="D1105" s="303">
        <f>IF('INGRESO DE DATOS'!$D$19="Guayas/Santa Elena",'Tablas Guayaquil'!D1105,'Tablas Resto de Ecuador'!D1105)</f>
        <v>22573.100000000002</v>
      </c>
      <c r="E1105" s="303">
        <f>IF('INGRESO DE DATOS'!$D$19="Guayas/Santa Elena",'Tablas Guayaquil'!E1105,'Tablas Resto de Ecuador'!E1105)</f>
        <v>0</v>
      </c>
      <c r="F1105" s="303">
        <f>IF('INGRESO DE DATOS'!$D$19="Guayas/Santa Elena",'Tablas Guayaquil'!F1105,'Tablas Resto de Ecuador'!F1105)</f>
        <v>332.17800000000005</v>
      </c>
      <c r="G1105" s="303">
        <f>IF('INGRESO DE DATOS'!$D$19="Guayas/Santa Elena",'Tablas Guayaquil'!G1105,'Tablas Resto de Ecuador'!G1105)</f>
        <v>260.61933333333337</v>
      </c>
    </row>
    <row r="1106" spans="1:7" ht="14" hidden="1" x14ac:dyDescent="0.15">
      <c r="A1106" s="25">
        <v>70</v>
      </c>
      <c r="B1106" s="27"/>
      <c r="C1106" s="303">
        <f>IF('INGRESO DE DATOS'!$D$19="Guayas/Santa Elena",'Tablas Guayaquil'!C1106,'Tablas Resto de Ecuador'!C1106)</f>
        <v>37873.825000000004</v>
      </c>
      <c r="D1106" s="303">
        <f>IF('INGRESO DE DATOS'!$D$19="Guayas/Santa Elena",'Tablas Guayaquil'!D1106,'Tablas Resto de Ecuador'!D1106)</f>
        <v>24434.575000000001</v>
      </c>
      <c r="E1106" s="303">
        <f>IF('INGRESO DE DATOS'!$D$19="Guayas/Santa Elena",'Tablas Guayaquil'!E1106,'Tablas Resto de Ecuador'!E1106)</f>
        <v>0</v>
      </c>
      <c r="F1106" s="303">
        <f>IF('INGRESO DE DATOS'!$D$19="Guayas/Santa Elena",'Tablas Guayaquil'!F1106,'Tablas Resto de Ecuador'!F1106)</f>
        <v>360.20600000000007</v>
      </c>
      <c r="G1106" s="303">
        <f>IF('INGRESO DE DATOS'!$D$19="Guayas/Santa Elena",'Tablas Guayaquil'!G1106,'Tablas Resto de Ecuador'!G1106)</f>
        <v>282.64133333333336</v>
      </c>
    </row>
    <row r="1107" spans="1:7" ht="14" hidden="1" x14ac:dyDescent="0.15">
      <c r="A1107" s="25">
        <v>71</v>
      </c>
      <c r="B1107" s="27"/>
      <c r="C1107" s="303">
        <f>IF('INGRESO DE DATOS'!$D$19="Guayas/Santa Elena",'Tablas Guayaquil'!C1107,'Tablas Resto de Ecuador'!C1107)</f>
        <v>40891.125</v>
      </c>
      <c r="D1107" s="303">
        <f>IF('INGRESO DE DATOS'!$D$19="Guayas/Santa Elena",'Tablas Guayaquil'!D1107,'Tablas Resto de Ecuador'!D1107)</f>
        <v>26382.125000000004</v>
      </c>
      <c r="E1107" s="303">
        <f>IF('INGRESO DE DATOS'!$D$19="Guayas/Santa Elena",'Tablas Guayaquil'!E1107,'Tablas Resto de Ecuador'!E1107)</f>
        <v>0</v>
      </c>
      <c r="F1107" s="303">
        <f>IF('INGRESO DE DATOS'!$D$19="Guayas/Santa Elena",'Tablas Guayaquil'!F1107,'Tablas Resto de Ecuador'!F1107)</f>
        <v>389.69700000000006</v>
      </c>
      <c r="G1107" s="303">
        <f>IF('INGRESO DE DATOS'!$D$19="Guayas/Santa Elena",'Tablas Guayaquil'!G1107,'Tablas Resto de Ecuador'!G1107)</f>
        <v>305.69000000000005</v>
      </c>
    </row>
    <row r="1108" spans="1:7" ht="14" hidden="1" x14ac:dyDescent="0.15">
      <c r="A1108" s="25">
        <v>72</v>
      </c>
      <c r="B1108" s="27"/>
      <c r="C1108" s="303">
        <f>IF('INGRESO DE DATOS'!$D$19="Guayas/Santa Elena",'Tablas Guayaquil'!C1108,'Tablas Resto de Ecuador'!C1108)</f>
        <v>44041.8</v>
      </c>
      <c r="D1108" s="303">
        <f>IF('INGRESO DE DATOS'!$D$19="Guayas/Santa Elena",'Tablas Guayaquil'!D1108,'Tablas Resto de Ecuador'!D1108)</f>
        <v>28414.375000000004</v>
      </c>
      <c r="E1108" s="303">
        <f>IF('INGRESO DE DATOS'!$D$19="Guayas/Santa Elena",'Tablas Guayaquil'!E1108,'Tablas Resto de Ecuador'!E1108)</f>
        <v>0</v>
      </c>
      <c r="F1108" s="303">
        <f>IF('INGRESO DE DATOS'!$D$19="Guayas/Santa Elena",'Tablas Guayaquil'!F1108,'Tablas Resto de Ecuador'!F1108)</f>
        <v>420.36866666666674</v>
      </c>
      <c r="G1108" s="303">
        <f>IF('INGRESO DE DATOS'!$D$19="Guayas/Santa Elena",'Tablas Guayaquil'!G1108,'Tablas Resto de Ecuador'!G1108)</f>
        <v>329.76533333333339</v>
      </c>
    </row>
    <row r="1109" spans="1:7" ht="14" hidden="1" x14ac:dyDescent="0.15">
      <c r="A1109" s="25">
        <v>73</v>
      </c>
      <c r="B1109" s="27"/>
      <c r="C1109" s="303">
        <f>IF('INGRESO DE DATOS'!$D$19="Guayas/Santa Elena",'Tablas Guayaquil'!C1109,'Tablas Resto de Ecuador'!C1109)</f>
        <v>47324.475000000006</v>
      </c>
      <c r="D1109" s="303">
        <f>IF('INGRESO DE DATOS'!$D$19="Guayas/Santa Elena",'Tablas Guayaquil'!D1109,'Tablas Resto de Ecuador'!D1109)</f>
        <v>30532.15</v>
      </c>
      <c r="E1109" s="303">
        <f>IF('INGRESO DE DATOS'!$D$19="Guayas/Santa Elena",'Tablas Guayaquil'!E1109,'Tablas Resto de Ecuador'!E1109)</f>
        <v>0</v>
      </c>
      <c r="F1109" s="303">
        <f>IF('INGRESO DE DATOS'!$D$19="Guayas/Santa Elena",'Tablas Guayaquil'!F1109,'Tablas Resto de Ecuador'!F1109)</f>
        <v>452.40066666666672</v>
      </c>
      <c r="G1109" s="303">
        <f>IF('INGRESO DE DATOS'!$D$19="Guayas/Santa Elena",'Tablas Guayaquil'!G1109,'Tablas Resto de Ecuador'!G1109)</f>
        <v>354.97</v>
      </c>
    </row>
    <row r="1110" spans="1:7" ht="14" hidden="1" x14ac:dyDescent="0.15">
      <c r="A1110" s="25">
        <v>74</v>
      </c>
      <c r="B1110" s="27"/>
      <c r="C1110" s="303">
        <f>IF('INGRESO DE DATOS'!$D$19="Guayas/Santa Elena",'Tablas Guayaquil'!C1110,'Tablas Resto de Ecuador'!C1110)</f>
        <v>50741.075000000004</v>
      </c>
      <c r="D1110" s="303">
        <f>IF('INGRESO DE DATOS'!$D$19="Guayas/Santa Elena",'Tablas Guayaquil'!D1110,'Tablas Resto de Ecuador'!D1110)</f>
        <v>32736.550000000003</v>
      </c>
      <c r="E1110" s="303">
        <f>IF('INGRESO DE DATOS'!$D$19="Guayas/Santa Elena",'Tablas Guayaquil'!E1110,'Tablas Resto de Ecuador'!E1110)</f>
        <v>0</v>
      </c>
      <c r="F1110" s="303">
        <f>IF('INGRESO DE DATOS'!$D$19="Guayas/Santa Elena",'Tablas Guayaquil'!F1110,'Tablas Resto de Ecuador'!F1110)</f>
        <v>485.79300000000001</v>
      </c>
      <c r="G1110" s="303">
        <f>IF('INGRESO DE DATOS'!$D$19="Guayas/Santa Elena",'Tablas Guayaquil'!G1110,'Tablas Resto de Ecuador'!G1110)</f>
        <v>381.07300000000004</v>
      </c>
    </row>
    <row r="1111" spans="1:7" ht="14" hidden="1" x14ac:dyDescent="0.15">
      <c r="A1111" s="25">
        <v>75</v>
      </c>
      <c r="B1111" s="27"/>
      <c r="C1111" s="303">
        <f>IF('INGRESO DE DATOS'!$D$19="Guayas/Santa Elena",'Tablas Guayaquil'!C1111,'Tablas Resto de Ecuador'!C1111)</f>
        <v>54289.4</v>
      </c>
      <c r="D1111" s="303">
        <f>IF('INGRESO DE DATOS'!$D$19="Guayas/Santa Elena",'Tablas Guayaquil'!D1111,'Tablas Resto de Ecuador'!D1111)</f>
        <v>35025.375</v>
      </c>
      <c r="E1111" s="303">
        <f>IF('INGRESO DE DATOS'!$D$19="Guayas/Santa Elena",'Tablas Guayaquil'!E1111,'Tablas Resto de Ecuador'!E1111)</f>
        <v>0</v>
      </c>
      <c r="F1111" s="303">
        <f>IF('INGRESO DE DATOS'!$D$19="Guayas/Santa Elena",'Tablas Guayaquil'!F1111,'Tablas Resto de Ecuador'!F1111)</f>
        <v>485.79300000000001</v>
      </c>
      <c r="G1111" s="303">
        <f>IF('INGRESO DE DATOS'!$D$19="Guayas/Santa Elena",'Tablas Guayaquil'!G1111,'Tablas Resto de Ecuador'!G1111)</f>
        <v>381.07300000000004</v>
      </c>
    </row>
    <row r="1112" spans="1:7" ht="14" hidden="1" x14ac:dyDescent="0.15">
      <c r="A1112" s="25">
        <v>76</v>
      </c>
      <c r="B1112" s="27"/>
      <c r="C1112" s="303">
        <f>IF('INGRESO DE DATOS'!$D$19="Guayas/Santa Elena",'Tablas Guayaquil'!C1112,'Tablas Resto de Ecuador'!C1112)</f>
        <v>54289.4</v>
      </c>
      <c r="D1112" s="303">
        <f>IF('INGRESO DE DATOS'!$D$19="Guayas/Santa Elena",'Tablas Guayaquil'!D1112,'Tablas Resto de Ecuador'!D1112)</f>
        <v>35025.375</v>
      </c>
      <c r="E1112" s="303">
        <f>IF('INGRESO DE DATOS'!$D$19="Guayas/Santa Elena",'Tablas Guayaquil'!E1112,'Tablas Resto de Ecuador'!E1112)</f>
        <v>0</v>
      </c>
      <c r="F1112" s="303">
        <f>IF('INGRESO DE DATOS'!$D$19="Guayas/Santa Elena",'Tablas Guayaquil'!F1112,'Tablas Resto de Ecuador'!F1112)</f>
        <v>485.79300000000001</v>
      </c>
      <c r="G1112" s="303">
        <f>IF('INGRESO DE DATOS'!$D$19="Guayas/Santa Elena",'Tablas Guayaquil'!G1112,'Tablas Resto de Ecuador'!G1112)</f>
        <v>381.07300000000004</v>
      </c>
    </row>
    <row r="1113" spans="1:7" ht="14" hidden="1" x14ac:dyDescent="0.15">
      <c r="A1113" s="25">
        <v>77</v>
      </c>
      <c r="B1113" s="27"/>
      <c r="C1113" s="303">
        <f>IF('INGRESO DE DATOS'!$D$19="Guayas/Santa Elena",'Tablas Guayaquil'!C1113,'Tablas Resto de Ecuador'!C1113)</f>
        <v>54289.4</v>
      </c>
      <c r="D1113" s="303">
        <f>IF('INGRESO DE DATOS'!$D$19="Guayas/Santa Elena",'Tablas Guayaquil'!D1113,'Tablas Resto de Ecuador'!D1113)</f>
        <v>35025.375</v>
      </c>
      <c r="E1113" s="303">
        <f>IF('INGRESO DE DATOS'!$D$19="Guayas/Santa Elena",'Tablas Guayaquil'!E1113,'Tablas Resto de Ecuador'!E1113)</f>
        <v>0</v>
      </c>
      <c r="F1113" s="303">
        <f>IF('INGRESO DE DATOS'!$D$19="Guayas/Santa Elena",'Tablas Guayaquil'!F1113,'Tablas Resto de Ecuador'!F1113)</f>
        <v>485.79300000000001</v>
      </c>
      <c r="G1113" s="303">
        <f>IF('INGRESO DE DATOS'!$D$19="Guayas/Santa Elena",'Tablas Guayaquil'!G1113,'Tablas Resto de Ecuador'!G1113)</f>
        <v>381.07300000000004</v>
      </c>
    </row>
    <row r="1114" spans="1:7" ht="14" hidden="1" x14ac:dyDescent="0.15">
      <c r="A1114" s="25">
        <v>78</v>
      </c>
      <c r="B1114" s="27"/>
      <c r="C1114" s="303">
        <f>IF('INGRESO DE DATOS'!$D$19="Guayas/Santa Elena",'Tablas Guayaquil'!C1114,'Tablas Resto de Ecuador'!C1114)</f>
        <v>54289.4</v>
      </c>
      <c r="D1114" s="303">
        <f>IF('INGRESO DE DATOS'!$D$19="Guayas/Santa Elena",'Tablas Guayaquil'!D1114,'Tablas Resto de Ecuador'!D1114)</f>
        <v>35025.375</v>
      </c>
      <c r="E1114" s="303">
        <f>IF('INGRESO DE DATOS'!$D$19="Guayas/Santa Elena",'Tablas Guayaquil'!E1114,'Tablas Resto de Ecuador'!E1114)</f>
        <v>0</v>
      </c>
      <c r="F1114" s="303">
        <f>IF('INGRESO DE DATOS'!$D$19="Guayas/Santa Elena",'Tablas Guayaquil'!F1114,'Tablas Resto de Ecuador'!F1114)</f>
        <v>485.79300000000001</v>
      </c>
      <c r="G1114" s="303">
        <f>IF('INGRESO DE DATOS'!$D$19="Guayas/Santa Elena",'Tablas Guayaquil'!G1114,'Tablas Resto de Ecuador'!G1114)</f>
        <v>381.07300000000004</v>
      </c>
    </row>
    <row r="1115" spans="1:7" ht="14" hidden="1" x14ac:dyDescent="0.15">
      <c r="A1115" s="25">
        <v>79</v>
      </c>
      <c r="B1115" s="27"/>
      <c r="C1115" s="303">
        <f>IF('INGRESO DE DATOS'!$D$19="Guayas/Santa Elena",'Tablas Guayaquil'!C1115,'Tablas Resto de Ecuador'!C1115)</f>
        <v>54289.4</v>
      </c>
      <c r="D1115" s="303">
        <f>IF('INGRESO DE DATOS'!$D$19="Guayas/Santa Elena",'Tablas Guayaquil'!D1115,'Tablas Resto de Ecuador'!D1115)</f>
        <v>35025.375</v>
      </c>
      <c r="E1115" s="303">
        <f>IF('INGRESO DE DATOS'!$D$19="Guayas/Santa Elena",'Tablas Guayaquil'!E1115,'Tablas Resto de Ecuador'!E1115)</f>
        <v>0</v>
      </c>
      <c r="F1115" s="303">
        <f>IF('INGRESO DE DATOS'!$D$19="Guayas/Santa Elena",'Tablas Guayaquil'!F1115,'Tablas Resto de Ecuador'!F1115)</f>
        <v>485.79300000000001</v>
      </c>
      <c r="G1115" s="303">
        <f>IF('INGRESO DE DATOS'!$D$19="Guayas/Santa Elena",'Tablas Guayaquil'!G1115,'Tablas Resto de Ecuador'!G1115)</f>
        <v>381.07300000000004</v>
      </c>
    </row>
    <row r="1116" spans="1:7" ht="14" hidden="1" x14ac:dyDescent="0.15">
      <c r="A1116" s="25">
        <v>80</v>
      </c>
      <c r="B1116" s="27"/>
      <c r="C1116" s="303">
        <f>IF('INGRESO DE DATOS'!$D$19="Guayas/Santa Elena",'Tablas Guayaquil'!C1116,'Tablas Resto de Ecuador'!C1116)</f>
        <v>54289.4</v>
      </c>
      <c r="D1116" s="303">
        <f>IF('INGRESO DE DATOS'!$D$19="Guayas/Santa Elena",'Tablas Guayaquil'!D1116,'Tablas Resto de Ecuador'!D1116)</f>
        <v>35025.375</v>
      </c>
      <c r="E1116" s="303">
        <f>IF('INGRESO DE DATOS'!$D$19="Guayas/Santa Elena",'Tablas Guayaquil'!E1116,'Tablas Resto de Ecuador'!E1116)</f>
        <v>0</v>
      </c>
      <c r="F1116" s="303">
        <f>IF('INGRESO DE DATOS'!$D$19="Guayas/Santa Elena",'Tablas Guayaquil'!F1116,'Tablas Resto de Ecuador'!F1116)</f>
        <v>485.79300000000001</v>
      </c>
      <c r="G1116" s="303">
        <f>IF('INGRESO DE DATOS'!$D$19="Guayas/Santa Elena",'Tablas Guayaquil'!G1116,'Tablas Resto de Ecuador'!G1116)</f>
        <v>381.07300000000004</v>
      </c>
    </row>
    <row r="1117" spans="1:7" ht="14" hidden="1" x14ac:dyDescent="0.15">
      <c r="A1117" s="25">
        <v>81</v>
      </c>
      <c r="B1117" s="27"/>
      <c r="C1117" s="303">
        <f>IF('INGRESO DE DATOS'!$D$19="Guayas/Santa Elena",'Tablas Guayaquil'!C1117,'Tablas Resto de Ecuador'!C1117)</f>
        <v>54289.4</v>
      </c>
      <c r="D1117" s="303">
        <f>IF('INGRESO DE DATOS'!$D$19="Guayas/Santa Elena",'Tablas Guayaquil'!D1117,'Tablas Resto de Ecuador'!D1117)</f>
        <v>35025.375</v>
      </c>
      <c r="E1117" s="303">
        <f>IF('INGRESO DE DATOS'!$D$19="Guayas/Santa Elena",'Tablas Guayaquil'!E1117,'Tablas Resto de Ecuador'!E1117)</f>
        <v>0</v>
      </c>
      <c r="F1117" s="303">
        <f>IF('INGRESO DE DATOS'!$D$19="Guayas/Santa Elena",'Tablas Guayaquil'!F1117,'Tablas Resto de Ecuador'!F1117)</f>
        <v>485.79300000000001</v>
      </c>
      <c r="G1117" s="303">
        <f>IF('INGRESO DE DATOS'!$D$19="Guayas/Santa Elena",'Tablas Guayaquil'!G1117,'Tablas Resto de Ecuador'!G1117)</f>
        <v>381.07300000000004</v>
      </c>
    </row>
    <row r="1118" spans="1:7" ht="14" hidden="1" x14ac:dyDescent="0.15">
      <c r="A1118" s="25">
        <v>82</v>
      </c>
      <c r="B1118" s="27"/>
      <c r="C1118" s="303">
        <f>IF('INGRESO DE DATOS'!$D$19="Guayas/Santa Elena",'Tablas Guayaquil'!C1118,'Tablas Resto de Ecuador'!C1118)</f>
        <v>54289.4</v>
      </c>
      <c r="D1118" s="303">
        <f>IF('INGRESO DE DATOS'!$D$19="Guayas/Santa Elena",'Tablas Guayaquil'!D1118,'Tablas Resto de Ecuador'!D1118)</f>
        <v>35025.375</v>
      </c>
      <c r="E1118" s="303">
        <f>IF('INGRESO DE DATOS'!$D$19="Guayas/Santa Elena",'Tablas Guayaquil'!E1118,'Tablas Resto de Ecuador'!E1118)</f>
        <v>0</v>
      </c>
      <c r="F1118" s="303">
        <f>IF('INGRESO DE DATOS'!$D$19="Guayas/Santa Elena",'Tablas Guayaquil'!F1118,'Tablas Resto de Ecuador'!F1118)</f>
        <v>485.79300000000001</v>
      </c>
      <c r="G1118" s="303">
        <f>IF('INGRESO DE DATOS'!$D$19="Guayas/Santa Elena",'Tablas Guayaquil'!G1118,'Tablas Resto de Ecuador'!G1118)</f>
        <v>381.07300000000004</v>
      </c>
    </row>
    <row r="1119" spans="1:7" ht="14" hidden="1" x14ac:dyDescent="0.15">
      <c r="A1119" s="25">
        <v>83</v>
      </c>
      <c r="B1119" s="27"/>
      <c r="C1119" s="303">
        <f>IF('INGRESO DE DATOS'!$D$19="Guayas/Santa Elena",'Tablas Guayaquil'!C1119,'Tablas Resto de Ecuador'!C1119)</f>
        <v>54289.4</v>
      </c>
      <c r="D1119" s="303">
        <f>IF('INGRESO DE DATOS'!$D$19="Guayas/Santa Elena",'Tablas Guayaquil'!D1119,'Tablas Resto de Ecuador'!D1119)</f>
        <v>35025.375</v>
      </c>
      <c r="E1119" s="303">
        <f>IF('INGRESO DE DATOS'!$D$19="Guayas/Santa Elena",'Tablas Guayaquil'!E1119,'Tablas Resto de Ecuador'!E1119)</f>
        <v>0</v>
      </c>
      <c r="F1119" s="303">
        <f>IF('INGRESO DE DATOS'!$D$19="Guayas/Santa Elena",'Tablas Guayaquil'!F1119,'Tablas Resto de Ecuador'!F1119)</f>
        <v>485.79300000000001</v>
      </c>
      <c r="G1119" s="303">
        <f>IF('INGRESO DE DATOS'!$D$19="Guayas/Santa Elena",'Tablas Guayaquil'!G1119,'Tablas Resto de Ecuador'!G1119)</f>
        <v>381.07300000000004</v>
      </c>
    </row>
    <row r="1120" spans="1:7" ht="14" hidden="1" x14ac:dyDescent="0.15">
      <c r="A1120" s="25">
        <v>84</v>
      </c>
      <c r="B1120" s="27" t="s">
        <v>3</v>
      </c>
      <c r="C1120" s="303">
        <f>IF('INGRESO DE DATOS'!$D$19="Guayas/Santa Elena",'Tablas Guayaquil'!C1120,'Tablas Resto de Ecuador'!C1120)</f>
        <v>54289.4</v>
      </c>
      <c r="D1120" s="303">
        <f>IF('INGRESO DE DATOS'!$D$19="Guayas/Santa Elena",'Tablas Guayaquil'!D1120,'Tablas Resto de Ecuador'!D1120)</f>
        <v>35025.375</v>
      </c>
      <c r="E1120" s="303">
        <f>IF('INGRESO DE DATOS'!$D$19="Guayas/Santa Elena",'Tablas Guayaquil'!E1120,'Tablas Resto de Ecuador'!E1120)</f>
        <v>0</v>
      </c>
      <c r="F1120" s="303">
        <f>IF('INGRESO DE DATOS'!$D$19="Guayas/Santa Elena",'Tablas Guayaquil'!F1120,'Tablas Resto de Ecuador'!F1120)</f>
        <v>25.512666666666671</v>
      </c>
      <c r="G1120" s="303">
        <f>IF('INGRESO DE DATOS'!$D$19="Guayas/Santa Elena",'Tablas Guayaquil'!G1120,'Tablas Resto de Ecuador'!G1120)</f>
        <v>20.097000000000001</v>
      </c>
    </row>
    <row r="1121" spans="1:7" ht="14" hidden="1" x14ac:dyDescent="0.15">
      <c r="A1121" s="25">
        <v>1</v>
      </c>
      <c r="B1121" s="27" t="s">
        <v>4</v>
      </c>
      <c r="C1121" s="303">
        <f>IF('INGRESO DE DATOS'!$D$19="Guayas/Santa Elena",'Tablas Guayaquil'!C1121,'Tablas Resto de Ecuador'!C1121)</f>
        <v>2808.0250000000001</v>
      </c>
      <c r="D1121" s="303">
        <f>IF('INGRESO DE DATOS'!$D$19="Guayas/Santa Elena",'Tablas Guayaquil'!D1121,'Tablas Resto de Ecuador'!D1121)</f>
        <v>1811.7</v>
      </c>
      <c r="E1121" s="303">
        <f>IF('INGRESO DE DATOS'!$D$19="Guayas/Santa Elena",'Tablas Guayaquil'!E1121,'Tablas Resto de Ecuador'!E1121)</f>
        <v>0</v>
      </c>
      <c r="F1121" s="303">
        <f>IF('INGRESO DE DATOS'!$D$19="Guayas/Santa Elena",'Tablas Guayaquil'!F1121,'Tablas Resto de Ecuador'!F1121)</f>
        <v>43.351000000000006</v>
      </c>
      <c r="G1121" s="303">
        <f>IF('INGRESO DE DATOS'!$D$19="Guayas/Santa Elena",'Tablas Guayaquil'!G1121,'Tablas Resto de Ecuador'!G1121)</f>
        <v>33.957000000000001</v>
      </c>
    </row>
    <row r="1122" spans="1:7" ht="14" hidden="1" x14ac:dyDescent="0.15">
      <c r="A1122" s="25">
        <v>2</v>
      </c>
      <c r="B1122" s="27" t="s">
        <v>1</v>
      </c>
      <c r="C1122" s="303">
        <f>IF('INGRESO DE DATOS'!$D$19="Guayas/Santa Elena",'Tablas Guayaquil'!C1122,'Tablas Resto de Ecuador'!C1122)</f>
        <v>4773.7250000000004</v>
      </c>
      <c r="D1122" s="303">
        <f>IF('INGRESO DE DATOS'!$D$19="Guayas/Santa Elena",'Tablas Guayaquil'!D1122,'Tablas Resto de Ecuador'!D1122)</f>
        <v>3079.4500000000003</v>
      </c>
      <c r="E1122" s="303">
        <f>IF('INGRESO DE DATOS'!$D$19="Guayas/Santa Elena",'Tablas Guayaquil'!E1122,'Tablas Resto de Ecuador'!E1122)</f>
        <v>0</v>
      </c>
      <c r="F1122" s="303">
        <f>IF('INGRESO DE DATOS'!$D$19="Guayas/Santa Elena",'Tablas Guayaquil'!F1122,'Tablas Resto de Ecuador'!F1122)</f>
        <v>61.189333333333344</v>
      </c>
      <c r="G1122" s="303">
        <f>IF('INGRESO DE DATOS'!$D$19="Guayas/Santa Elena",'Tablas Guayaquil'!G1122,'Tablas Resto de Ecuador'!G1122)</f>
        <v>47.99666666666667</v>
      </c>
    </row>
    <row r="1123" spans="1:7" ht="14" hidden="1" x14ac:dyDescent="0.15">
      <c r="A1123" s="25">
        <v>3</v>
      </c>
      <c r="B1123" s="27" t="s">
        <v>5</v>
      </c>
      <c r="C1123" s="303">
        <f>IF('INGRESO DE DATOS'!$D$19="Guayas/Santa Elena",'Tablas Guayaquil'!C1123,'Tablas Resto de Ecuador'!C1123)</f>
        <v>6738.05</v>
      </c>
      <c r="D1123" s="303">
        <f>IF('INGRESO DE DATOS'!$D$19="Guayas/Santa Elena",'Tablas Guayaquil'!D1123,'Tablas Resto de Ecuador'!D1123)</f>
        <v>4347.75</v>
      </c>
      <c r="E1123" s="303">
        <f>IF('INGRESO DE DATOS'!$D$19="Guayas/Santa Elena",'Tablas Guayaquil'!E1123,'Tablas Resto de Ecuador'!E1123)</f>
        <v>0</v>
      </c>
      <c r="F1123" s="303">
        <f>IF('INGRESO DE DATOS'!$D$19="Guayas/Santa Elena",'Tablas Guayaquil'!F1123,'Tablas Resto de Ecuador'!F1123)</f>
        <v>0</v>
      </c>
      <c r="G1123" s="303">
        <f>IF('INGRESO DE DATOS'!$D$19="Guayas/Santa Elena",'Tablas Guayaquil'!G1123,'Tablas Resto de Ecuador'!G1123)</f>
        <v>0</v>
      </c>
    </row>
    <row r="1124" spans="1:7" ht="15" hidden="1" thickBot="1" x14ac:dyDescent="0.2">
      <c r="C1124" s="303">
        <f>IF('INGRESO DE DATOS'!$D$19="Guayas/Santa Elena",'Tablas Guayaquil'!C1124,'Tablas Resto de Ecuador'!C1124)</f>
        <v>0</v>
      </c>
      <c r="D1124" s="303">
        <f>IF('INGRESO DE DATOS'!$D$19="Guayas/Santa Elena",'Tablas Guayaquil'!D1124,'Tablas Resto de Ecuador'!D1124)</f>
        <v>0</v>
      </c>
      <c r="E1124" s="303">
        <f>IF('INGRESO DE DATOS'!$D$19="Guayas/Santa Elena",'Tablas Guayaquil'!E1124,'Tablas Resto de Ecuador'!E1124)</f>
        <v>0</v>
      </c>
      <c r="F1124" s="303">
        <f>IF('INGRESO DE DATOS'!$D$19="Guayas/Santa Elena",'Tablas Guayaquil'!F1124,'Tablas Resto de Ecuador'!F1124)</f>
        <v>0</v>
      </c>
      <c r="G1124" s="303">
        <f>IF('INGRESO DE DATOS'!$D$19="Guayas/Santa Elena",'Tablas Guayaquil'!G1124,'Tablas Resto de Ecuador'!G1124)</f>
        <v>0</v>
      </c>
    </row>
    <row r="1125" spans="1:7" ht="18" hidden="1" x14ac:dyDescent="0.2">
      <c r="A1125" s="424" t="s">
        <v>27</v>
      </c>
      <c r="B1125" s="425"/>
      <c r="C1125" s="303">
        <f>IF('INGRESO DE DATOS'!$D$19="Guayas/Santa Elena",'Tablas Guayaquil'!C1125,'Tablas Resto de Ecuador'!C1125)</f>
        <v>0</v>
      </c>
      <c r="D1125" s="303">
        <f>IF('INGRESO DE DATOS'!$D$19="Guayas/Santa Elena",'Tablas Guayaquil'!D1125,'Tablas Resto de Ecuador'!D1125)</f>
        <v>0</v>
      </c>
      <c r="E1125" s="303">
        <f>IF('INGRESO DE DATOS'!$D$19="Guayas/Santa Elena",'Tablas Guayaquil'!E1125,'Tablas Resto de Ecuador'!E1125)</f>
        <v>0</v>
      </c>
      <c r="F1125" s="303">
        <f>IF('INGRESO DE DATOS'!$D$19="Guayas/Santa Elena",'Tablas Guayaquil'!F1125,'Tablas Resto de Ecuador'!F1125)</f>
        <v>0</v>
      </c>
      <c r="G1125" s="303">
        <f>IF('INGRESO DE DATOS'!$D$19="Guayas/Santa Elena",'Tablas Guayaquil'!G1125,'Tablas Resto de Ecuador'!G1125)</f>
        <v>0</v>
      </c>
    </row>
    <row r="1126" spans="1:7" ht="18" hidden="1" x14ac:dyDescent="0.2">
      <c r="A1126" s="422" t="s">
        <v>6</v>
      </c>
      <c r="B1126" s="423"/>
      <c r="C1126" s="303">
        <f>IF('INGRESO DE DATOS'!$D$19="Guayas/Santa Elena",'Tablas Guayaquil'!C1126,'Tablas Resto de Ecuador'!C1126)</f>
        <v>0</v>
      </c>
      <c r="D1126" s="303">
        <f>IF('INGRESO DE DATOS'!$D$19="Guayas/Santa Elena",'Tablas Guayaquil'!D1126,'Tablas Resto de Ecuador'!D1126)</f>
        <v>0</v>
      </c>
      <c r="E1126" s="303">
        <f>IF('INGRESO DE DATOS'!$D$19="Guayas/Santa Elena",'Tablas Guayaquil'!E1126,'Tablas Resto de Ecuador'!E1126)</f>
        <v>0</v>
      </c>
      <c r="F1126" s="303">
        <f>IF('INGRESO DE DATOS'!$D$19="Guayas/Santa Elena",'Tablas Guayaquil'!F1126,'Tablas Resto de Ecuador'!F1126)</f>
        <v>0</v>
      </c>
      <c r="G1126" s="303">
        <f>IF('INGRESO DE DATOS'!$D$19="Guayas/Santa Elena",'Tablas Guayaquil'!G1126,'Tablas Resto de Ecuador'!G1126)</f>
        <v>0</v>
      </c>
    </row>
    <row r="1127" spans="1:7" ht="14" hidden="1" x14ac:dyDescent="0.15">
      <c r="A1127" s="551" t="s">
        <v>0</v>
      </c>
      <c r="B1127" s="552"/>
      <c r="C1127" s="303">
        <f>IF('INGRESO DE DATOS'!$D$19="Guayas/Santa Elena",'Tablas Guayaquil'!C1127,'Tablas Resto de Ecuador'!C1127)</f>
        <v>0</v>
      </c>
      <c r="D1127" s="303">
        <f>IF('INGRESO DE DATOS'!$D$19="Guayas/Santa Elena",'Tablas Guayaquil'!D1127,'Tablas Resto de Ecuador'!D1127)</f>
        <v>0</v>
      </c>
      <c r="E1127" s="303">
        <f>IF('INGRESO DE DATOS'!$D$19="Guayas/Santa Elena",'Tablas Guayaquil'!E1127,'Tablas Resto de Ecuador'!E1127)</f>
        <v>0</v>
      </c>
      <c r="F1127" s="303">
        <f>IF('INGRESO DE DATOS'!$D$19="Guayas/Santa Elena",'Tablas Guayaquil'!F1127,'Tablas Resto de Ecuador'!F1127)</f>
        <v>0</v>
      </c>
      <c r="G1127" s="303">
        <f>IF('INGRESO DE DATOS'!$D$19="Guayas/Santa Elena",'Tablas Guayaquil'!G1127,'Tablas Resto de Ecuador'!G1127)</f>
        <v>0</v>
      </c>
    </row>
    <row r="1128" spans="1:7" ht="14" hidden="1" x14ac:dyDescent="0.15">
      <c r="A1128" s="4" t="s">
        <v>2</v>
      </c>
      <c r="B1128" s="5" t="s">
        <v>2</v>
      </c>
      <c r="C1128" s="303">
        <f>IF('INGRESO DE DATOS'!$D$19="Guayas/Santa Elena",'Tablas Guayaquil'!C1128,'Tablas Resto de Ecuador'!C1128)</f>
        <v>10000</v>
      </c>
      <c r="D1128" s="303">
        <f>IF('INGRESO DE DATOS'!$D$19="Guayas/Santa Elena",'Tablas Guayaquil'!D1128,'Tablas Resto de Ecuador'!D1128)</f>
        <v>20000</v>
      </c>
      <c r="E1128" s="303">
        <f>IF('INGRESO DE DATOS'!$D$19="Guayas/Santa Elena",'Tablas Guayaquil'!E1128,'Tablas Resto de Ecuador'!E1128)</f>
        <v>0</v>
      </c>
      <c r="F1128" s="303">
        <f>IF('INGRESO DE DATOS'!$D$19="Guayas/Santa Elena",'Tablas Guayaquil'!F1128,'Tablas Resto de Ecuador'!F1128)</f>
        <v>0</v>
      </c>
      <c r="G1128" s="303">
        <f>IF('INGRESO DE DATOS'!$D$19="Guayas/Santa Elena",'Tablas Guayaquil'!G1128,'Tablas Resto de Ecuador'!G1128)</f>
        <v>0</v>
      </c>
    </row>
    <row r="1129" spans="1:7" ht="14" hidden="1" x14ac:dyDescent="0.15">
      <c r="A1129" s="4">
        <v>18</v>
      </c>
      <c r="B1129" s="5"/>
      <c r="C1129" s="303">
        <f>IF('INGRESO DE DATOS'!$D$19="Guayas/Santa Elena",'Tablas Guayaquil'!C1129,'Tablas Resto de Ecuador'!C1129)</f>
        <v>2609</v>
      </c>
      <c r="D1129" s="303">
        <f>IF('INGRESO DE DATOS'!$D$19="Guayas/Santa Elena",'Tablas Guayaquil'!D1129,'Tablas Resto de Ecuador'!D1129)</f>
        <v>2023</v>
      </c>
      <c r="E1129" s="303">
        <f>IF('INGRESO DE DATOS'!$D$19="Guayas/Santa Elena",'Tablas Guayaquil'!E1129,'Tablas Resto de Ecuador'!E1129)</f>
        <v>0</v>
      </c>
      <c r="F1129" s="303">
        <f>IF('INGRESO DE DATOS'!$D$19="Guayas/Santa Elena",'Tablas Guayaquil'!F1129,'Tablas Resto de Ecuador'!F1129)</f>
        <v>0</v>
      </c>
      <c r="G1129" s="303">
        <f>IF('INGRESO DE DATOS'!$D$19="Guayas/Santa Elena",'Tablas Guayaquil'!G1129,'Tablas Resto de Ecuador'!G1129)</f>
        <v>0</v>
      </c>
    </row>
    <row r="1130" spans="1:7" ht="14" hidden="1" x14ac:dyDescent="0.15">
      <c r="A1130" s="4">
        <v>19</v>
      </c>
      <c r="B1130" s="5"/>
      <c r="C1130" s="303">
        <f>IF('INGRESO DE DATOS'!$D$19="Guayas/Santa Elena",'Tablas Guayaquil'!C1130,'Tablas Resto de Ecuador'!C1130)</f>
        <v>2609</v>
      </c>
      <c r="D1130" s="303">
        <f>IF('INGRESO DE DATOS'!$D$19="Guayas/Santa Elena",'Tablas Guayaquil'!D1130,'Tablas Resto de Ecuador'!D1130)</f>
        <v>2023</v>
      </c>
      <c r="E1130" s="303">
        <f>IF('INGRESO DE DATOS'!$D$19="Guayas/Santa Elena",'Tablas Guayaquil'!E1130,'Tablas Resto de Ecuador'!E1130)</f>
        <v>0</v>
      </c>
      <c r="F1130" s="303">
        <f>IF('INGRESO DE DATOS'!$D$19="Guayas/Santa Elena",'Tablas Guayaquil'!F1130,'Tablas Resto de Ecuador'!F1130)</f>
        <v>0</v>
      </c>
      <c r="G1130" s="303">
        <f>IF('INGRESO DE DATOS'!$D$19="Guayas/Santa Elena",'Tablas Guayaquil'!G1130,'Tablas Resto de Ecuador'!G1130)</f>
        <v>0</v>
      </c>
    </row>
    <row r="1131" spans="1:7" ht="14" hidden="1" x14ac:dyDescent="0.15">
      <c r="A1131" s="4">
        <v>20</v>
      </c>
      <c r="B1131" s="5"/>
      <c r="C1131" s="303">
        <f>IF('INGRESO DE DATOS'!$D$19="Guayas/Santa Elena",'Tablas Guayaquil'!C1131,'Tablas Resto de Ecuador'!C1131)</f>
        <v>2609</v>
      </c>
      <c r="D1131" s="303">
        <f>IF('INGRESO DE DATOS'!$D$19="Guayas/Santa Elena",'Tablas Guayaquil'!D1131,'Tablas Resto de Ecuador'!D1131)</f>
        <v>2023</v>
      </c>
      <c r="E1131" s="303">
        <f>IF('INGRESO DE DATOS'!$D$19="Guayas/Santa Elena",'Tablas Guayaquil'!E1131,'Tablas Resto de Ecuador'!E1131)</f>
        <v>0</v>
      </c>
      <c r="F1131" s="303">
        <f>IF('INGRESO DE DATOS'!$D$19="Guayas/Santa Elena",'Tablas Guayaquil'!F1131,'Tablas Resto de Ecuador'!F1131)</f>
        <v>0</v>
      </c>
      <c r="G1131" s="303">
        <f>IF('INGRESO DE DATOS'!$D$19="Guayas/Santa Elena",'Tablas Guayaquil'!G1131,'Tablas Resto de Ecuador'!G1131)</f>
        <v>0</v>
      </c>
    </row>
    <row r="1132" spans="1:7" ht="14" hidden="1" x14ac:dyDescent="0.15">
      <c r="A1132" s="4">
        <v>21</v>
      </c>
      <c r="B1132" s="5"/>
      <c r="C1132" s="303">
        <f>IF('INGRESO DE DATOS'!$D$19="Guayas/Santa Elena",'Tablas Guayaquil'!C1132,'Tablas Resto de Ecuador'!C1132)</f>
        <v>2609</v>
      </c>
      <c r="D1132" s="303">
        <f>IF('INGRESO DE DATOS'!$D$19="Guayas/Santa Elena",'Tablas Guayaquil'!D1132,'Tablas Resto de Ecuador'!D1132)</f>
        <v>2023</v>
      </c>
      <c r="E1132" s="303">
        <f>IF('INGRESO DE DATOS'!$D$19="Guayas/Santa Elena",'Tablas Guayaquil'!E1132,'Tablas Resto de Ecuador'!E1132)</f>
        <v>0</v>
      </c>
      <c r="F1132" s="303">
        <f>IF('INGRESO DE DATOS'!$D$19="Guayas/Santa Elena",'Tablas Guayaquil'!F1132,'Tablas Resto de Ecuador'!F1132)</f>
        <v>0</v>
      </c>
      <c r="G1132" s="303">
        <f>IF('INGRESO DE DATOS'!$D$19="Guayas/Santa Elena",'Tablas Guayaquil'!G1132,'Tablas Resto de Ecuador'!G1132)</f>
        <v>0</v>
      </c>
    </row>
    <row r="1133" spans="1:7" ht="14" hidden="1" x14ac:dyDescent="0.15">
      <c r="A1133" s="4">
        <v>22</v>
      </c>
      <c r="B1133" s="5"/>
      <c r="C1133" s="303">
        <f>IF('INGRESO DE DATOS'!$D$19="Guayas/Santa Elena",'Tablas Guayaquil'!C1133,'Tablas Resto de Ecuador'!C1133)</f>
        <v>2609</v>
      </c>
      <c r="D1133" s="303">
        <f>IF('INGRESO DE DATOS'!$D$19="Guayas/Santa Elena",'Tablas Guayaquil'!D1133,'Tablas Resto de Ecuador'!D1133)</f>
        <v>2023</v>
      </c>
      <c r="E1133" s="303">
        <f>IF('INGRESO DE DATOS'!$D$19="Guayas/Santa Elena",'Tablas Guayaquil'!E1133,'Tablas Resto de Ecuador'!E1133)</f>
        <v>0</v>
      </c>
      <c r="F1133" s="303">
        <f>IF('INGRESO DE DATOS'!$D$19="Guayas/Santa Elena",'Tablas Guayaquil'!F1133,'Tablas Resto de Ecuador'!F1133)</f>
        <v>0</v>
      </c>
      <c r="G1133" s="303">
        <f>IF('INGRESO DE DATOS'!$D$19="Guayas/Santa Elena",'Tablas Guayaquil'!G1133,'Tablas Resto de Ecuador'!G1133)</f>
        <v>0</v>
      </c>
    </row>
    <row r="1134" spans="1:7" ht="14" hidden="1" x14ac:dyDescent="0.15">
      <c r="A1134" s="4">
        <v>23</v>
      </c>
      <c r="B1134" s="5"/>
      <c r="C1134" s="303">
        <f>IF('INGRESO DE DATOS'!$D$19="Guayas/Santa Elena",'Tablas Guayaquil'!C1134,'Tablas Resto de Ecuador'!C1134)</f>
        <v>2609</v>
      </c>
      <c r="D1134" s="303">
        <f>IF('INGRESO DE DATOS'!$D$19="Guayas/Santa Elena",'Tablas Guayaquil'!D1134,'Tablas Resto de Ecuador'!D1134)</f>
        <v>2023</v>
      </c>
      <c r="E1134" s="303">
        <f>IF('INGRESO DE DATOS'!$D$19="Guayas/Santa Elena",'Tablas Guayaquil'!E1134,'Tablas Resto de Ecuador'!E1134)</f>
        <v>0</v>
      </c>
      <c r="F1134" s="303">
        <f>IF('INGRESO DE DATOS'!$D$19="Guayas/Santa Elena",'Tablas Guayaquil'!F1134,'Tablas Resto de Ecuador'!F1134)</f>
        <v>0</v>
      </c>
      <c r="G1134" s="303">
        <f>IF('INGRESO DE DATOS'!$D$19="Guayas/Santa Elena",'Tablas Guayaquil'!G1134,'Tablas Resto de Ecuador'!G1134)</f>
        <v>0</v>
      </c>
    </row>
    <row r="1135" spans="1:7" ht="14" hidden="1" x14ac:dyDescent="0.15">
      <c r="A1135" s="4">
        <v>24</v>
      </c>
      <c r="B1135" s="5"/>
      <c r="C1135" s="303">
        <f>IF('INGRESO DE DATOS'!$D$19="Guayas/Santa Elena",'Tablas Guayaquil'!C1135,'Tablas Resto de Ecuador'!C1135)</f>
        <v>2609</v>
      </c>
      <c r="D1135" s="303">
        <f>IF('INGRESO DE DATOS'!$D$19="Guayas/Santa Elena",'Tablas Guayaquil'!D1135,'Tablas Resto de Ecuador'!D1135)</f>
        <v>2023</v>
      </c>
      <c r="E1135" s="303">
        <f>IF('INGRESO DE DATOS'!$D$19="Guayas/Santa Elena",'Tablas Guayaquil'!E1135,'Tablas Resto de Ecuador'!E1135)</f>
        <v>0</v>
      </c>
      <c r="F1135" s="303">
        <f>IF('INGRESO DE DATOS'!$D$19="Guayas/Santa Elena",'Tablas Guayaquil'!F1135,'Tablas Resto de Ecuador'!F1135)</f>
        <v>0</v>
      </c>
      <c r="G1135" s="303">
        <f>IF('INGRESO DE DATOS'!$D$19="Guayas/Santa Elena",'Tablas Guayaquil'!G1135,'Tablas Resto de Ecuador'!G1135)</f>
        <v>0</v>
      </c>
    </row>
    <row r="1136" spans="1:7" ht="14" hidden="1" x14ac:dyDescent="0.15">
      <c r="A1136" s="4">
        <v>25</v>
      </c>
      <c r="B1136" s="5"/>
      <c r="C1136" s="303">
        <f>IF('INGRESO DE DATOS'!$D$19="Guayas/Santa Elena",'Tablas Guayaquil'!C1136,'Tablas Resto de Ecuador'!C1136)</f>
        <v>2793</v>
      </c>
      <c r="D1136" s="303">
        <f>IF('INGRESO DE DATOS'!$D$19="Guayas/Santa Elena",'Tablas Guayaquil'!D1136,'Tablas Resto de Ecuador'!D1136)</f>
        <v>2147</v>
      </c>
      <c r="E1136" s="303">
        <f>IF('INGRESO DE DATOS'!$D$19="Guayas/Santa Elena",'Tablas Guayaquil'!E1136,'Tablas Resto de Ecuador'!E1136)</f>
        <v>0</v>
      </c>
      <c r="F1136" s="303">
        <f>IF('INGRESO DE DATOS'!$D$19="Guayas/Santa Elena",'Tablas Guayaquil'!F1136,'Tablas Resto de Ecuador'!F1136)</f>
        <v>0</v>
      </c>
      <c r="G1136" s="303">
        <f>IF('INGRESO DE DATOS'!$D$19="Guayas/Santa Elena",'Tablas Guayaquil'!G1136,'Tablas Resto de Ecuador'!G1136)</f>
        <v>0</v>
      </c>
    </row>
    <row r="1137" spans="1:7" ht="14" hidden="1" x14ac:dyDescent="0.15">
      <c r="A1137" s="4">
        <v>26</v>
      </c>
      <c r="B1137" s="5"/>
      <c r="C1137" s="303">
        <f>IF('INGRESO DE DATOS'!$D$19="Guayas/Santa Elena",'Tablas Guayaquil'!C1137,'Tablas Resto de Ecuador'!C1137)</f>
        <v>2793</v>
      </c>
      <c r="D1137" s="303">
        <f>IF('INGRESO DE DATOS'!$D$19="Guayas/Santa Elena",'Tablas Guayaquil'!D1137,'Tablas Resto de Ecuador'!D1137)</f>
        <v>2147</v>
      </c>
      <c r="E1137" s="303">
        <f>IF('INGRESO DE DATOS'!$D$19="Guayas/Santa Elena",'Tablas Guayaquil'!E1137,'Tablas Resto de Ecuador'!E1137)</f>
        <v>0</v>
      </c>
      <c r="F1137" s="303">
        <f>IF('INGRESO DE DATOS'!$D$19="Guayas/Santa Elena",'Tablas Guayaquil'!F1137,'Tablas Resto de Ecuador'!F1137)</f>
        <v>0</v>
      </c>
      <c r="G1137" s="303">
        <f>IF('INGRESO DE DATOS'!$D$19="Guayas/Santa Elena",'Tablas Guayaquil'!G1137,'Tablas Resto de Ecuador'!G1137)</f>
        <v>0</v>
      </c>
    </row>
    <row r="1138" spans="1:7" ht="14" hidden="1" x14ac:dyDescent="0.15">
      <c r="A1138" s="4">
        <v>27</v>
      </c>
      <c r="B1138" s="5"/>
      <c r="C1138" s="303">
        <f>IF('INGRESO DE DATOS'!$D$19="Guayas/Santa Elena",'Tablas Guayaquil'!C1138,'Tablas Resto de Ecuador'!C1138)</f>
        <v>2793</v>
      </c>
      <c r="D1138" s="303">
        <f>IF('INGRESO DE DATOS'!$D$19="Guayas/Santa Elena",'Tablas Guayaquil'!D1138,'Tablas Resto de Ecuador'!D1138)</f>
        <v>2147</v>
      </c>
      <c r="E1138" s="303">
        <f>IF('INGRESO DE DATOS'!$D$19="Guayas/Santa Elena",'Tablas Guayaquil'!E1138,'Tablas Resto de Ecuador'!E1138)</f>
        <v>0</v>
      </c>
      <c r="F1138" s="303">
        <f>IF('INGRESO DE DATOS'!$D$19="Guayas/Santa Elena",'Tablas Guayaquil'!F1138,'Tablas Resto de Ecuador'!F1138)</f>
        <v>0</v>
      </c>
      <c r="G1138" s="303">
        <f>IF('INGRESO DE DATOS'!$D$19="Guayas/Santa Elena",'Tablas Guayaquil'!G1138,'Tablas Resto de Ecuador'!G1138)</f>
        <v>0</v>
      </c>
    </row>
    <row r="1139" spans="1:7" ht="14" hidden="1" x14ac:dyDescent="0.15">
      <c r="A1139" s="4">
        <v>28</v>
      </c>
      <c r="B1139" s="5"/>
      <c r="C1139" s="303">
        <f>IF('INGRESO DE DATOS'!$D$19="Guayas/Santa Elena",'Tablas Guayaquil'!C1139,'Tablas Resto de Ecuador'!C1139)</f>
        <v>2793</v>
      </c>
      <c r="D1139" s="303">
        <f>IF('INGRESO DE DATOS'!$D$19="Guayas/Santa Elena",'Tablas Guayaquil'!D1139,'Tablas Resto de Ecuador'!D1139)</f>
        <v>2147</v>
      </c>
      <c r="E1139" s="303">
        <f>IF('INGRESO DE DATOS'!$D$19="Guayas/Santa Elena",'Tablas Guayaquil'!E1139,'Tablas Resto de Ecuador'!E1139)</f>
        <v>0</v>
      </c>
      <c r="F1139" s="303">
        <f>IF('INGRESO DE DATOS'!$D$19="Guayas/Santa Elena",'Tablas Guayaquil'!F1139,'Tablas Resto de Ecuador'!F1139)</f>
        <v>0</v>
      </c>
      <c r="G1139" s="303">
        <f>IF('INGRESO DE DATOS'!$D$19="Guayas/Santa Elena",'Tablas Guayaquil'!G1139,'Tablas Resto de Ecuador'!G1139)</f>
        <v>0</v>
      </c>
    </row>
    <row r="1140" spans="1:7" ht="14" hidden="1" x14ac:dyDescent="0.15">
      <c r="A1140" s="4">
        <v>29</v>
      </c>
      <c r="B1140" s="5"/>
      <c r="C1140" s="303">
        <f>IF('INGRESO DE DATOS'!$D$19="Guayas/Santa Elena",'Tablas Guayaquil'!C1140,'Tablas Resto de Ecuador'!C1140)</f>
        <v>2793</v>
      </c>
      <c r="D1140" s="303">
        <f>IF('INGRESO DE DATOS'!$D$19="Guayas/Santa Elena",'Tablas Guayaquil'!D1140,'Tablas Resto de Ecuador'!D1140)</f>
        <v>2147</v>
      </c>
      <c r="E1140" s="303">
        <f>IF('INGRESO DE DATOS'!$D$19="Guayas/Santa Elena",'Tablas Guayaquil'!E1140,'Tablas Resto de Ecuador'!E1140)</f>
        <v>0</v>
      </c>
      <c r="F1140" s="303">
        <f>IF('INGRESO DE DATOS'!$D$19="Guayas/Santa Elena",'Tablas Guayaquil'!F1140,'Tablas Resto de Ecuador'!F1140)</f>
        <v>0</v>
      </c>
      <c r="G1140" s="303">
        <f>IF('INGRESO DE DATOS'!$D$19="Guayas/Santa Elena",'Tablas Guayaquil'!G1140,'Tablas Resto de Ecuador'!G1140)</f>
        <v>0</v>
      </c>
    </row>
    <row r="1141" spans="1:7" ht="14" hidden="1" x14ac:dyDescent="0.15">
      <c r="A1141" s="4">
        <v>30</v>
      </c>
      <c r="B1141" s="5"/>
      <c r="C1141" s="303">
        <f>IF('INGRESO DE DATOS'!$D$19="Guayas/Santa Elena",'Tablas Guayaquil'!C1141,'Tablas Resto de Ecuador'!C1141)</f>
        <v>3114</v>
      </c>
      <c r="D1141" s="303">
        <f>IF('INGRESO DE DATOS'!$D$19="Guayas/Santa Elena",'Tablas Guayaquil'!D1141,'Tablas Resto de Ecuador'!D1141)</f>
        <v>2371</v>
      </c>
      <c r="E1141" s="303">
        <f>IF('INGRESO DE DATOS'!$D$19="Guayas/Santa Elena",'Tablas Guayaquil'!E1141,'Tablas Resto de Ecuador'!E1141)</f>
        <v>0</v>
      </c>
      <c r="F1141" s="303">
        <f>IF('INGRESO DE DATOS'!$D$19="Guayas/Santa Elena",'Tablas Guayaquil'!F1141,'Tablas Resto de Ecuador'!F1141)</f>
        <v>0</v>
      </c>
      <c r="G1141" s="303">
        <f>IF('INGRESO DE DATOS'!$D$19="Guayas/Santa Elena",'Tablas Guayaquil'!G1141,'Tablas Resto de Ecuador'!G1141)</f>
        <v>0</v>
      </c>
    </row>
    <row r="1142" spans="1:7" ht="14" hidden="1" x14ac:dyDescent="0.15">
      <c r="A1142" s="4">
        <v>31</v>
      </c>
      <c r="B1142" s="5"/>
      <c r="C1142" s="303">
        <f>IF('INGRESO DE DATOS'!$D$19="Guayas/Santa Elena",'Tablas Guayaquil'!C1142,'Tablas Resto de Ecuador'!C1142)</f>
        <v>3114</v>
      </c>
      <c r="D1142" s="303">
        <f>IF('INGRESO DE DATOS'!$D$19="Guayas/Santa Elena",'Tablas Guayaquil'!D1142,'Tablas Resto de Ecuador'!D1142)</f>
        <v>2371</v>
      </c>
      <c r="E1142" s="303">
        <f>IF('INGRESO DE DATOS'!$D$19="Guayas/Santa Elena",'Tablas Guayaquil'!E1142,'Tablas Resto de Ecuador'!E1142)</f>
        <v>0</v>
      </c>
      <c r="F1142" s="303">
        <f>IF('INGRESO DE DATOS'!$D$19="Guayas/Santa Elena",'Tablas Guayaquil'!F1142,'Tablas Resto de Ecuador'!F1142)</f>
        <v>0</v>
      </c>
      <c r="G1142" s="303">
        <f>IF('INGRESO DE DATOS'!$D$19="Guayas/Santa Elena",'Tablas Guayaquil'!G1142,'Tablas Resto de Ecuador'!G1142)</f>
        <v>0</v>
      </c>
    </row>
    <row r="1143" spans="1:7" ht="14" hidden="1" x14ac:dyDescent="0.15">
      <c r="A1143" s="4">
        <v>32</v>
      </c>
      <c r="B1143" s="5"/>
      <c r="C1143" s="303">
        <f>IF('INGRESO DE DATOS'!$D$19="Guayas/Santa Elena",'Tablas Guayaquil'!C1143,'Tablas Resto de Ecuador'!C1143)</f>
        <v>3114</v>
      </c>
      <c r="D1143" s="303">
        <f>IF('INGRESO DE DATOS'!$D$19="Guayas/Santa Elena",'Tablas Guayaquil'!D1143,'Tablas Resto de Ecuador'!D1143)</f>
        <v>2371</v>
      </c>
      <c r="E1143" s="303">
        <f>IF('INGRESO DE DATOS'!$D$19="Guayas/Santa Elena",'Tablas Guayaquil'!E1143,'Tablas Resto de Ecuador'!E1143)</f>
        <v>0</v>
      </c>
      <c r="F1143" s="303">
        <f>IF('INGRESO DE DATOS'!$D$19="Guayas/Santa Elena",'Tablas Guayaquil'!F1143,'Tablas Resto de Ecuador'!F1143)</f>
        <v>0</v>
      </c>
      <c r="G1143" s="303">
        <f>IF('INGRESO DE DATOS'!$D$19="Guayas/Santa Elena",'Tablas Guayaquil'!G1143,'Tablas Resto de Ecuador'!G1143)</f>
        <v>0</v>
      </c>
    </row>
    <row r="1144" spans="1:7" ht="14" hidden="1" x14ac:dyDescent="0.15">
      <c r="A1144" s="4">
        <v>33</v>
      </c>
      <c r="B1144" s="5"/>
      <c r="C1144" s="303">
        <f>IF('INGRESO DE DATOS'!$D$19="Guayas/Santa Elena",'Tablas Guayaquil'!C1144,'Tablas Resto de Ecuador'!C1144)</f>
        <v>3114</v>
      </c>
      <c r="D1144" s="303">
        <f>IF('INGRESO DE DATOS'!$D$19="Guayas/Santa Elena",'Tablas Guayaquil'!D1144,'Tablas Resto de Ecuador'!D1144)</f>
        <v>2371</v>
      </c>
      <c r="E1144" s="303">
        <f>IF('INGRESO DE DATOS'!$D$19="Guayas/Santa Elena",'Tablas Guayaquil'!E1144,'Tablas Resto de Ecuador'!E1144)</f>
        <v>0</v>
      </c>
      <c r="F1144" s="303">
        <f>IF('INGRESO DE DATOS'!$D$19="Guayas/Santa Elena",'Tablas Guayaquil'!F1144,'Tablas Resto de Ecuador'!F1144)</f>
        <v>0</v>
      </c>
      <c r="G1144" s="303">
        <f>IF('INGRESO DE DATOS'!$D$19="Guayas/Santa Elena",'Tablas Guayaquil'!G1144,'Tablas Resto de Ecuador'!G1144)</f>
        <v>0</v>
      </c>
    </row>
    <row r="1145" spans="1:7" ht="14" hidden="1" x14ac:dyDescent="0.15">
      <c r="A1145" s="4">
        <v>34</v>
      </c>
      <c r="B1145" s="5"/>
      <c r="C1145" s="303">
        <f>IF('INGRESO DE DATOS'!$D$19="Guayas/Santa Elena",'Tablas Guayaquil'!C1145,'Tablas Resto de Ecuador'!C1145)</f>
        <v>3114</v>
      </c>
      <c r="D1145" s="303">
        <f>IF('INGRESO DE DATOS'!$D$19="Guayas/Santa Elena",'Tablas Guayaquil'!D1145,'Tablas Resto de Ecuador'!D1145)</f>
        <v>2371</v>
      </c>
      <c r="E1145" s="303">
        <f>IF('INGRESO DE DATOS'!$D$19="Guayas/Santa Elena",'Tablas Guayaquil'!E1145,'Tablas Resto de Ecuador'!E1145)</f>
        <v>0</v>
      </c>
      <c r="F1145" s="303">
        <f>IF('INGRESO DE DATOS'!$D$19="Guayas/Santa Elena",'Tablas Guayaquil'!F1145,'Tablas Resto de Ecuador'!F1145)</f>
        <v>0</v>
      </c>
      <c r="G1145" s="303">
        <f>IF('INGRESO DE DATOS'!$D$19="Guayas/Santa Elena",'Tablas Guayaquil'!G1145,'Tablas Resto de Ecuador'!G1145)</f>
        <v>0</v>
      </c>
    </row>
    <row r="1146" spans="1:7" ht="14" hidden="1" x14ac:dyDescent="0.15">
      <c r="A1146" s="4">
        <v>35</v>
      </c>
      <c r="B1146" s="5"/>
      <c r="C1146" s="303">
        <f>IF('INGRESO DE DATOS'!$D$19="Guayas/Santa Elena",'Tablas Guayaquil'!C1146,'Tablas Resto de Ecuador'!C1146)</f>
        <v>3479</v>
      </c>
      <c r="D1146" s="303">
        <f>IF('INGRESO DE DATOS'!$D$19="Guayas/Santa Elena",'Tablas Guayaquil'!D1146,'Tablas Resto de Ecuador'!D1146)</f>
        <v>2640</v>
      </c>
      <c r="E1146" s="303">
        <f>IF('INGRESO DE DATOS'!$D$19="Guayas/Santa Elena",'Tablas Guayaquil'!E1146,'Tablas Resto de Ecuador'!E1146)</f>
        <v>0</v>
      </c>
      <c r="F1146" s="303">
        <f>IF('INGRESO DE DATOS'!$D$19="Guayas/Santa Elena",'Tablas Guayaquil'!F1146,'Tablas Resto de Ecuador'!F1146)</f>
        <v>0</v>
      </c>
      <c r="G1146" s="303">
        <f>IF('INGRESO DE DATOS'!$D$19="Guayas/Santa Elena",'Tablas Guayaquil'!G1146,'Tablas Resto de Ecuador'!G1146)</f>
        <v>0</v>
      </c>
    </row>
    <row r="1147" spans="1:7" ht="14" hidden="1" x14ac:dyDescent="0.15">
      <c r="A1147" s="4">
        <v>36</v>
      </c>
      <c r="B1147" s="5"/>
      <c r="C1147" s="303">
        <f>IF('INGRESO DE DATOS'!$D$19="Guayas/Santa Elena",'Tablas Guayaquil'!C1147,'Tablas Resto de Ecuador'!C1147)</f>
        <v>3479</v>
      </c>
      <c r="D1147" s="303">
        <f>IF('INGRESO DE DATOS'!$D$19="Guayas/Santa Elena",'Tablas Guayaquil'!D1147,'Tablas Resto de Ecuador'!D1147)</f>
        <v>2640</v>
      </c>
      <c r="E1147" s="303">
        <f>IF('INGRESO DE DATOS'!$D$19="Guayas/Santa Elena",'Tablas Guayaquil'!E1147,'Tablas Resto de Ecuador'!E1147)</f>
        <v>0</v>
      </c>
      <c r="F1147" s="303">
        <f>IF('INGRESO DE DATOS'!$D$19="Guayas/Santa Elena",'Tablas Guayaquil'!F1147,'Tablas Resto de Ecuador'!F1147)</f>
        <v>0</v>
      </c>
      <c r="G1147" s="303">
        <f>IF('INGRESO DE DATOS'!$D$19="Guayas/Santa Elena",'Tablas Guayaquil'!G1147,'Tablas Resto de Ecuador'!G1147)</f>
        <v>0</v>
      </c>
    </row>
    <row r="1148" spans="1:7" ht="14" hidden="1" x14ac:dyDescent="0.15">
      <c r="A1148" s="4">
        <v>37</v>
      </c>
      <c r="B1148" s="5"/>
      <c r="C1148" s="303">
        <f>IF('INGRESO DE DATOS'!$D$19="Guayas/Santa Elena",'Tablas Guayaquil'!C1148,'Tablas Resto de Ecuador'!C1148)</f>
        <v>3479</v>
      </c>
      <c r="D1148" s="303">
        <f>IF('INGRESO DE DATOS'!$D$19="Guayas/Santa Elena",'Tablas Guayaquil'!D1148,'Tablas Resto de Ecuador'!D1148)</f>
        <v>2640</v>
      </c>
      <c r="E1148" s="303">
        <f>IF('INGRESO DE DATOS'!$D$19="Guayas/Santa Elena",'Tablas Guayaquil'!E1148,'Tablas Resto de Ecuador'!E1148)</f>
        <v>0</v>
      </c>
      <c r="F1148" s="303">
        <f>IF('INGRESO DE DATOS'!$D$19="Guayas/Santa Elena",'Tablas Guayaquil'!F1148,'Tablas Resto de Ecuador'!F1148)</f>
        <v>0</v>
      </c>
      <c r="G1148" s="303">
        <f>IF('INGRESO DE DATOS'!$D$19="Guayas/Santa Elena",'Tablas Guayaquil'!G1148,'Tablas Resto de Ecuador'!G1148)</f>
        <v>0</v>
      </c>
    </row>
    <row r="1149" spans="1:7" ht="14" hidden="1" x14ac:dyDescent="0.15">
      <c r="A1149" s="4">
        <v>38</v>
      </c>
      <c r="B1149" s="5"/>
      <c r="C1149" s="303">
        <f>IF('INGRESO DE DATOS'!$D$19="Guayas/Santa Elena",'Tablas Guayaquil'!C1149,'Tablas Resto de Ecuador'!C1149)</f>
        <v>3479</v>
      </c>
      <c r="D1149" s="303">
        <f>IF('INGRESO DE DATOS'!$D$19="Guayas/Santa Elena",'Tablas Guayaquil'!D1149,'Tablas Resto de Ecuador'!D1149)</f>
        <v>2640</v>
      </c>
      <c r="E1149" s="303">
        <f>IF('INGRESO DE DATOS'!$D$19="Guayas/Santa Elena",'Tablas Guayaquil'!E1149,'Tablas Resto de Ecuador'!E1149)</f>
        <v>0</v>
      </c>
      <c r="F1149" s="303">
        <f>IF('INGRESO DE DATOS'!$D$19="Guayas/Santa Elena",'Tablas Guayaquil'!F1149,'Tablas Resto de Ecuador'!F1149)</f>
        <v>0</v>
      </c>
      <c r="G1149" s="303">
        <f>IF('INGRESO DE DATOS'!$D$19="Guayas/Santa Elena",'Tablas Guayaquil'!G1149,'Tablas Resto de Ecuador'!G1149)</f>
        <v>0</v>
      </c>
    </row>
    <row r="1150" spans="1:7" ht="14" hidden="1" x14ac:dyDescent="0.15">
      <c r="A1150" s="4">
        <v>39</v>
      </c>
      <c r="B1150" s="5"/>
      <c r="C1150" s="303">
        <f>IF('INGRESO DE DATOS'!$D$19="Guayas/Santa Elena",'Tablas Guayaquil'!C1150,'Tablas Resto de Ecuador'!C1150)</f>
        <v>3479</v>
      </c>
      <c r="D1150" s="303">
        <f>IF('INGRESO DE DATOS'!$D$19="Guayas/Santa Elena",'Tablas Guayaquil'!D1150,'Tablas Resto de Ecuador'!D1150)</f>
        <v>2640</v>
      </c>
      <c r="E1150" s="303">
        <f>IF('INGRESO DE DATOS'!$D$19="Guayas/Santa Elena",'Tablas Guayaquil'!E1150,'Tablas Resto de Ecuador'!E1150)</f>
        <v>0</v>
      </c>
      <c r="F1150" s="303">
        <f>IF('INGRESO DE DATOS'!$D$19="Guayas/Santa Elena",'Tablas Guayaquil'!F1150,'Tablas Resto de Ecuador'!F1150)</f>
        <v>0</v>
      </c>
      <c r="G1150" s="303">
        <f>IF('INGRESO DE DATOS'!$D$19="Guayas/Santa Elena",'Tablas Guayaquil'!G1150,'Tablas Resto de Ecuador'!G1150)</f>
        <v>0</v>
      </c>
    </row>
    <row r="1151" spans="1:7" ht="14" hidden="1" x14ac:dyDescent="0.15">
      <c r="A1151" s="4">
        <v>40</v>
      </c>
      <c r="B1151" s="5"/>
      <c r="C1151" s="303">
        <f>IF('INGRESO DE DATOS'!$D$19="Guayas/Santa Elena",'Tablas Guayaquil'!C1151,'Tablas Resto de Ecuador'!C1151)</f>
        <v>3900</v>
      </c>
      <c r="D1151" s="303">
        <f>IF('INGRESO DE DATOS'!$D$19="Guayas/Santa Elena",'Tablas Guayaquil'!D1151,'Tablas Resto de Ecuador'!D1151)</f>
        <v>2955</v>
      </c>
      <c r="E1151" s="303">
        <f>IF('INGRESO DE DATOS'!$D$19="Guayas/Santa Elena",'Tablas Guayaquil'!E1151,'Tablas Resto de Ecuador'!E1151)</f>
        <v>0</v>
      </c>
      <c r="F1151" s="303">
        <f>IF('INGRESO DE DATOS'!$D$19="Guayas/Santa Elena",'Tablas Guayaquil'!F1151,'Tablas Resto de Ecuador'!F1151)</f>
        <v>0</v>
      </c>
      <c r="G1151" s="303">
        <f>IF('INGRESO DE DATOS'!$D$19="Guayas/Santa Elena",'Tablas Guayaquil'!G1151,'Tablas Resto de Ecuador'!G1151)</f>
        <v>0</v>
      </c>
    </row>
    <row r="1152" spans="1:7" ht="14" hidden="1" x14ac:dyDescent="0.15">
      <c r="A1152" s="4">
        <v>41</v>
      </c>
      <c r="B1152" s="5"/>
      <c r="C1152" s="303">
        <f>IF('INGRESO DE DATOS'!$D$19="Guayas/Santa Elena",'Tablas Guayaquil'!C1152,'Tablas Resto de Ecuador'!C1152)</f>
        <v>3900</v>
      </c>
      <c r="D1152" s="303">
        <f>IF('INGRESO DE DATOS'!$D$19="Guayas/Santa Elena",'Tablas Guayaquil'!D1152,'Tablas Resto de Ecuador'!D1152)</f>
        <v>2955</v>
      </c>
      <c r="E1152" s="303">
        <f>IF('INGRESO DE DATOS'!$D$19="Guayas/Santa Elena",'Tablas Guayaquil'!E1152,'Tablas Resto de Ecuador'!E1152)</f>
        <v>0</v>
      </c>
      <c r="F1152" s="303">
        <f>IF('INGRESO DE DATOS'!$D$19="Guayas/Santa Elena",'Tablas Guayaquil'!F1152,'Tablas Resto de Ecuador'!F1152)</f>
        <v>0</v>
      </c>
      <c r="G1152" s="303">
        <f>IF('INGRESO DE DATOS'!$D$19="Guayas/Santa Elena",'Tablas Guayaquil'!G1152,'Tablas Resto de Ecuador'!G1152)</f>
        <v>0</v>
      </c>
    </row>
    <row r="1153" spans="1:7" ht="14" hidden="1" x14ac:dyDescent="0.15">
      <c r="A1153" s="4">
        <v>42</v>
      </c>
      <c r="B1153" s="5"/>
      <c r="C1153" s="303">
        <f>IF('INGRESO DE DATOS'!$D$19="Guayas/Santa Elena",'Tablas Guayaquil'!C1153,'Tablas Resto de Ecuador'!C1153)</f>
        <v>3900</v>
      </c>
      <c r="D1153" s="303">
        <f>IF('INGRESO DE DATOS'!$D$19="Guayas/Santa Elena",'Tablas Guayaquil'!D1153,'Tablas Resto de Ecuador'!D1153)</f>
        <v>2955</v>
      </c>
      <c r="E1153" s="303">
        <f>IF('INGRESO DE DATOS'!$D$19="Guayas/Santa Elena",'Tablas Guayaquil'!E1153,'Tablas Resto de Ecuador'!E1153)</f>
        <v>0</v>
      </c>
      <c r="F1153" s="303">
        <f>IF('INGRESO DE DATOS'!$D$19="Guayas/Santa Elena",'Tablas Guayaquil'!F1153,'Tablas Resto de Ecuador'!F1153)</f>
        <v>0</v>
      </c>
      <c r="G1153" s="303">
        <f>IF('INGRESO DE DATOS'!$D$19="Guayas/Santa Elena",'Tablas Guayaquil'!G1153,'Tablas Resto de Ecuador'!G1153)</f>
        <v>0</v>
      </c>
    </row>
    <row r="1154" spans="1:7" ht="14" hidden="1" x14ac:dyDescent="0.15">
      <c r="A1154" s="4">
        <v>43</v>
      </c>
      <c r="B1154" s="5"/>
      <c r="C1154" s="303">
        <f>IF('INGRESO DE DATOS'!$D$19="Guayas/Santa Elena",'Tablas Guayaquil'!C1154,'Tablas Resto de Ecuador'!C1154)</f>
        <v>3900</v>
      </c>
      <c r="D1154" s="303">
        <f>IF('INGRESO DE DATOS'!$D$19="Guayas/Santa Elena",'Tablas Guayaquil'!D1154,'Tablas Resto de Ecuador'!D1154)</f>
        <v>2955</v>
      </c>
      <c r="E1154" s="303">
        <f>IF('INGRESO DE DATOS'!$D$19="Guayas/Santa Elena",'Tablas Guayaquil'!E1154,'Tablas Resto de Ecuador'!E1154)</f>
        <v>0</v>
      </c>
      <c r="F1154" s="303">
        <f>IF('INGRESO DE DATOS'!$D$19="Guayas/Santa Elena",'Tablas Guayaquil'!F1154,'Tablas Resto de Ecuador'!F1154)</f>
        <v>0</v>
      </c>
      <c r="G1154" s="303">
        <f>IF('INGRESO DE DATOS'!$D$19="Guayas/Santa Elena",'Tablas Guayaquil'!G1154,'Tablas Resto de Ecuador'!G1154)</f>
        <v>0</v>
      </c>
    </row>
    <row r="1155" spans="1:7" ht="14" hidden="1" x14ac:dyDescent="0.15">
      <c r="A1155" s="4">
        <v>44</v>
      </c>
      <c r="B1155" s="5"/>
      <c r="C1155" s="303">
        <f>IF('INGRESO DE DATOS'!$D$19="Guayas/Santa Elena",'Tablas Guayaquil'!C1155,'Tablas Resto de Ecuador'!C1155)</f>
        <v>3900</v>
      </c>
      <c r="D1155" s="303">
        <f>IF('INGRESO DE DATOS'!$D$19="Guayas/Santa Elena",'Tablas Guayaquil'!D1155,'Tablas Resto de Ecuador'!D1155)</f>
        <v>2955</v>
      </c>
      <c r="E1155" s="303">
        <f>IF('INGRESO DE DATOS'!$D$19="Guayas/Santa Elena",'Tablas Guayaquil'!E1155,'Tablas Resto de Ecuador'!E1155)</f>
        <v>0</v>
      </c>
      <c r="F1155" s="303">
        <f>IF('INGRESO DE DATOS'!$D$19="Guayas/Santa Elena",'Tablas Guayaquil'!F1155,'Tablas Resto de Ecuador'!F1155)</f>
        <v>0</v>
      </c>
      <c r="G1155" s="303">
        <f>IF('INGRESO DE DATOS'!$D$19="Guayas/Santa Elena",'Tablas Guayaquil'!G1155,'Tablas Resto de Ecuador'!G1155)</f>
        <v>0</v>
      </c>
    </row>
    <row r="1156" spans="1:7" ht="14" hidden="1" x14ac:dyDescent="0.15">
      <c r="A1156" s="4">
        <v>45</v>
      </c>
      <c r="B1156" s="5"/>
      <c r="C1156" s="303">
        <f>IF('INGRESO DE DATOS'!$D$19="Guayas/Santa Elena",'Tablas Guayaquil'!C1156,'Tablas Resto de Ecuador'!C1156)</f>
        <v>4367</v>
      </c>
      <c r="D1156" s="303">
        <f>IF('INGRESO DE DATOS'!$D$19="Guayas/Santa Elena",'Tablas Guayaquil'!D1156,'Tablas Resto de Ecuador'!D1156)</f>
        <v>3315</v>
      </c>
      <c r="E1156" s="303">
        <f>IF('INGRESO DE DATOS'!$D$19="Guayas/Santa Elena",'Tablas Guayaquil'!E1156,'Tablas Resto de Ecuador'!E1156)</f>
        <v>0</v>
      </c>
      <c r="F1156" s="303">
        <f>IF('INGRESO DE DATOS'!$D$19="Guayas/Santa Elena",'Tablas Guayaquil'!F1156,'Tablas Resto de Ecuador'!F1156)</f>
        <v>0</v>
      </c>
      <c r="G1156" s="303">
        <f>IF('INGRESO DE DATOS'!$D$19="Guayas/Santa Elena",'Tablas Guayaquil'!G1156,'Tablas Resto de Ecuador'!G1156)</f>
        <v>0</v>
      </c>
    </row>
    <row r="1157" spans="1:7" ht="14" hidden="1" x14ac:dyDescent="0.15">
      <c r="A1157" s="4">
        <v>46</v>
      </c>
      <c r="B1157" s="5"/>
      <c r="C1157" s="303">
        <f>IF('INGRESO DE DATOS'!$D$19="Guayas/Santa Elena",'Tablas Guayaquil'!C1157,'Tablas Resto de Ecuador'!C1157)</f>
        <v>4367</v>
      </c>
      <c r="D1157" s="303">
        <f>IF('INGRESO DE DATOS'!$D$19="Guayas/Santa Elena",'Tablas Guayaquil'!D1157,'Tablas Resto de Ecuador'!D1157)</f>
        <v>3315</v>
      </c>
      <c r="E1157" s="303">
        <f>IF('INGRESO DE DATOS'!$D$19="Guayas/Santa Elena",'Tablas Guayaquil'!E1157,'Tablas Resto de Ecuador'!E1157)</f>
        <v>0</v>
      </c>
      <c r="F1157" s="303">
        <f>IF('INGRESO DE DATOS'!$D$19="Guayas/Santa Elena",'Tablas Guayaquil'!F1157,'Tablas Resto de Ecuador'!F1157)</f>
        <v>0</v>
      </c>
      <c r="G1157" s="303">
        <f>IF('INGRESO DE DATOS'!$D$19="Guayas/Santa Elena",'Tablas Guayaquil'!G1157,'Tablas Resto de Ecuador'!G1157)</f>
        <v>0</v>
      </c>
    </row>
    <row r="1158" spans="1:7" ht="14" hidden="1" x14ac:dyDescent="0.15">
      <c r="A1158" s="4">
        <v>47</v>
      </c>
      <c r="B1158" s="5"/>
      <c r="C1158" s="303">
        <f>IF('INGRESO DE DATOS'!$D$19="Guayas/Santa Elena",'Tablas Guayaquil'!C1158,'Tablas Resto de Ecuador'!C1158)</f>
        <v>4367</v>
      </c>
      <c r="D1158" s="303">
        <f>IF('INGRESO DE DATOS'!$D$19="Guayas/Santa Elena",'Tablas Guayaquil'!D1158,'Tablas Resto de Ecuador'!D1158)</f>
        <v>3315</v>
      </c>
      <c r="E1158" s="303">
        <f>IF('INGRESO DE DATOS'!$D$19="Guayas/Santa Elena",'Tablas Guayaquil'!E1158,'Tablas Resto de Ecuador'!E1158)</f>
        <v>0</v>
      </c>
      <c r="F1158" s="303">
        <f>IF('INGRESO DE DATOS'!$D$19="Guayas/Santa Elena",'Tablas Guayaquil'!F1158,'Tablas Resto de Ecuador'!F1158)</f>
        <v>0</v>
      </c>
      <c r="G1158" s="303">
        <f>IF('INGRESO DE DATOS'!$D$19="Guayas/Santa Elena",'Tablas Guayaquil'!G1158,'Tablas Resto de Ecuador'!G1158)</f>
        <v>0</v>
      </c>
    </row>
    <row r="1159" spans="1:7" ht="14" hidden="1" x14ac:dyDescent="0.15">
      <c r="A1159" s="4">
        <v>48</v>
      </c>
      <c r="B1159" s="5"/>
      <c r="C1159" s="303">
        <f>IF('INGRESO DE DATOS'!$D$19="Guayas/Santa Elena",'Tablas Guayaquil'!C1159,'Tablas Resto de Ecuador'!C1159)</f>
        <v>4367</v>
      </c>
      <c r="D1159" s="303">
        <f>IF('INGRESO DE DATOS'!$D$19="Guayas/Santa Elena",'Tablas Guayaquil'!D1159,'Tablas Resto de Ecuador'!D1159)</f>
        <v>3315</v>
      </c>
      <c r="E1159" s="303">
        <f>IF('INGRESO DE DATOS'!$D$19="Guayas/Santa Elena",'Tablas Guayaquil'!E1159,'Tablas Resto de Ecuador'!E1159)</f>
        <v>0</v>
      </c>
      <c r="F1159" s="303">
        <f>IF('INGRESO DE DATOS'!$D$19="Guayas/Santa Elena",'Tablas Guayaquil'!F1159,'Tablas Resto de Ecuador'!F1159)</f>
        <v>0</v>
      </c>
      <c r="G1159" s="303">
        <f>IF('INGRESO DE DATOS'!$D$19="Guayas/Santa Elena",'Tablas Guayaquil'!G1159,'Tablas Resto de Ecuador'!G1159)</f>
        <v>0</v>
      </c>
    </row>
    <row r="1160" spans="1:7" ht="14" hidden="1" x14ac:dyDescent="0.15">
      <c r="A1160" s="4">
        <v>49</v>
      </c>
      <c r="B1160" s="5"/>
      <c r="C1160" s="303">
        <f>IF('INGRESO DE DATOS'!$D$19="Guayas/Santa Elena",'Tablas Guayaquil'!C1160,'Tablas Resto de Ecuador'!C1160)</f>
        <v>4367</v>
      </c>
      <c r="D1160" s="303">
        <f>IF('INGRESO DE DATOS'!$D$19="Guayas/Santa Elena",'Tablas Guayaquil'!D1160,'Tablas Resto de Ecuador'!D1160)</f>
        <v>3315</v>
      </c>
      <c r="E1160" s="303">
        <f>IF('INGRESO DE DATOS'!$D$19="Guayas/Santa Elena",'Tablas Guayaquil'!E1160,'Tablas Resto de Ecuador'!E1160)</f>
        <v>0</v>
      </c>
      <c r="F1160" s="303">
        <f>IF('INGRESO DE DATOS'!$D$19="Guayas/Santa Elena",'Tablas Guayaquil'!F1160,'Tablas Resto de Ecuador'!F1160)</f>
        <v>0</v>
      </c>
      <c r="G1160" s="303">
        <f>IF('INGRESO DE DATOS'!$D$19="Guayas/Santa Elena",'Tablas Guayaquil'!G1160,'Tablas Resto de Ecuador'!G1160)</f>
        <v>0</v>
      </c>
    </row>
    <row r="1161" spans="1:7" ht="14" hidden="1" x14ac:dyDescent="0.15">
      <c r="A1161" s="4">
        <v>50</v>
      </c>
      <c r="B1161" s="5"/>
      <c r="C1161" s="303">
        <f>IF('INGRESO DE DATOS'!$D$19="Guayas/Santa Elena",'Tablas Guayaquil'!C1161,'Tablas Resto de Ecuador'!C1161)</f>
        <v>4891</v>
      </c>
      <c r="D1161" s="303">
        <f>IF('INGRESO DE DATOS'!$D$19="Guayas/Santa Elena",'Tablas Guayaquil'!D1161,'Tablas Resto de Ecuador'!D1161)</f>
        <v>3724</v>
      </c>
      <c r="E1161" s="303">
        <f>IF('INGRESO DE DATOS'!$D$19="Guayas/Santa Elena",'Tablas Guayaquil'!E1161,'Tablas Resto de Ecuador'!E1161)</f>
        <v>0</v>
      </c>
      <c r="F1161" s="303">
        <f>IF('INGRESO DE DATOS'!$D$19="Guayas/Santa Elena",'Tablas Guayaquil'!F1161,'Tablas Resto de Ecuador'!F1161)</f>
        <v>0</v>
      </c>
      <c r="G1161" s="303">
        <f>IF('INGRESO DE DATOS'!$D$19="Guayas/Santa Elena",'Tablas Guayaquil'!G1161,'Tablas Resto de Ecuador'!G1161)</f>
        <v>0</v>
      </c>
    </row>
    <row r="1162" spans="1:7" ht="14" hidden="1" x14ac:dyDescent="0.15">
      <c r="A1162" s="4">
        <v>51</v>
      </c>
      <c r="B1162" s="5"/>
      <c r="C1162" s="303">
        <f>IF('INGRESO DE DATOS'!$D$19="Guayas/Santa Elena",'Tablas Guayaquil'!C1162,'Tablas Resto de Ecuador'!C1162)</f>
        <v>4891</v>
      </c>
      <c r="D1162" s="303">
        <f>IF('INGRESO DE DATOS'!$D$19="Guayas/Santa Elena",'Tablas Guayaquil'!D1162,'Tablas Resto de Ecuador'!D1162)</f>
        <v>3724</v>
      </c>
      <c r="E1162" s="303">
        <f>IF('INGRESO DE DATOS'!$D$19="Guayas/Santa Elena",'Tablas Guayaquil'!E1162,'Tablas Resto de Ecuador'!E1162)</f>
        <v>0</v>
      </c>
      <c r="F1162" s="303">
        <f>IF('INGRESO DE DATOS'!$D$19="Guayas/Santa Elena",'Tablas Guayaquil'!F1162,'Tablas Resto de Ecuador'!F1162)</f>
        <v>0</v>
      </c>
      <c r="G1162" s="303">
        <f>IF('INGRESO DE DATOS'!$D$19="Guayas/Santa Elena",'Tablas Guayaquil'!G1162,'Tablas Resto de Ecuador'!G1162)</f>
        <v>0</v>
      </c>
    </row>
    <row r="1163" spans="1:7" ht="14" hidden="1" x14ac:dyDescent="0.15">
      <c r="A1163" s="4">
        <v>52</v>
      </c>
      <c r="B1163" s="5"/>
      <c r="C1163" s="303">
        <f>IF('INGRESO DE DATOS'!$D$19="Guayas/Santa Elena",'Tablas Guayaquil'!C1163,'Tablas Resto de Ecuador'!C1163)</f>
        <v>4891</v>
      </c>
      <c r="D1163" s="303">
        <f>IF('INGRESO DE DATOS'!$D$19="Guayas/Santa Elena",'Tablas Guayaquil'!D1163,'Tablas Resto de Ecuador'!D1163)</f>
        <v>3724</v>
      </c>
      <c r="E1163" s="303">
        <f>IF('INGRESO DE DATOS'!$D$19="Guayas/Santa Elena",'Tablas Guayaquil'!E1163,'Tablas Resto de Ecuador'!E1163)</f>
        <v>0</v>
      </c>
      <c r="F1163" s="303">
        <f>IF('INGRESO DE DATOS'!$D$19="Guayas/Santa Elena",'Tablas Guayaquil'!F1163,'Tablas Resto de Ecuador'!F1163)</f>
        <v>0</v>
      </c>
      <c r="G1163" s="303">
        <f>IF('INGRESO DE DATOS'!$D$19="Guayas/Santa Elena",'Tablas Guayaquil'!G1163,'Tablas Resto de Ecuador'!G1163)</f>
        <v>0</v>
      </c>
    </row>
    <row r="1164" spans="1:7" ht="14" hidden="1" x14ac:dyDescent="0.15">
      <c r="A1164" s="4">
        <v>53</v>
      </c>
      <c r="B1164" s="5"/>
      <c r="C1164" s="303">
        <f>IF('INGRESO DE DATOS'!$D$19="Guayas/Santa Elena",'Tablas Guayaquil'!C1164,'Tablas Resto de Ecuador'!C1164)</f>
        <v>4891</v>
      </c>
      <c r="D1164" s="303">
        <f>IF('INGRESO DE DATOS'!$D$19="Guayas/Santa Elena",'Tablas Guayaquil'!D1164,'Tablas Resto de Ecuador'!D1164)</f>
        <v>3724</v>
      </c>
      <c r="E1164" s="303">
        <f>IF('INGRESO DE DATOS'!$D$19="Guayas/Santa Elena",'Tablas Guayaquil'!E1164,'Tablas Resto de Ecuador'!E1164)</f>
        <v>0</v>
      </c>
      <c r="F1164" s="303">
        <f>IF('INGRESO DE DATOS'!$D$19="Guayas/Santa Elena",'Tablas Guayaquil'!F1164,'Tablas Resto de Ecuador'!F1164)</f>
        <v>0</v>
      </c>
      <c r="G1164" s="303">
        <f>IF('INGRESO DE DATOS'!$D$19="Guayas/Santa Elena",'Tablas Guayaquil'!G1164,'Tablas Resto de Ecuador'!G1164)</f>
        <v>0</v>
      </c>
    </row>
    <row r="1165" spans="1:7" ht="14" hidden="1" x14ac:dyDescent="0.15">
      <c r="A1165" s="4">
        <v>54</v>
      </c>
      <c r="B1165" s="6"/>
      <c r="C1165" s="303">
        <f>IF('INGRESO DE DATOS'!$D$19="Guayas/Santa Elena",'Tablas Guayaquil'!C1165,'Tablas Resto de Ecuador'!C1165)</f>
        <v>4891</v>
      </c>
      <c r="D1165" s="303">
        <f>IF('INGRESO DE DATOS'!$D$19="Guayas/Santa Elena",'Tablas Guayaquil'!D1165,'Tablas Resto de Ecuador'!D1165)</f>
        <v>3724</v>
      </c>
      <c r="E1165" s="303">
        <f>IF('INGRESO DE DATOS'!$D$19="Guayas/Santa Elena",'Tablas Guayaquil'!E1165,'Tablas Resto de Ecuador'!E1165)</f>
        <v>0</v>
      </c>
      <c r="F1165" s="303">
        <f>IF('INGRESO DE DATOS'!$D$19="Guayas/Santa Elena",'Tablas Guayaquil'!F1165,'Tablas Resto de Ecuador'!F1165)</f>
        <v>0</v>
      </c>
      <c r="G1165" s="303">
        <f>IF('INGRESO DE DATOS'!$D$19="Guayas/Santa Elena",'Tablas Guayaquil'!G1165,'Tablas Resto de Ecuador'!G1165)</f>
        <v>0</v>
      </c>
    </row>
    <row r="1166" spans="1:7" ht="14" hidden="1" x14ac:dyDescent="0.15">
      <c r="A1166" s="4">
        <v>55</v>
      </c>
      <c r="B1166" s="6"/>
      <c r="C1166" s="303">
        <f>IF('INGRESO DE DATOS'!$D$19="Guayas/Santa Elena",'Tablas Guayaquil'!C1166,'Tablas Resto de Ecuador'!C1166)</f>
        <v>5469</v>
      </c>
      <c r="D1166" s="303">
        <f>IF('INGRESO DE DATOS'!$D$19="Guayas/Santa Elena",'Tablas Guayaquil'!D1166,'Tablas Resto de Ecuador'!D1166)</f>
        <v>4182</v>
      </c>
      <c r="E1166" s="303">
        <f>IF('INGRESO DE DATOS'!$D$19="Guayas/Santa Elena",'Tablas Guayaquil'!E1166,'Tablas Resto de Ecuador'!E1166)</f>
        <v>0</v>
      </c>
      <c r="F1166" s="303">
        <f>IF('INGRESO DE DATOS'!$D$19="Guayas/Santa Elena",'Tablas Guayaquil'!F1166,'Tablas Resto de Ecuador'!F1166)</f>
        <v>0</v>
      </c>
      <c r="G1166" s="303">
        <f>IF('INGRESO DE DATOS'!$D$19="Guayas/Santa Elena",'Tablas Guayaquil'!G1166,'Tablas Resto de Ecuador'!G1166)</f>
        <v>0</v>
      </c>
    </row>
    <row r="1167" spans="1:7" ht="14" hidden="1" x14ac:dyDescent="0.15">
      <c r="A1167" s="4">
        <v>56</v>
      </c>
      <c r="B1167" s="6"/>
      <c r="C1167" s="303">
        <f>IF('INGRESO DE DATOS'!$D$19="Guayas/Santa Elena",'Tablas Guayaquil'!C1167,'Tablas Resto de Ecuador'!C1167)</f>
        <v>5469</v>
      </c>
      <c r="D1167" s="303">
        <f>IF('INGRESO DE DATOS'!$D$19="Guayas/Santa Elena",'Tablas Guayaquil'!D1167,'Tablas Resto de Ecuador'!D1167)</f>
        <v>4182</v>
      </c>
      <c r="E1167" s="303">
        <f>IF('INGRESO DE DATOS'!$D$19="Guayas/Santa Elena",'Tablas Guayaquil'!E1167,'Tablas Resto de Ecuador'!E1167)</f>
        <v>0</v>
      </c>
      <c r="F1167" s="303">
        <f>IF('INGRESO DE DATOS'!$D$19="Guayas/Santa Elena",'Tablas Guayaquil'!F1167,'Tablas Resto de Ecuador'!F1167)</f>
        <v>0</v>
      </c>
      <c r="G1167" s="303">
        <f>IF('INGRESO DE DATOS'!$D$19="Guayas/Santa Elena",'Tablas Guayaquil'!G1167,'Tablas Resto de Ecuador'!G1167)</f>
        <v>0</v>
      </c>
    </row>
    <row r="1168" spans="1:7" ht="14" hidden="1" x14ac:dyDescent="0.15">
      <c r="A1168" s="4">
        <v>57</v>
      </c>
      <c r="B1168" s="6"/>
      <c r="C1168" s="303">
        <f>IF('INGRESO DE DATOS'!$D$19="Guayas/Santa Elena",'Tablas Guayaquil'!C1168,'Tablas Resto de Ecuador'!C1168)</f>
        <v>5469</v>
      </c>
      <c r="D1168" s="303">
        <f>IF('INGRESO DE DATOS'!$D$19="Guayas/Santa Elena",'Tablas Guayaquil'!D1168,'Tablas Resto de Ecuador'!D1168)</f>
        <v>4182</v>
      </c>
      <c r="E1168" s="303">
        <f>IF('INGRESO DE DATOS'!$D$19="Guayas/Santa Elena",'Tablas Guayaquil'!E1168,'Tablas Resto de Ecuador'!E1168)</f>
        <v>0</v>
      </c>
      <c r="F1168" s="303">
        <f>IF('INGRESO DE DATOS'!$D$19="Guayas/Santa Elena",'Tablas Guayaquil'!F1168,'Tablas Resto de Ecuador'!F1168)</f>
        <v>0</v>
      </c>
      <c r="G1168" s="303">
        <f>IF('INGRESO DE DATOS'!$D$19="Guayas/Santa Elena",'Tablas Guayaquil'!G1168,'Tablas Resto de Ecuador'!G1168)</f>
        <v>0</v>
      </c>
    </row>
    <row r="1169" spans="1:7" ht="14" hidden="1" x14ac:dyDescent="0.15">
      <c r="A1169" s="4">
        <v>58</v>
      </c>
      <c r="B1169" s="6"/>
      <c r="C1169" s="303">
        <f>IF('INGRESO DE DATOS'!$D$19="Guayas/Santa Elena",'Tablas Guayaquil'!C1169,'Tablas Resto de Ecuador'!C1169)</f>
        <v>5469</v>
      </c>
      <c r="D1169" s="303">
        <f>IF('INGRESO DE DATOS'!$D$19="Guayas/Santa Elena",'Tablas Guayaquil'!D1169,'Tablas Resto de Ecuador'!D1169)</f>
        <v>4182</v>
      </c>
      <c r="E1169" s="303">
        <f>IF('INGRESO DE DATOS'!$D$19="Guayas/Santa Elena",'Tablas Guayaquil'!E1169,'Tablas Resto de Ecuador'!E1169)</f>
        <v>0</v>
      </c>
      <c r="F1169" s="303">
        <f>IF('INGRESO DE DATOS'!$D$19="Guayas/Santa Elena",'Tablas Guayaquil'!F1169,'Tablas Resto de Ecuador'!F1169)</f>
        <v>0</v>
      </c>
      <c r="G1169" s="303">
        <f>IF('INGRESO DE DATOS'!$D$19="Guayas/Santa Elena",'Tablas Guayaquil'!G1169,'Tablas Resto de Ecuador'!G1169)</f>
        <v>0</v>
      </c>
    </row>
    <row r="1170" spans="1:7" ht="14" hidden="1" x14ac:dyDescent="0.15">
      <c r="A1170" s="4">
        <v>59</v>
      </c>
      <c r="B1170" s="6"/>
      <c r="C1170" s="303">
        <f>IF('INGRESO DE DATOS'!$D$19="Guayas/Santa Elena",'Tablas Guayaquil'!C1170,'Tablas Resto de Ecuador'!C1170)</f>
        <v>5469</v>
      </c>
      <c r="D1170" s="303">
        <f>IF('INGRESO DE DATOS'!$D$19="Guayas/Santa Elena",'Tablas Guayaquil'!D1170,'Tablas Resto de Ecuador'!D1170)</f>
        <v>4182</v>
      </c>
      <c r="E1170" s="303">
        <f>IF('INGRESO DE DATOS'!$D$19="Guayas/Santa Elena",'Tablas Guayaquil'!E1170,'Tablas Resto de Ecuador'!E1170)</f>
        <v>0</v>
      </c>
      <c r="F1170" s="303">
        <f>IF('INGRESO DE DATOS'!$D$19="Guayas/Santa Elena",'Tablas Guayaquil'!F1170,'Tablas Resto de Ecuador'!F1170)</f>
        <v>0</v>
      </c>
      <c r="G1170" s="303">
        <f>IF('INGRESO DE DATOS'!$D$19="Guayas/Santa Elena",'Tablas Guayaquil'!G1170,'Tablas Resto de Ecuador'!G1170)</f>
        <v>0</v>
      </c>
    </row>
    <row r="1171" spans="1:7" ht="14" hidden="1" x14ac:dyDescent="0.15">
      <c r="A1171" s="4">
        <v>60</v>
      </c>
      <c r="B1171" s="6"/>
      <c r="C1171" s="303">
        <f>IF('INGRESO DE DATOS'!$D$19="Guayas/Santa Elena",'Tablas Guayaquil'!C1171,'Tablas Resto de Ecuador'!C1171)</f>
        <v>5851</v>
      </c>
      <c r="D1171" s="303">
        <f>IF('INGRESO DE DATOS'!$D$19="Guayas/Santa Elena",'Tablas Guayaquil'!D1171,'Tablas Resto de Ecuador'!D1171)</f>
        <v>4487</v>
      </c>
      <c r="E1171" s="303">
        <f>IF('INGRESO DE DATOS'!$D$19="Guayas/Santa Elena",'Tablas Guayaquil'!E1171,'Tablas Resto de Ecuador'!E1171)</f>
        <v>0</v>
      </c>
      <c r="F1171" s="303">
        <f>IF('INGRESO DE DATOS'!$D$19="Guayas/Santa Elena",'Tablas Guayaquil'!F1171,'Tablas Resto de Ecuador'!F1171)</f>
        <v>0</v>
      </c>
      <c r="G1171" s="303">
        <f>IF('INGRESO DE DATOS'!$D$19="Guayas/Santa Elena",'Tablas Guayaquil'!G1171,'Tablas Resto de Ecuador'!G1171)</f>
        <v>0</v>
      </c>
    </row>
    <row r="1172" spans="1:7" ht="14" hidden="1" x14ac:dyDescent="0.15">
      <c r="A1172" s="4">
        <v>61</v>
      </c>
      <c r="B1172" s="6"/>
      <c r="C1172" s="303">
        <f>IF('INGRESO DE DATOS'!$D$19="Guayas/Santa Elena",'Tablas Guayaquil'!C1172,'Tablas Resto de Ecuador'!C1172)</f>
        <v>6518</v>
      </c>
      <c r="D1172" s="303">
        <f>IF('INGRESO DE DATOS'!$D$19="Guayas/Santa Elena",'Tablas Guayaquil'!D1172,'Tablas Resto de Ecuador'!D1172)</f>
        <v>5022</v>
      </c>
      <c r="E1172" s="303">
        <f>IF('INGRESO DE DATOS'!$D$19="Guayas/Santa Elena",'Tablas Guayaquil'!E1172,'Tablas Resto de Ecuador'!E1172)</f>
        <v>0</v>
      </c>
      <c r="F1172" s="303">
        <f>IF('INGRESO DE DATOS'!$D$19="Guayas/Santa Elena",'Tablas Guayaquil'!F1172,'Tablas Resto de Ecuador'!F1172)</f>
        <v>0</v>
      </c>
      <c r="G1172" s="303">
        <f>IF('INGRESO DE DATOS'!$D$19="Guayas/Santa Elena",'Tablas Guayaquil'!G1172,'Tablas Resto de Ecuador'!G1172)</f>
        <v>0</v>
      </c>
    </row>
    <row r="1173" spans="1:7" ht="14" hidden="1" x14ac:dyDescent="0.15">
      <c r="A1173" s="4">
        <v>62</v>
      </c>
      <c r="B1173" s="6"/>
      <c r="C1173" s="303">
        <f>IF('INGRESO DE DATOS'!$D$19="Guayas/Santa Elena",'Tablas Guayaquil'!C1173,'Tablas Resto de Ecuador'!C1173)</f>
        <v>7238</v>
      </c>
      <c r="D1173" s="303">
        <f>IF('INGRESO DE DATOS'!$D$19="Guayas/Santa Elena",'Tablas Guayaquil'!D1173,'Tablas Resto de Ecuador'!D1173)</f>
        <v>5607</v>
      </c>
      <c r="E1173" s="303">
        <f>IF('INGRESO DE DATOS'!$D$19="Guayas/Santa Elena",'Tablas Guayaquil'!E1173,'Tablas Resto de Ecuador'!E1173)</f>
        <v>0</v>
      </c>
      <c r="F1173" s="303">
        <f>IF('INGRESO DE DATOS'!$D$19="Guayas/Santa Elena",'Tablas Guayaquil'!F1173,'Tablas Resto de Ecuador'!F1173)</f>
        <v>0</v>
      </c>
      <c r="G1173" s="303">
        <f>IF('INGRESO DE DATOS'!$D$19="Guayas/Santa Elena",'Tablas Guayaquil'!G1173,'Tablas Resto de Ecuador'!G1173)</f>
        <v>0</v>
      </c>
    </row>
    <row r="1174" spans="1:7" ht="14" hidden="1" x14ac:dyDescent="0.15">
      <c r="A1174" s="4">
        <v>63</v>
      </c>
      <c r="B1174" s="6"/>
      <c r="C1174" s="303">
        <f>IF('INGRESO DE DATOS'!$D$19="Guayas/Santa Elena",'Tablas Guayaquil'!C1174,'Tablas Resto de Ecuador'!C1174)</f>
        <v>8013</v>
      </c>
      <c r="D1174" s="303">
        <f>IF('INGRESO DE DATOS'!$D$19="Guayas/Santa Elena",'Tablas Guayaquil'!D1174,'Tablas Resto de Ecuador'!D1174)</f>
        <v>6239</v>
      </c>
      <c r="E1174" s="303">
        <f>IF('INGRESO DE DATOS'!$D$19="Guayas/Santa Elena",'Tablas Guayaquil'!E1174,'Tablas Resto de Ecuador'!E1174)</f>
        <v>0</v>
      </c>
      <c r="F1174" s="303">
        <f>IF('INGRESO DE DATOS'!$D$19="Guayas/Santa Elena",'Tablas Guayaquil'!F1174,'Tablas Resto de Ecuador'!F1174)</f>
        <v>0</v>
      </c>
      <c r="G1174" s="303">
        <f>IF('INGRESO DE DATOS'!$D$19="Guayas/Santa Elena",'Tablas Guayaquil'!G1174,'Tablas Resto de Ecuador'!G1174)</f>
        <v>0</v>
      </c>
    </row>
    <row r="1175" spans="1:7" ht="14" hidden="1" x14ac:dyDescent="0.15">
      <c r="A1175" s="4">
        <v>64</v>
      </c>
      <c r="B1175" s="6"/>
      <c r="C1175" s="303">
        <f>IF('INGRESO DE DATOS'!$D$19="Guayas/Santa Elena",'Tablas Guayaquil'!C1175,'Tablas Resto de Ecuador'!C1175)</f>
        <v>8840</v>
      </c>
      <c r="D1175" s="303">
        <f>IF('INGRESO DE DATOS'!$D$19="Guayas/Santa Elena",'Tablas Guayaquil'!D1175,'Tablas Resto de Ecuador'!D1175)</f>
        <v>6920</v>
      </c>
      <c r="E1175" s="303">
        <f>IF('INGRESO DE DATOS'!$D$19="Guayas/Santa Elena",'Tablas Guayaquil'!E1175,'Tablas Resto de Ecuador'!E1175)</f>
        <v>0</v>
      </c>
      <c r="F1175" s="303">
        <f>IF('INGRESO DE DATOS'!$D$19="Guayas/Santa Elena",'Tablas Guayaquil'!F1175,'Tablas Resto de Ecuador'!F1175)</f>
        <v>0</v>
      </c>
      <c r="G1175" s="303">
        <f>IF('INGRESO DE DATOS'!$D$19="Guayas/Santa Elena",'Tablas Guayaquil'!G1175,'Tablas Resto de Ecuador'!G1175)</f>
        <v>0</v>
      </c>
    </row>
    <row r="1176" spans="1:7" ht="14" hidden="1" x14ac:dyDescent="0.15">
      <c r="A1176" s="4">
        <v>65</v>
      </c>
      <c r="B1176" s="6"/>
      <c r="C1176" s="303">
        <f>IF('INGRESO DE DATOS'!$D$19="Guayas/Santa Elena",'Tablas Guayaquil'!C1176,'Tablas Resto de Ecuador'!C1176)</f>
        <v>9722</v>
      </c>
      <c r="D1176" s="303">
        <f>IF('INGRESO DE DATOS'!$D$19="Guayas/Santa Elena",'Tablas Guayaquil'!D1176,'Tablas Resto de Ecuador'!D1176)</f>
        <v>7648</v>
      </c>
      <c r="E1176" s="303">
        <f>IF('INGRESO DE DATOS'!$D$19="Guayas/Santa Elena",'Tablas Guayaquil'!E1176,'Tablas Resto de Ecuador'!E1176)</f>
        <v>0</v>
      </c>
      <c r="F1176" s="303">
        <f>IF('INGRESO DE DATOS'!$D$19="Guayas/Santa Elena",'Tablas Guayaquil'!F1176,'Tablas Resto de Ecuador'!F1176)</f>
        <v>0</v>
      </c>
      <c r="G1176" s="303">
        <f>IF('INGRESO DE DATOS'!$D$19="Guayas/Santa Elena",'Tablas Guayaquil'!G1176,'Tablas Resto de Ecuador'!G1176)</f>
        <v>0</v>
      </c>
    </row>
    <row r="1177" spans="1:7" ht="14" hidden="1" x14ac:dyDescent="0.15">
      <c r="A1177" s="4">
        <v>66</v>
      </c>
      <c r="B1177" s="6"/>
      <c r="C1177" s="303">
        <f>IF('INGRESO DE DATOS'!$D$19="Guayas/Santa Elena",'Tablas Guayaquil'!C1177,'Tablas Resto de Ecuador'!C1177)</f>
        <v>10656</v>
      </c>
      <c r="D1177" s="303">
        <f>IF('INGRESO DE DATOS'!$D$19="Guayas/Santa Elena",'Tablas Guayaquil'!D1177,'Tablas Resto de Ecuador'!D1177)</f>
        <v>8423</v>
      </c>
      <c r="E1177" s="303">
        <f>IF('INGRESO DE DATOS'!$D$19="Guayas/Santa Elena",'Tablas Guayaquil'!E1177,'Tablas Resto de Ecuador'!E1177)</f>
        <v>0</v>
      </c>
      <c r="F1177" s="303">
        <f>IF('INGRESO DE DATOS'!$D$19="Guayas/Santa Elena",'Tablas Guayaquil'!F1177,'Tablas Resto de Ecuador'!F1177)</f>
        <v>0</v>
      </c>
      <c r="G1177" s="303">
        <f>IF('INGRESO DE DATOS'!$D$19="Guayas/Santa Elena",'Tablas Guayaquil'!G1177,'Tablas Resto de Ecuador'!G1177)</f>
        <v>0</v>
      </c>
    </row>
    <row r="1178" spans="1:7" ht="14" hidden="1" x14ac:dyDescent="0.15">
      <c r="A1178" s="4">
        <v>67</v>
      </c>
      <c r="B1178" s="6"/>
      <c r="C1178" s="303">
        <f>IF('INGRESO DE DATOS'!$D$19="Guayas/Santa Elena",'Tablas Guayaquil'!C1178,'Tablas Resto de Ecuador'!C1178)</f>
        <v>11647</v>
      </c>
      <c r="D1178" s="303">
        <f>IF('INGRESO DE DATOS'!$D$19="Guayas/Santa Elena",'Tablas Guayaquil'!D1178,'Tablas Resto de Ecuador'!D1178)</f>
        <v>9246</v>
      </c>
      <c r="E1178" s="303">
        <f>IF('INGRESO DE DATOS'!$D$19="Guayas/Santa Elena",'Tablas Guayaquil'!E1178,'Tablas Resto de Ecuador'!E1178)</f>
        <v>0</v>
      </c>
      <c r="F1178" s="303">
        <f>IF('INGRESO DE DATOS'!$D$19="Guayas/Santa Elena",'Tablas Guayaquil'!F1178,'Tablas Resto de Ecuador'!F1178)</f>
        <v>0</v>
      </c>
      <c r="G1178" s="303">
        <f>IF('INGRESO DE DATOS'!$D$19="Guayas/Santa Elena",'Tablas Guayaquil'!G1178,'Tablas Resto de Ecuador'!G1178)</f>
        <v>0</v>
      </c>
    </row>
    <row r="1179" spans="1:7" ht="14" hidden="1" x14ac:dyDescent="0.15">
      <c r="A1179" s="4">
        <v>68</v>
      </c>
      <c r="B1179" s="6"/>
      <c r="C1179" s="303">
        <f>IF('INGRESO DE DATOS'!$D$19="Guayas/Santa Elena",'Tablas Guayaquil'!C1179,'Tablas Resto de Ecuador'!C1179)</f>
        <v>12687</v>
      </c>
      <c r="D1179" s="303">
        <f>IF('INGRESO DE DATOS'!$D$19="Guayas/Santa Elena",'Tablas Guayaquil'!D1179,'Tablas Resto de Ecuador'!D1179)</f>
        <v>10118</v>
      </c>
      <c r="E1179" s="303">
        <f>IF('INGRESO DE DATOS'!$D$19="Guayas/Santa Elena",'Tablas Guayaquil'!E1179,'Tablas Resto de Ecuador'!E1179)</f>
        <v>0</v>
      </c>
      <c r="F1179" s="303">
        <f>IF('INGRESO DE DATOS'!$D$19="Guayas/Santa Elena",'Tablas Guayaquil'!F1179,'Tablas Resto de Ecuador'!F1179)</f>
        <v>0</v>
      </c>
      <c r="G1179" s="303">
        <f>IF('INGRESO DE DATOS'!$D$19="Guayas/Santa Elena",'Tablas Guayaquil'!G1179,'Tablas Resto de Ecuador'!G1179)</f>
        <v>0</v>
      </c>
    </row>
    <row r="1180" spans="1:7" ht="14" hidden="1" x14ac:dyDescent="0.15">
      <c r="A1180" s="4">
        <v>69</v>
      </c>
      <c r="B1180" s="6"/>
      <c r="C1180" s="303">
        <f>IF('INGRESO DE DATOS'!$D$19="Guayas/Santa Elena",'Tablas Guayaquil'!C1180,'Tablas Resto de Ecuador'!C1180)</f>
        <v>13783</v>
      </c>
      <c r="D1180" s="303">
        <f>IF('INGRESO DE DATOS'!$D$19="Guayas/Santa Elena",'Tablas Guayaquil'!D1180,'Tablas Resto de Ecuador'!D1180)</f>
        <v>11036</v>
      </c>
      <c r="E1180" s="303">
        <f>IF('INGRESO DE DATOS'!$D$19="Guayas/Santa Elena",'Tablas Guayaquil'!E1180,'Tablas Resto de Ecuador'!E1180)</f>
        <v>0</v>
      </c>
      <c r="F1180" s="303">
        <f>IF('INGRESO DE DATOS'!$D$19="Guayas/Santa Elena",'Tablas Guayaquil'!F1180,'Tablas Resto de Ecuador'!F1180)</f>
        <v>0</v>
      </c>
      <c r="G1180" s="303">
        <f>IF('INGRESO DE DATOS'!$D$19="Guayas/Santa Elena",'Tablas Guayaquil'!G1180,'Tablas Resto de Ecuador'!G1180)</f>
        <v>0</v>
      </c>
    </row>
    <row r="1181" spans="1:7" ht="14" hidden="1" x14ac:dyDescent="0.15">
      <c r="A1181" s="4">
        <v>70</v>
      </c>
      <c r="B1181" s="6"/>
      <c r="C1181" s="303">
        <f>IF('INGRESO DE DATOS'!$D$19="Guayas/Santa Elena",'Tablas Guayaquil'!C1181,'Tablas Resto de Ecuador'!C1181)</f>
        <v>14933</v>
      </c>
      <c r="D1181" s="303">
        <f>IF('INGRESO DE DATOS'!$D$19="Guayas/Santa Elena",'Tablas Guayaquil'!D1181,'Tablas Resto de Ecuador'!D1181)</f>
        <v>12005</v>
      </c>
      <c r="E1181" s="303">
        <f>IF('INGRESO DE DATOS'!$D$19="Guayas/Santa Elena",'Tablas Guayaquil'!E1181,'Tablas Resto de Ecuador'!E1181)</f>
        <v>0</v>
      </c>
      <c r="F1181" s="303">
        <f>IF('INGRESO DE DATOS'!$D$19="Guayas/Santa Elena",'Tablas Guayaquil'!F1181,'Tablas Resto de Ecuador'!F1181)</f>
        <v>0</v>
      </c>
      <c r="G1181" s="303">
        <f>IF('INGRESO DE DATOS'!$D$19="Guayas/Santa Elena",'Tablas Guayaquil'!G1181,'Tablas Resto de Ecuador'!G1181)</f>
        <v>0</v>
      </c>
    </row>
    <row r="1182" spans="1:7" ht="14" hidden="1" x14ac:dyDescent="0.15">
      <c r="A1182" s="4">
        <v>71</v>
      </c>
      <c r="B1182" s="6"/>
      <c r="C1182" s="303">
        <f>IF('INGRESO DE DATOS'!$D$19="Guayas/Santa Elena",'Tablas Guayaquil'!C1182,'Tablas Resto de Ecuador'!C1182)</f>
        <v>16137</v>
      </c>
      <c r="D1182" s="303">
        <f>IF('INGRESO DE DATOS'!$D$19="Guayas/Santa Elena",'Tablas Guayaquil'!D1182,'Tablas Resto de Ecuador'!D1182)</f>
        <v>13020</v>
      </c>
      <c r="E1182" s="303">
        <f>IF('INGRESO DE DATOS'!$D$19="Guayas/Santa Elena",'Tablas Guayaquil'!E1182,'Tablas Resto de Ecuador'!E1182)</f>
        <v>0</v>
      </c>
      <c r="F1182" s="303">
        <f>IF('INGRESO DE DATOS'!$D$19="Guayas/Santa Elena",'Tablas Guayaquil'!F1182,'Tablas Resto de Ecuador'!F1182)</f>
        <v>0</v>
      </c>
      <c r="G1182" s="303">
        <f>IF('INGRESO DE DATOS'!$D$19="Guayas/Santa Elena",'Tablas Guayaquil'!G1182,'Tablas Resto de Ecuador'!G1182)</f>
        <v>0</v>
      </c>
    </row>
    <row r="1183" spans="1:7" ht="14" hidden="1" x14ac:dyDescent="0.15">
      <c r="A1183" s="4">
        <v>72</v>
      </c>
      <c r="B1183" s="6"/>
      <c r="C1183" s="303">
        <f>IF('INGRESO DE DATOS'!$D$19="Guayas/Santa Elena",'Tablas Guayaquil'!C1183,'Tablas Resto de Ecuador'!C1183)</f>
        <v>17390</v>
      </c>
      <c r="D1183" s="303">
        <f>IF('INGRESO DE DATOS'!$D$19="Guayas/Santa Elena",'Tablas Guayaquil'!D1183,'Tablas Resto de Ecuador'!D1183)</f>
        <v>14083</v>
      </c>
      <c r="E1183" s="303">
        <f>IF('INGRESO DE DATOS'!$D$19="Guayas/Santa Elena",'Tablas Guayaquil'!E1183,'Tablas Resto de Ecuador'!E1183)</f>
        <v>0</v>
      </c>
      <c r="F1183" s="303">
        <f>IF('INGRESO DE DATOS'!$D$19="Guayas/Santa Elena",'Tablas Guayaquil'!F1183,'Tablas Resto de Ecuador'!F1183)</f>
        <v>0</v>
      </c>
      <c r="G1183" s="303">
        <f>IF('INGRESO DE DATOS'!$D$19="Guayas/Santa Elena",'Tablas Guayaquil'!G1183,'Tablas Resto de Ecuador'!G1183)</f>
        <v>0</v>
      </c>
    </row>
    <row r="1184" spans="1:7" ht="14" hidden="1" x14ac:dyDescent="0.15">
      <c r="A1184" s="4">
        <v>73</v>
      </c>
      <c r="B1184" s="6"/>
      <c r="C1184" s="303">
        <f>IF('INGRESO DE DATOS'!$D$19="Guayas/Santa Elena",'Tablas Guayaquil'!C1184,'Tablas Resto de Ecuador'!C1184)</f>
        <v>18702</v>
      </c>
      <c r="D1184" s="303">
        <f>IF('INGRESO DE DATOS'!$D$19="Guayas/Santa Elena",'Tablas Guayaquil'!D1184,'Tablas Resto de Ecuador'!D1184)</f>
        <v>15193</v>
      </c>
      <c r="E1184" s="303">
        <f>IF('INGRESO DE DATOS'!$D$19="Guayas/Santa Elena",'Tablas Guayaquil'!E1184,'Tablas Resto de Ecuador'!E1184)</f>
        <v>0</v>
      </c>
      <c r="F1184" s="303">
        <f>IF('INGRESO DE DATOS'!$D$19="Guayas/Santa Elena",'Tablas Guayaquil'!F1184,'Tablas Resto de Ecuador'!F1184)</f>
        <v>0</v>
      </c>
      <c r="G1184" s="303">
        <f>IF('INGRESO DE DATOS'!$D$19="Guayas/Santa Elena",'Tablas Guayaquil'!G1184,'Tablas Resto de Ecuador'!G1184)</f>
        <v>0</v>
      </c>
    </row>
    <row r="1185" spans="1:7" ht="14" hidden="1" x14ac:dyDescent="0.15">
      <c r="A1185" s="4">
        <v>74</v>
      </c>
      <c r="B1185" s="6"/>
      <c r="C1185" s="303">
        <f>IF('INGRESO DE DATOS'!$D$19="Guayas/Santa Elena",'Tablas Guayaquil'!C1185,'Tablas Resto de Ecuador'!C1185)</f>
        <v>20066</v>
      </c>
      <c r="D1185" s="303">
        <f>IF('INGRESO DE DATOS'!$D$19="Guayas/Santa Elena",'Tablas Guayaquil'!D1185,'Tablas Resto de Ecuador'!D1185)</f>
        <v>16351</v>
      </c>
      <c r="E1185" s="303">
        <f>IF('INGRESO DE DATOS'!$D$19="Guayas/Santa Elena",'Tablas Guayaquil'!E1185,'Tablas Resto de Ecuador'!E1185)</f>
        <v>0</v>
      </c>
      <c r="F1185" s="303">
        <f>IF('INGRESO DE DATOS'!$D$19="Guayas/Santa Elena",'Tablas Guayaquil'!F1185,'Tablas Resto de Ecuador'!F1185)</f>
        <v>0</v>
      </c>
      <c r="G1185" s="303">
        <f>IF('INGRESO DE DATOS'!$D$19="Guayas/Santa Elena",'Tablas Guayaquil'!G1185,'Tablas Resto de Ecuador'!G1185)</f>
        <v>0</v>
      </c>
    </row>
    <row r="1186" spans="1:7" ht="14" hidden="1" x14ac:dyDescent="0.15">
      <c r="A1186" s="4">
        <v>75</v>
      </c>
      <c r="B1186" s="6"/>
      <c r="C1186" s="303">
        <f>IF('INGRESO DE DATOS'!$D$19="Guayas/Santa Elena",'Tablas Guayaquil'!C1186,'Tablas Resto de Ecuador'!C1186)</f>
        <v>21481</v>
      </c>
      <c r="D1186" s="303">
        <f>IF('INGRESO DE DATOS'!$D$19="Guayas/Santa Elena",'Tablas Guayaquil'!D1186,'Tablas Resto de Ecuador'!D1186)</f>
        <v>17558</v>
      </c>
      <c r="E1186" s="303">
        <f>IF('INGRESO DE DATOS'!$D$19="Guayas/Santa Elena",'Tablas Guayaquil'!E1186,'Tablas Resto de Ecuador'!E1186)</f>
        <v>0</v>
      </c>
      <c r="F1186" s="303">
        <f>IF('INGRESO DE DATOS'!$D$19="Guayas/Santa Elena",'Tablas Guayaquil'!F1186,'Tablas Resto de Ecuador'!F1186)</f>
        <v>0</v>
      </c>
      <c r="G1186" s="303">
        <f>IF('INGRESO DE DATOS'!$D$19="Guayas/Santa Elena",'Tablas Guayaquil'!G1186,'Tablas Resto de Ecuador'!G1186)</f>
        <v>0</v>
      </c>
    </row>
    <row r="1187" spans="1:7" ht="14" hidden="1" x14ac:dyDescent="0.15">
      <c r="A1187" s="4">
        <v>76</v>
      </c>
      <c r="B1187" s="6"/>
      <c r="C1187" s="303">
        <f>IF('INGRESO DE DATOS'!$D$19="Guayas/Santa Elena",'Tablas Guayaquil'!C1187,'Tablas Resto de Ecuador'!C1187)</f>
        <v>21481</v>
      </c>
      <c r="D1187" s="303">
        <f>IF('INGRESO DE DATOS'!$D$19="Guayas/Santa Elena",'Tablas Guayaquil'!D1187,'Tablas Resto de Ecuador'!D1187)</f>
        <v>17558</v>
      </c>
      <c r="E1187" s="303">
        <f>IF('INGRESO DE DATOS'!$D$19="Guayas/Santa Elena",'Tablas Guayaquil'!E1187,'Tablas Resto de Ecuador'!E1187)</f>
        <v>0</v>
      </c>
      <c r="F1187" s="303">
        <f>IF('INGRESO DE DATOS'!$D$19="Guayas/Santa Elena",'Tablas Guayaquil'!F1187,'Tablas Resto de Ecuador'!F1187)</f>
        <v>0</v>
      </c>
      <c r="G1187" s="303">
        <f>IF('INGRESO DE DATOS'!$D$19="Guayas/Santa Elena",'Tablas Guayaquil'!G1187,'Tablas Resto de Ecuador'!G1187)</f>
        <v>0</v>
      </c>
    </row>
    <row r="1188" spans="1:7" ht="14" hidden="1" x14ac:dyDescent="0.15">
      <c r="A1188" s="4">
        <v>77</v>
      </c>
      <c r="B1188" s="6"/>
      <c r="C1188" s="303">
        <f>IF('INGRESO DE DATOS'!$D$19="Guayas/Santa Elena",'Tablas Guayaquil'!C1188,'Tablas Resto de Ecuador'!C1188)</f>
        <v>21481</v>
      </c>
      <c r="D1188" s="303">
        <f>IF('INGRESO DE DATOS'!$D$19="Guayas/Santa Elena",'Tablas Guayaquil'!D1188,'Tablas Resto de Ecuador'!D1188)</f>
        <v>17558</v>
      </c>
      <c r="E1188" s="303">
        <f>IF('INGRESO DE DATOS'!$D$19="Guayas/Santa Elena",'Tablas Guayaquil'!E1188,'Tablas Resto de Ecuador'!E1188)</f>
        <v>0</v>
      </c>
      <c r="F1188" s="303">
        <f>IF('INGRESO DE DATOS'!$D$19="Guayas/Santa Elena",'Tablas Guayaquil'!F1188,'Tablas Resto de Ecuador'!F1188)</f>
        <v>0</v>
      </c>
      <c r="G1188" s="303">
        <f>IF('INGRESO DE DATOS'!$D$19="Guayas/Santa Elena",'Tablas Guayaquil'!G1188,'Tablas Resto de Ecuador'!G1188)</f>
        <v>0</v>
      </c>
    </row>
    <row r="1189" spans="1:7" ht="14" hidden="1" x14ac:dyDescent="0.15">
      <c r="A1189" s="4">
        <v>78</v>
      </c>
      <c r="B1189" s="6"/>
      <c r="C1189" s="303">
        <f>IF('INGRESO DE DATOS'!$D$19="Guayas/Santa Elena",'Tablas Guayaquil'!C1189,'Tablas Resto de Ecuador'!C1189)</f>
        <v>21481</v>
      </c>
      <c r="D1189" s="303">
        <f>IF('INGRESO DE DATOS'!$D$19="Guayas/Santa Elena",'Tablas Guayaquil'!D1189,'Tablas Resto de Ecuador'!D1189)</f>
        <v>17558</v>
      </c>
      <c r="E1189" s="303">
        <f>IF('INGRESO DE DATOS'!$D$19="Guayas/Santa Elena",'Tablas Guayaquil'!E1189,'Tablas Resto de Ecuador'!E1189)</f>
        <v>0</v>
      </c>
      <c r="F1189" s="303">
        <f>IF('INGRESO DE DATOS'!$D$19="Guayas/Santa Elena",'Tablas Guayaquil'!F1189,'Tablas Resto de Ecuador'!F1189)</f>
        <v>0</v>
      </c>
      <c r="G1189" s="303">
        <f>IF('INGRESO DE DATOS'!$D$19="Guayas/Santa Elena",'Tablas Guayaquil'!G1189,'Tablas Resto de Ecuador'!G1189)</f>
        <v>0</v>
      </c>
    </row>
    <row r="1190" spans="1:7" ht="14" hidden="1" x14ac:dyDescent="0.15">
      <c r="A1190" s="4">
        <v>79</v>
      </c>
      <c r="B1190" s="6"/>
      <c r="C1190" s="303">
        <f>IF('INGRESO DE DATOS'!$D$19="Guayas/Santa Elena",'Tablas Guayaquil'!C1190,'Tablas Resto de Ecuador'!C1190)</f>
        <v>21481</v>
      </c>
      <c r="D1190" s="303">
        <f>IF('INGRESO DE DATOS'!$D$19="Guayas/Santa Elena",'Tablas Guayaquil'!D1190,'Tablas Resto de Ecuador'!D1190)</f>
        <v>17558</v>
      </c>
      <c r="E1190" s="303">
        <f>IF('INGRESO DE DATOS'!$D$19="Guayas/Santa Elena",'Tablas Guayaquil'!E1190,'Tablas Resto de Ecuador'!E1190)</f>
        <v>0</v>
      </c>
      <c r="F1190" s="303">
        <f>IF('INGRESO DE DATOS'!$D$19="Guayas/Santa Elena",'Tablas Guayaquil'!F1190,'Tablas Resto de Ecuador'!F1190)</f>
        <v>0</v>
      </c>
      <c r="G1190" s="303">
        <f>IF('INGRESO DE DATOS'!$D$19="Guayas/Santa Elena",'Tablas Guayaquil'!G1190,'Tablas Resto de Ecuador'!G1190)</f>
        <v>0</v>
      </c>
    </row>
    <row r="1191" spans="1:7" ht="14" hidden="1" x14ac:dyDescent="0.15">
      <c r="A1191" s="4">
        <v>80</v>
      </c>
      <c r="B1191" s="6"/>
      <c r="C1191" s="303">
        <f>IF('INGRESO DE DATOS'!$D$19="Guayas/Santa Elena",'Tablas Guayaquil'!C1191,'Tablas Resto de Ecuador'!C1191)</f>
        <v>21481</v>
      </c>
      <c r="D1191" s="303">
        <f>IF('INGRESO DE DATOS'!$D$19="Guayas/Santa Elena",'Tablas Guayaquil'!D1191,'Tablas Resto de Ecuador'!D1191)</f>
        <v>17558</v>
      </c>
      <c r="E1191" s="303">
        <f>IF('INGRESO DE DATOS'!$D$19="Guayas/Santa Elena",'Tablas Guayaquil'!E1191,'Tablas Resto de Ecuador'!E1191)</f>
        <v>0</v>
      </c>
      <c r="F1191" s="303">
        <f>IF('INGRESO DE DATOS'!$D$19="Guayas/Santa Elena",'Tablas Guayaquil'!F1191,'Tablas Resto de Ecuador'!F1191)</f>
        <v>0</v>
      </c>
      <c r="G1191" s="303">
        <f>IF('INGRESO DE DATOS'!$D$19="Guayas/Santa Elena",'Tablas Guayaquil'!G1191,'Tablas Resto de Ecuador'!G1191)</f>
        <v>0</v>
      </c>
    </row>
    <row r="1192" spans="1:7" ht="14" hidden="1" x14ac:dyDescent="0.15">
      <c r="A1192" s="4">
        <v>81</v>
      </c>
      <c r="B1192" s="6"/>
      <c r="C1192" s="303">
        <f>IF('INGRESO DE DATOS'!$D$19="Guayas/Santa Elena",'Tablas Guayaquil'!C1192,'Tablas Resto de Ecuador'!C1192)</f>
        <v>21481</v>
      </c>
      <c r="D1192" s="303">
        <f>IF('INGRESO DE DATOS'!$D$19="Guayas/Santa Elena",'Tablas Guayaquil'!D1192,'Tablas Resto de Ecuador'!D1192)</f>
        <v>17558</v>
      </c>
      <c r="E1192" s="303">
        <f>IF('INGRESO DE DATOS'!$D$19="Guayas/Santa Elena",'Tablas Guayaquil'!E1192,'Tablas Resto de Ecuador'!E1192)</f>
        <v>0</v>
      </c>
      <c r="F1192" s="303">
        <f>IF('INGRESO DE DATOS'!$D$19="Guayas/Santa Elena",'Tablas Guayaquil'!F1192,'Tablas Resto de Ecuador'!F1192)</f>
        <v>0</v>
      </c>
      <c r="G1192" s="303">
        <f>IF('INGRESO DE DATOS'!$D$19="Guayas/Santa Elena",'Tablas Guayaquil'!G1192,'Tablas Resto de Ecuador'!G1192)</f>
        <v>0</v>
      </c>
    </row>
    <row r="1193" spans="1:7" ht="14" hidden="1" x14ac:dyDescent="0.15">
      <c r="A1193" s="4">
        <v>82</v>
      </c>
      <c r="B1193" s="6"/>
      <c r="C1193" s="303">
        <f>IF('INGRESO DE DATOS'!$D$19="Guayas/Santa Elena",'Tablas Guayaquil'!C1193,'Tablas Resto de Ecuador'!C1193)</f>
        <v>21481</v>
      </c>
      <c r="D1193" s="303">
        <f>IF('INGRESO DE DATOS'!$D$19="Guayas/Santa Elena",'Tablas Guayaquil'!D1193,'Tablas Resto de Ecuador'!D1193)</f>
        <v>17558</v>
      </c>
      <c r="E1193" s="303">
        <f>IF('INGRESO DE DATOS'!$D$19="Guayas/Santa Elena",'Tablas Guayaquil'!E1193,'Tablas Resto de Ecuador'!E1193)</f>
        <v>0</v>
      </c>
      <c r="F1193" s="303">
        <f>IF('INGRESO DE DATOS'!$D$19="Guayas/Santa Elena",'Tablas Guayaquil'!F1193,'Tablas Resto de Ecuador'!F1193)</f>
        <v>0</v>
      </c>
      <c r="G1193" s="303">
        <f>IF('INGRESO DE DATOS'!$D$19="Guayas/Santa Elena",'Tablas Guayaquil'!G1193,'Tablas Resto de Ecuador'!G1193)</f>
        <v>0</v>
      </c>
    </row>
    <row r="1194" spans="1:7" ht="14" hidden="1" x14ac:dyDescent="0.15">
      <c r="A1194" s="4">
        <v>83</v>
      </c>
      <c r="B1194" s="6"/>
      <c r="C1194" s="303">
        <f>IF('INGRESO DE DATOS'!$D$19="Guayas/Santa Elena",'Tablas Guayaquil'!C1194,'Tablas Resto de Ecuador'!C1194)</f>
        <v>21481</v>
      </c>
      <c r="D1194" s="303">
        <f>IF('INGRESO DE DATOS'!$D$19="Guayas/Santa Elena",'Tablas Guayaquil'!D1194,'Tablas Resto de Ecuador'!D1194)</f>
        <v>17558</v>
      </c>
      <c r="E1194" s="303">
        <f>IF('INGRESO DE DATOS'!$D$19="Guayas/Santa Elena",'Tablas Guayaquil'!E1194,'Tablas Resto de Ecuador'!E1194)</f>
        <v>0</v>
      </c>
      <c r="F1194" s="303">
        <f>IF('INGRESO DE DATOS'!$D$19="Guayas/Santa Elena",'Tablas Guayaquil'!F1194,'Tablas Resto de Ecuador'!F1194)</f>
        <v>0</v>
      </c>
      <c r="G1194" s="303">
        <f>IF('INGRESO DE DATOS'!$D$19="Guayas/Santa Elena",'Tablas Guayaquil'!G1194,'Tablas Resto de Ecuador'!G1194)</f>
        <v>0</v>
      </c>
    </row>
    <row r="1195" spans="1:7" ht="14" hidden="1" x14ac:dyDescent="0.15">
      <c r="A1195" s="4">
        <v>84</v>
      </c>
      <c r="B1195" s="6" t="s">
        <v>3</v>
      </c>
      <c r="C1195" s="303">
        <f>IF('INGRESO DE DATOS'!$D$19="Guayas/Santa Elena",'Tablas Guayaquil'!C1195,'Tablas Resto de Ecuador'!C1195)</f>
        <v>21481</v>
      </c>
      <c r="D1195" s="303">
        <f>IF('INGRESO DE DATOS'!$D$19="Guayas/Santa Elena",'Tablas Guayaquil'!D1195,'Tablas Resto de Ecuador'!D1195)</f>
        <v>17558</v>
      </c>
      <c r="E1195" s="303">
        <f>IF('INGRESO DE DATOS'!$D$19="Guayas/Santa Elena",'Tablas Guayaquil'!E1195,'Tablas Resto de Ecuador'!E1195)</f>
        <v>0</v>
      </c>
      <c r="F1195" s="303">
        <f>IF('INGRESO DE DATOS'!$D$19="Guayas/Santa Elena",'Tablas Guayaquil'!F1195,'Tablas Resto de Ecuador'!F1195)</f>
        <v>0</v>
      </c>
      <c r="G1195" s="303">
        <f>IF('INGRESO DE DATOS'!$D$19="Guayas/Santa Elena",'Tablas Guayaquil'!G1195,'Tablas Resto de Ecuador'!G1195)</f>
        <v>0</v>
      </c>
    </row>
    <row r="1196" spans="1:7" ht="14" hidden="1" x14ac:dyDescent="0.15">
      <c r="A1196" s="4">
        <v>1</v>
      </c>
      <c r="B1196" s="6" t="s">
        <v>4</v>
      </c>
      <c r="C1196" s="303">
        <f>IF('INGRESO DE DATOS'!$D$19="Guayas/Santa Elena",'Tablas Guayaquil'!C1196,'Tablas Resto de Ecuador'!C1196)</f>
        <v>1102</v>
      </c>
      <c r="D1196" s="303">
        <f>IF('INGRESO DE DATOS'!$D$19="Guayas/Santa Elena",'Tablas Guayaquil'!D1196,'Tablas Resto de Ecuador'!D1196)</f>
        <v>866</v>
      </c>
      <c r="E1196" s="303">
        <f>IF('INGRESO DE DATOS'!$D$19="Guayas/Santa Elena",'Tablas Guayaquil'!E1196,'Tablas Resto de Ecuador'!E1196)</f>
        <v>0</v>
      </c>
      <c r="F1196" s="303">
        <f>IF('INGRESO DE DATOS'!$D$19="Guayas/Santa Elena",'Tablas Guayaquil'!F1196,'Tablas Resto de Ecuador'!F1196)</f>
        <v>0</v>
      </c>
      <c r="G1196" s="303">
        <f>IF('INGRESO DE DATOS'!$D$19="Guayas/Santa Elena",'Tablas Guayaquil'!G1196,'Tablas Resto de Ecuador'!G1196)</f>
        <v>0</v>
      </c>
    </row>
    <row r="1197" spans="1:7" ht="14" hidden="1" x14ac:dyDescent="0.15">
      <c r="A1197" s="4">
        <v>2</v>
      </c>
      <c r="B1197" s="6" t="s">
        <v>1</v>
      </c>
      <c r="C1197" s="303">
        <f>IF('INGRESO DE DATOS'!$D$19="Guayas/Santa Elena",'Tablas Guayaquil'!C1197,'Tablas Resto de Ecuador'!C1197)</f>
        <v>1870</v>
      </c>
      <c r="D1197" s="303">
        <f>IF('INGRESO DE DATOS'!$D$19="Guayas/Santa Elena",'Tablas Guayaquil'!D1197,'Tablas Resto de Ecuador'!D1197)</f>
        <v>1467</v>
      </c>
      <c r="E1197" s="303">
        <f>IF('INGRESO DE DATOS'!$D$19="Guayas/Santa Elena",'Tablas Guayaquil'!E1197,'Tablas Resto de Ecuador'!E1197)</f>
        <v>0</v>
      </c>
      <c r="F1197" s="303">
        <f>IF('INGRESO DE DATOS'!$D$19="Guayas/Santa Elena",'Tablas Guayaquil'!F1197,'Tablas Resto de Ecuador'!F1197)</f>
        <v>0</v>
      </c>
      <c r="G1197" s="303">
        <f>IF('INGRESO DE DATOS'!$D$19="Guayas/Santa Elena",'Tablas Guayaquil'!G1197,'Tablas Resto de Ecuador'!G1197)</f>
        <v>0</v>
      </c>
    </row>
    <row r="1198" spans="1:7" ht="14" hidden="1" x14ac:dyDescent="0.15">
      <c r="A1198" s="4">
        <v>3</v>
      </c>
      <c r="B1198" s="6" t="s">
        <v>5</v>
      </c>
      <c r="C1198" s="303">
        <f>IF('INGRESO DE DATOS'!$D$19="Guayas/Santa Elena",'Tablas Guayaquil'!C1198,'Tablas Resto de Ecuador'!C1198)</f>
        <v>2640</v>
      </c>
      <c r="D1198" s="303">
        <f>IF('INGRESO DE DATOS'!$D$19="Guayas/Santa Elena",'Tablas Guayaquil'!D1198,'Tablas Resto de Ecuador'!D1198)</f>
        <v>2073</v>
      </c>
      <c r="E1198" s="303">
        <f>IF('INGRESO DE DATOS'!$D$19="Guayas/Santa Elena",'Tablas Guayaquil'!E1198,'Tablas Resto de Ecuador'!E1198)</f>
        <v>0</v>
      </c>
      <c r="F1198" s="303">
        <f>IF('INGRESO DE DATOS'!$D$19="Guayas/Santa Elena",'Tablas Guayaquil'!F1198,'Tablas Resto de Ecuador'!F1198)</f>
        <v>0</v>
      </c>
      <c r="G1198" s="303">
        <f>IF('INGRESO DE DATOS'!$D$19="Guayas/Santa Elena",'Tablas Guayaquil'!G1198,'Tablas Resto de Ecuador'!G1198)</f>
        <v>0</v>
      </c>
    </row>
    <row r="1199" spans="1:7" ht="14" hidden="1" x14ac:dyDescent="0.15">
      <c r="A1199" s="4"/>
      <c r="B1199" s="7"/>
      <c r="C1199" s="303">
        <f>IF('INGRESO DE DATOS'!$D$19="Guayas/Santa Elena",'Tablas Guayaquil'!C1199,'Tablas Resto de Ecuador'!C1199)</f>
        <v>0</v>
      </c>
      <c r="D1199" s="303">
        <f>IF('INGRESO DE DATOS'!$D$19="Guayas/Santa Elena",'Tablas Guayaquil'!D1199,'Tablas Resto de Ecuador'!D1199)</f>
        <v>0</v>
      </c>
      <c r="E1199" s="303">
        <f>IF('INGRESO DE DATOS'!$D$19="Guayas/Santa Elena",'Tablas Guayaquil'!E1199,'Tablas Resto de Ecuador'!E1199)</f>
        <v>0</v>
      </c>
      <c r="F1199" s="303">
        <f>IF('INGRESO DE DATOS'!$D$19="Guayas/Santa Elena",'Tablas Guayaquil'!F1199,'Tablas Resto de Ecuador'!F1199)</f>
        <v>0</v>
      </c>
      <c r="G1199" s="303">
        <f>IF('INGRESO DE DATOS'!$D$19="Guayas/Santa Elena",'Tablas Guayaquil'!G1199,'Tablas Resto de Ecuador'!G1199)</f>
        <v>0</v>
      </c>
    </row>
    <row r="1200" spans="1:7" ht="18" hidden="1" x14ac:dyDescent="0.2">
      <c r="A1200" s="422" t="s">
        <v>28</v>
      </c>
      <c r="B1200" s="423"/>
      <c r="C1200" s="303">
        <f>IF('INGRESO DE DATOS'!$D$19="Guayas/Santa Elena",'Tablas Guayaquil'!C1200,'Tablas Resto de Ecuador'!C1200)</f>
        <v>0</v>
      </c>
      <c r="D1200" s="303">
        <f>IF('INGRESO DE DATOS'!$D$19="Guayas/Santa Elena",'Tablas Guayaquil'!D1200,'Tablas Resto de Ecuador'!D1200)</f>
        <v>0</v>
      </c>
      <c r="E1200" s="303">
        <f>IF('INGRESO DE DATOS'!$D$19="Guayas/Santa Elena",'Tablas Guayaquil'!E1200,'Tablas Resto de Ecuador'!E1200)</f>
        <v>0</v>
      </c>
      <c r="F1200" s="303">
        <f>IF('INGRESO DE DATOS'!$D$19="Guayas/Santa Elena",'Tablas Guayaquil'!F1200,'Tablas Resto de Ecuador'!F1200)</f>
        <v>0</v>
      </c>
      <c r="G1200" s="303">
        <f>IF('INGRESO DE DATOS'!$D$19="Guayas/Santa Elena",'Tablas Guayaquil'!G1200,'Tablas Resto de Ecuador'!G1200)</f>
        <v>0</v>
      </c>
    </row>
    <row r="1201" spans="1:7" ht="14" hidden="1" x14ac:dyDescent="0.15">
      <c r="A1201" s="551" t="s">
        <v>0</v>
      </c>
      <c r="B1201" s="552"/>
      <c r="C1201" s="303">
        <f>IF('INGRESO DE DATOS'!$D$19="Guayas/Santa Elena",'Tablas Guayaquil'!C1201,'Tablas Resto de Ecuador'!C1201)</f>
        <v>0</v>
      </c>
      <c r="D1201" s="303">
        <f>IF('INGRESO DE DATOS'!$D$19="Guayas/Santa Elena",'Tablas Guayaquil'!D1201,'Tablas Resto de Ecuador'!D1201)</f>
        <v>0</v>
      </c>
      <c r="E1201" s="303">
        <f>IF('INGRESO DE DATOS'!$D$19="Guayas/Santa Elena",'Tablas Guayaquil'!E1201,'Tablas Resto de Ecuador'!E1201)</f>
        <v>0</v>
      </c>
      <c r="F1201" s="303">
        <f>IF('INGRESO DE DATOS'!$D$19="Guayas/Santa Elena",'Tablas Guayaquil'!F1201,'Tablas Resto de Ecuador'!F1201)</f>
        <v>0</v>
      </c>
      <c r="G1201" s="303">
        <f>IF('INGRESO DE DATOS'!$D$19="Guayas/Santa Elena",'Tablas Guayaquil'!G1201,'Tablas Resto de Ecuador'!G1201)</f>
        <v>0</v>
      </c>
    </row>
    <row r="1202" spans="1:7" ht="14" hidden="1" x14ac:dyDescent="0.15">
      <c r="A1202" s="4" t="s">
        <v>2</v>
      </c>
      <c r="B1202" s="5" t="s">
        <v>2</v>
      </c>
      <c r="C1202" s="303">
        <f>IF('INGRESO DE DATOS'!$D$19="Guayas/Santa Elena",'Tablas Guayaquil'!C1202,'Tablas Resto de Ecuador'!C1202)</f>
        <v>10000</v>
      </c>
      <c r="D1202" s="303">
        <f>IF('INGRESO DE DATOS'!$D$19="Guayas/Santa Elena",'Tablas Guayaquil'!D1202,'Tablas Resto de Ecuador'!D1202)</f>
        <v>20000</v>
      </c>
      <c r="E1202" s="303">
        <f>IF('INGRESO DE DATOS'!$D$19="Guayas/Santa Elena",'Tablas Guayaquil'!E1202,'Tablas Resto de Ecuador'!E1202)</f>
        <v>0</v>
      </c>
      <c r="F1202" s="303">
        <f>IF('INGRESO DE DATOS'!$D$19="Guayas/Santa Elena",'Tablas Guayaquil'!F1202,'Tablas Resto de Ecuador'!F1202)</f>
        <v>0</v>
      </c>
      <c r="G1202" s="303">
        <f>IF('INGRESO DE DATOS'!$D$19="Guayas/Santa Elena",'Tablas Guayaquil'!G1202,'Tablas Resto de Ecuador'!G1202)</f>
        <v>0</v>
      </c>
    </row>
    <row r="1203" spans="1:7" ht="14" hidden="1" x14ac:dyDescent="0.15">
      <c r="A1203" s="4">
        <v>18</v>
      </c>
      <c r="B1203" s="6"/>
      <c r="C1203" s="303">
        <f>IF('INGRESO DE DATOS'!$D$19="Guayas/Santa Elena",'Tablas Guayaquil'!C1203,'Tablas Resto de Ecuador'!C1203)</f>
        <v>243.50666666666669</v>
      </c>
      <c r="D1203" s="303">
        <f>IF('INGRESO DE DATOS'!$D$19="Guayas/Santa Elena",'Tablas Guayaquil'!D1203,'Tablas Resto de Ecuador'!D1203)</f>
        <v>188.81333333333333</v>
      </c>
      <c r="E1203" s="303">
        <f>IF('INGRESO DE DATOS'!$D$19="Guayas/Santa Elena",'Tablas Guayaquil'!E1203,'Tablas Resto de Ecuador'!E1203)</f>
        <v>0</v>
      </c>
      <c r="F1203" s="303">
        <f>IF('INGRESO DE DATOS'!$D$19="Guayas/Santa Elena",'Tablas Guayaquil'!F1203,'Tablas Resto de Ecuador'!F1203)</f>
        <v>0</v>
      </c>
      <c r="G1203" s="303">
        <f>IF('INGRESO DE DATOS'!$D$19="Guayas/Santa Elena",'Tablas Guayaquil'!G1203,'Tablas Resto de Ecuador'!G1203)</f>
        <v>0</v>
      </c>
    </row>
    <row r="1204" spans="1:7" ht="14" hidden="1" x14ac:dyDescent="0.15">
      <c r="A1204" s="4">
        <v>19</v>
      </c>
      <c r="B1204" s="6"/>
      <c r="C1204" s="303">
        <f>IF('INGRESO DE DATOS'!$D$19="Guayas/Santa Elena",'Tablas Guayaquil'!C1204,'Tablas Resto de Ecuador'!C1204)</f>
        <v>243.50666666666669</v>
      </c>
      <c r="D1204" s="303">
        <f>IF('INGRESO DE DATOS'!$D$19="Guayas/Santa Elena",'Tablas Guayaquil'!D1204,'Tablas Resto de Ecuador'!D1204)</f>
        <v>188.81333333333333</v>
      </c>
      <c r="E1204" s="303">
        <f>IF('INGRESO DE DATOS'!$D$19="Guayas/Santa Elena",'Tablas Guayaquil'!E1204,'Tablas Resto de Ecuador'!E1204)</f>
        <v>0</v>
      </c>
      <c r="F1204" s="303">
        <f>IF('INGRESO DE DATOS'!$D$19="Guayas/Santa Elena",'Tablas Guayaquil'!F1204,'Tablas Resto de Ecuador'!F1204)</f>
        <v>0</v>
      </c>
      <c r="G1204" s="303">
        <f>IF('INGRESO DE DATOS'!$D$19="Guayas/Santa Elena",'Tablas Guayaquil'!G1204,'Tablas Resto de Ecuador'!G1204)</f>
        <v>0</v>
      </c>
    </row>
    <row r="1205" spans="1:7" ht="14" hidden="1" x14ac:dyDescent="0.15">
      <c r="A1205" s="4">
        <v>20</v>
      </c>
      <c r="B1205" s="6"/>
      <c r="C1205" s="303">
        <f>IF('INGRESO DE DATOS'!$D$19="Guayas/Santa Elena",'Tablas Guayaquil'!C1205,'Tablas Resto de Ecuador'!C1205)</f>
        <v>243.50666666666669</v>
      </c>
      <c r="D1205" s="303">
        <f>IF('INGRESO DE DATOS'!$D$19="Guayas/Santa Elena",'Tablas Guayaquil'!D1205,'Tablas Resto de Ecuador'!D1205)</f>
        <v>188.81333333333333</v>
      </c>
      <c r="E1205" s="303">
        <f>IF('INGRESO DE DATOS'!$D$19="Guayas/Santa Elena",'Tablas Guayaquil'!E1205,'Tablas Resto de Ecuador'!E1205)</f>
        <v>0</v>
      </c>
      <c r="F1205" s="303">
        <f>IF('INGRESO DE DATOS'!$D$19="Guayas/Santa Elena",'Tablas Guayaquil'!F1205,'Tablas Resto de Ecuador'!F1205)</f>
        <v>0</v>
      </c>
      <c r="G1205" s="303">
        <f>IF('INGRESO DE DATOS'!$D$19="Guayas/Santa Elena",'Tablas Guayaquil'!G1205,'Tablas Resto de Ecuador'!G1205)</f>
        <v>0</v>
      </c>
    </row>
    <row r="1206" spans="1:7" ht="14" hidden="1" x14ac:dyDescent="0.15">
      <c r="A1206" s="4">
        <v>21</v>
      </c>
      <c r="B1206" s="6"/>
      <c r="C1206" s="303">
        <f>IF('INGRESO DE DATOS'!$D$19="Guayas/Santa Elena",'Tablas Guayaquil'!C1206,'Tablas Resto de Ecuador'!C1206)</f>
        <v>243.50666666666669</v>
      </c>
      <c r="D1206" s="303">
        <f>IF('INGRESO DE DATOS'!$D$19="Guayas/Santa Elena",'Tablas Guayaquil'!D1206,'Tablas Resto de Ecuador'!D1206)</f>
        <v>188.81333333333333</v>
      </c>
      <c r="E1206" s="303">
        <f>IF('INGRESO DE DATOS'!$D$19="Guayas/Santa Elena",'Tablas Guayaquil'!E1206,'Tablas Resto de Ecuador'!E1206)</f>
        <v>0</v>
      </c>
      <c r="F1206" s="303">
        <f>IF('INGRESO DE DATOS'!$D$19="Guayas/Santa Elena",'Tablas Guayaquil'!F1206,'Tablas Resto de Ecuador'!F1206)</f>
        <v>0</v>
      </c>
      <c r="G1206" s="303">
        <f>IF('INGRESO DE DATOS'!$D$19="Guayas/Santa Elena",'Tablas Guayaquil'!G1206,'Tablas Resto de Ecuador'!G1206)</f>
        <v>0</v>
      </c>
    </row>
    <row r="1207" spans="1:7" ht="14" hidden="1" x14ac:dyDescent="0.15">
      <c r="A1207" s="4">
        <v>22</v>
      </c>
      <c r="B1207" s="6"/>
      <c r="C1207" s="303">
        <f>IF('INGRESO DE DATOS'!$D$19="Guayas/Santa Elena",'Tablas Guayaquil'!C1207,'Tablas Resto de Ecuador'!C1207)</f>
        <v>243.50666666666669</v>
      </c>
      <c r="D1207" s="303">
        <f>IF('INGRESO DE DATOS'!$D$19="Guayas/Santa Elena",'Tablas Guayaquil'!D1207,'Tablas Resto de Ecuador'!D1207)</f>
        <v>188.81333333333333</v>
      </c>
      <c r="E1207" s="303">
        <f>IF('INGRESO DE DATOS'!$D$19="Guayas/Santa Elena",'Tablas Guayaquil'!E1207,'Tablas Resto de Ecuador'!E1207)</f>
        <v>0</v>
      </c>
      <c r="F1207" s="303">
        <f>IF('INGRESO DE DATOS'!$D$19="Guayas/Santa Elena",'Tablas Guayaquil'!F1207,'Tablas Resto de Ecuador'!F1207)</f>
        <v>0</v>
      </c>
      <c r="G1207" s="303">
        <f>IF('INGRESO DE DATOS'!$D$19="Guayas/Santa Elena",'Tablas Guayaquil'!G1207,'Tablas Resto de Ecuador'!G1207)</f>
        <v>0</v>
      </c>
    </row>
    <row r="1208" spans="1:7" ht="14" hidden="1" x14ac:dyDescent="0.15">
      <c r="A1208" s="4">
        <v>23</v>
      </c>
      <c r="B1208" s="6"/>
      <c r="C1208" s="303">
        <f>IF('INGRESO DE DATOS'!$D$19="Guayas/Santa Elena",'Tablas Guayaquil'!C1208,'Tablas Resto de Ecuador'!C1208)</f>
        <v>243.50666666666669</v>
      </c>
      <c r="D1208" s="303">
        <f>IF('INGRESO DE DATOS'!$D$19="Guayas/Santa Elena",'Tablas Guayaquil'!D1208,'Tablas Resto de Ecuador'!D1208)</f>
        <v>188.81333333333333</v>
      </c>
      <c r="E1208" s="303">
        <f>IF('INGRESO DE DATOS'!$D$19="Guayas/Santa Elena",'Tablas Guayaquil'!E1208,'Tablas Resto de Ecuador'!E1208)</f>
        <v>0</v>
      </c>
      <c r="F1208" s="303">
        <f>IF('INGRESO DE DATOS'!$D$19="Guayas/Santa Elena",'Tablas Guayaquil'!F1208,'Tablas Resto de Ecuador'!F1208)</f>
        <v>0</v>
      </c>
      <c r="G1208" s="303">
        <f>IF('INGRESO DE DATOS'!$D$19="Guayas/Santa Elena",'Tablas Guayaquil'!G1208,'Tablas Resto de Ecuador'!G1208)</f>
        <v>0</v>
      </c>
    </row>
    <row r="1209" spans="1:7" ht="14" hidden="1" x14ac:dyDescent="0.15">
      <c r="A1209" s="4">
        <v>24</v>
      </c>
      <c r="B1209" s="6"/>
      <c r="C1209" s="303">
        <f>IF('INGRESO DE DATOS'!$D$19="Guayas/Santa Elena",'Tablas Guayaquil'!C1209,'Tablas Resto de Ecuador'!C1209)</f>
        <v>243.50666666666669</v>
      </c>
      <c r="D1209" s="303">
        <f>IF('INGRESO DE DATOS'!$D$19="Guayas/Santa Elena",'Tablas Guayaquil'!D1209,'Tablas Resto de Ecuador'!D1209)</f>
        <v>188.81333333333333</v>
      </c>
      <c r="E1209" s="303">
        <f>IF('INGRESO DE DATOS'!$D$19="Guayas/Santa Elena",'Tablas Guayaquil'!E1209,'Tablas Resto de Ecuador'!E1209)</f>
        <v>0</v>
      </c>
      <c r="F1209" s="303">
        <f>IF('INGRESO DE DATOS'!$D$19="Guayas/Santa Elena",'Tablas Guayaquil'!F1209,'Tablas Resto de Ecuador'!F1209)</f>
        <v>0</v>
      </c>
      <c r="G1209" s="303">
        <f>IF('INGRESO DE DATOS'!$D$19="Guayas/Santa Elena",'Tablas Guayaquil'!G1209,'Tablas Resto de Ecuador'!G1209)</f>
        <v>0</v>
      </c>
    </row>
    <row r="1210" spans="1:7" ht="14" hidden="1" x14ac:dyDescent="0.15">
      <c r="A1210" s="4">
        <v>25</v>
      </c>
      <c r="B1210" s="6"/>
      <c r="C1210" s="303">
        <f>IF('INGRESO DE DATOS'!$D$19="Guayas/Santa Elena",'Tablas Guayaquil'!C1210,'Tablas Resto de Ecuador'!C1210)</f>
        <v>260.68</v>
      </c>
      <c r="D1210" s="303">
        <f>IF('INGRESO DE DATOS'!$D$19="Guayas/Santa Elena",'Tablas Guayaquil'!D1210,'Tablas Resto de Ecuador'!D1210)</f>
        <v>200.38666666666668</v>
      </c>
      <c r="E1210" s="303">
        <f>IF('INGRESO DE DATOS'!$D$19="Guayas/Santa Elena",'Tablas Guayaquil'!E1210,'Tablas Resto de Ecuador'!E1210)</f>
        <v>0</v>
      </c>
      <c r="F1210" s="303">
        <f>IF('INGRESO DE DATOS'!$D$19="Guayas/Santa Elena",'Tablas Guayaquil'!F1210,'Tablas Resto de Ecuador'!F1210)</f>
        <v>0</v>
      </c>
      <c r="G1210" s="303">
        <f>IF('INGRESO DE DATOS'!$D$19="Guayas/Santa Elena",'Tablas Guayaquil'!G1210,'Tablas Resto de Ecuador'!G1210)</f>
        <v>0</v>
      </c>
    </row>
    <row r="1211" spans="1:7" ht="14" hidden="1" x14ac:dyDescent="0.15">
      <c r="A1211" s="4">
        <v>26</v>
      </c>
      <c r="B1211" s="6"/>
      <c r="C1211" s="303">
        <f>IF('INGRESO DE DATOS'!$D$19="Guayas/Santa Elena",'Tablas Guayaquil'!C1211,'Tablas Resto de Ecuador'!C1211)</f>
        <v>260.68</v>
      </c>
      <c r="D1211" s="303">
        <f>IF('INGRESO DE DATOS'!$D$19="Guayas/Santa Elena",'Tablas Guayaquil'!D1211,'Tablas Resto de Ecuador'!D1211)</f>
        <v>200.38666666666668</v>
      </c>
      <c r="E1211" s="303">
        <f>IF('INGRESO DE DATOS'!$D$19="Guayas/Santa Elena",'Tablas Guayaquil'!E1211,'Tablas Resto de Ecuador'!E1211)</f>
        <v>0</v>
      </c>
      <c r="F1211" s="303">
        <f>IF('INGRESO DE DATOS'!$D$19="Guayas/Santa Elena",'Tablas Guayaquil'!F1211,'Tablas Resto de Ecuador'!F1211)</f>
        <v>0</v>
      </c>
      <c r="G1211" s="303">
        <f>IF('INGRESO DE DATOS'!$D$19="Guayas/Santa Elena",'Tablas Guayaquil'!G1211,'Tablas Resto de Ecuador'!G1211)</f>
        <v>0</v>
      </c>
    </row>
    <row r="1212" spans="1:7" ht="14" hidden="1" x14ac:dyDescent="0.15">
      <c r="A1212" s="4">
        <v>27</v>
      </c>
      <c r="B1212" s="6"/>
      <c r="C1212" s="303">
        <f>IF('INGRESO DE DATOS'!$D$19="Guayas/Santa Elena",'Tablas Guayaquil'!C1212,'Tablas Resto de Ecuador'!C1212)</f>
        <v>260.68</v>
      </c>
      <c r="D1212" s="303">
        <f>IF('INGRESO DE DATOS'!$D$19="Guayas/Santa Elena",'Tablas Guayaquil'!D1212,'Tablas Resto de Ecuador'!D1212)</f>
        <v>200.38666666666668</v>
      </c>
      <c r="E1212" s="303">
        <f>IF('INGRESO DE DATOS'!$D$19="Guayas/Santa Elena",'Tablas Guayaquil'!E1212,'Tablas Resto de Ecuador'!E1212)</f>
        <v>0</v>
      </c>
      <c r="F1212" s="303">
        <f>IF('INGRESO DE DATOS'!$D$19="Guayas/Santa Elena",'Tablas Guayaquil'!F1212,'Tablas Resto de Ecuador'!F1212)</f>
        <v>0</v>
      </c>
      <c r="G1212" s="303">
        <f>IF('INGRESO DE DATOS'!$D$19="Guayas/Santa Elena",'Tablas Guayaquil'!G1212,'Tablas Resto de Ecuador'!G1212)</f>
        <v>0</v>
      </c>
    </row>
    <row r="1213" spans="1:7" ht="14" hidden="1" x14ac:dyDescent="0.15">
      <c r="A1213" s="4">
        <v>28</v>
      </c>
      <c r="B1213" s="6"/>
      <c r="C1213" s="303">
        <f>IF('INGRESO DE DATOS'!$D$19="Guayas/Santa Elena",'Tablas Guayaquil'!C1213,'Tablas Resto de Ecuador'!C1213)</f>
        <v>260.68</v>
      </c>
      <c r="D1213" s="303">
        <f>IF('INGRESO DE DATOS'!$D$19="Guayas/Santa Elena",'Tablas Guayaquil'!D1213,'Tablas Resto de Ecuador'!D1213)</f>
        <v>200.38666666666668</v>
      </c>
      <c r="E1213" s="303">
        <f>IF('INGRESO DE DATOS'!$D$19="Guayas/Santa Elena",'Tablas Guayaquil'!E1213,'Tablas Resto de Ecuador'!E1213)</f>
        <v>0</v>
      </c>
      <c r="F1213" s="303">
        <f>IF('INGRESO DE DATOS'!$D$19="Guayas/Santa Elena",'Tablas Guayaquil'!F1213,'Tablas Resto de Ecuador'!F1213)</f>
        <v>0</v>
      </c>
      <c r="G1213" s="303">
        <f>IF('INGRESO DE DATOS'!$D$19="Guayas/Santa Elena",'Tablas Guayaquil'!G1213,'Tablas Resto de Ecuador'!G1213)</f>
        <v>0</v>
      </c>
    </row>
    <row r="1214" spans="1:7" ht="14" hidden="1" x14ac:dyDescent="0.15">
      <c r="A1214" s="4">
        <v>29</v>
      </c>
      <c r="B1214" s="6"/>
      <c r="C1214" s="303">
        <f>IF('INGRESO DE DATOS'!$D$19="Guayas/Santa Elena",'Tablas Guayaquil'!C1214,'Tablas Resto de Ecuador'!C1214)</f>
        <v>260.68</v>
      </c>
      <c r="D1214" s="303">
        <f>IF('INGRESO DE DATOS'!$D$19="Guayas/Santa Elena",'Tablas Guayaquil'!D1214,'Tablas Resto de Ecuador'!D1214)</f>
        <v>200.38666666666668</v>
      </c>
      <c r="E1214" s="303">
        <f>IF('INGRESO DE DATOS'!$D$19="Guayas/Santa Elena",'Tablas Guayaquil'!E1214,'Tablas Resto de Ecuador'!E1214)</f>
        <v>0</v>
      </c>
      <c r="F1214" s="303">
        <f>IF('INGRESO DE DATOS'!$D$19="Guayas/Santa Elena",'Tablas Guayaquil'!F1214,'Tablas Resto de Ecuador'!F1214)</f>
        <v>0</v>
      </c>
      <c r="G1214" s="303">
        <f>IF('INGRESO DE DATOS'!$D$19="Guayas/Santa Elena",'Tablas Guayaquil'!G1214,'Tablas Resto de Ecuador'!G1214)</f>
        <v>0</v>
      </c>
    </row>
    <row r="1215" spans="1:7" ht="14" hidden="1" x14ac:dyDescent="0.15">
      <c r="A1215" s="4">
        <v>30</v>
      </c>
      <c r="B1215" s="6"/>
      <c r="C1215" s="303">
        <f>IF('INGRESO DE DATOS'!$D$19="Guayas/Santa Elena",'Tablas Guayaquil'!C1215,'Tablas Resto de Ecuador'!C1215)</f>
        <v>290.64</v>
      </c>
      <c r="D1215" s="303">
        <f>IF('INGRESO DE DATOS'!$D$19="Guayas/Santa Elena",'Tablas Guayaquil'!D1215,'Tablas Resto de Ecuador'!D1215)</f>
        <v>221.29333333333335</v>
      </c>
      <c r="E1215" s="303">
        <f>IF('INGRESO DE DATOS'!$D$19="Guayas/Santa Elena",'Tablas Guayaquil'!E1215,'Tablas Resto de Ecuador'!E1215)</f>
        <v>0</v>
      </c>
      <c r="F1215" s="303">
        <f>IF('INGRESO DE DATOS'!$D$19="Guayas/Santa Elena",'Tablas Guayaquil'!F1215,'Tablas Resto de Ecuador'!F1215)</f>
        <v>0</v>
      </c>
      <c r="G1215" s="303">
        <f>IF('INGRESO DE DATOS'!$D$19="Guayas/Santa Elena",'Tablas Guayaquil'!G1215,'Tablas Resto de Ecuador'!G1215)</f>
        <v>0</v>
      </c>
    </row>
    <row r="1216" spans="1:7" ht="14" hidden="1" x14ac:dyDescent="0.15">
      <c r="A1216" s="4">
        <v>31</v>
      </c>
      <c r="B1216" s="6"/>
      <c r="C1216" s="303">
        <f>IF('INGRESO DE DATOS'!$D$19="Guayas/Santa Elena",'Tablas Guayaquil'!C1216,'Tablas Resto de Ecuador'!C1216)</f>
        <v>290.64</v>
      </c>
      <c r="D1216" s="303">
        <f>IF('INGRESO DE DATOS'!$D$19="Guayas/Santa Elena",'Tablas Guayaquil'!D1216,'Tablas Resto de Ecuador'!D1216)</f>
        <v>221.29333333333335</v>
      </c>
      <c r="E1216" s="303">
        <f>IF('INGRESO DE DATOS'!$D$19="Guayas/Santa Elena",'Tablas Guayaquil'!E1216,'Tablas Resto de Ecuador'!E1216)</f>
        <v>0</v>
      </c>
      <c r="F1216" s="303">
        <f>IF('INGRESO DE DATOS'!$D$19="Guayas/Santa Elena",'Tablas Guayaquil'!F1216,'Tablas Resto de Ecuador'!F1216)</f>
        <v>0</v>
      </c>
      <c r="G1216" s="303">
        <f>IF('INGRESO DE DATOS'!$D$19="Guayas/Santa Elena",'Tablas Guayaquil'!G1216,'Tablas Resto de Ecuador'!G1216)</f>
        <v>0</v>
      </c>
    </row>
    <row r="1217" spans="1:7" ht="14" hidden="1" x14ac:dyDescent="0.15">
      <c r="A1217" s="4">
        <v>32</v>
      </c>
      <c r="B1217" s="6"/>
      <c r="C1217" s="303">
        <f>IF('INGRESO DE DATOS'!$D$19="Guayas/Santa Elena",'Tablas Guayaquil'!C1217,'Tablas Resto de Ecuador'!C1217)</f>
        <v>290.64</v>
      </c>
      <c r="D1217" s="303">
        <f>IF('INGRESO DE DATOS'!$D$19="Guayas/Santa Elena",'Tablas Guayaquil'!D1217,'Tablas Resto de Ecuador'!D1217)</f>
        <v>221.29333333333335</v>
      </c>
      <c r="E1217" s="303">
        <f>IF('INGRESO DE DATOS'!$D$19="Guayas/Santa Elena",'Tablas Guayaquil'!E1217,'Tablas Resto de Ecuador'!E1217)</f>
        <v>0</v>
      </c>
      <c r="F1217" s="303">
        <f>IF('INGRESO DE DATOS'!$D$19="Guayas/Santa Elena",'Tablas Guayaquil'!F1217,'Tablas Resto de Ecuador'!F1217)</f>
        <v>0</v>
      </c>
      <c r="G1217" s="303">
        <f>IF('INGRESO DE DATOS'!$D$19="Guayas/Santa Elena",'Tablas Guayaquil'!G1217,'Tablas Resto de Ecuador'!G1217)</f>
        <v>0</v>
      </c>
    </row>
    <row r="1218" spans="1:7" ht="14" hidden="1" x14ac:dyDescent="0.15">
      <c r="A1218" s="4">
        <v>33</v>
      </c>
      <c r="B1218" s="6"/>
      <c r="C1218" s="303">
        <f>IF('INGRESO DE DATOS'!$D$19="Guayas/Santa Elena",'Tablas Guayaquil'!C1218,'Tablas Resto de Ecuador'!C1218)</f>
        <v>290.64</v>
      </c>
      <c r="D1218" s="303">
        <f>IF('INGRESO DE DATOS'!$D$19="Guayas/Santa Elena",'Tablas Guayaquil'!D1218,'Tablas Resto de Ecuador'!D1218)</f>
        <v>221.29333333333335</v>
      </c>
      <c r="E1218" s="303">
        <f>IF('INGRESO DE DATOS'!$D$19="Guayas/Santa Elena",'Tablas Guayaquil'!E1218,'Tablas Resto de Ecuador'!E1218)</f>
        <v>0</v>
      </c>
      <c r="F1218" s="303">
        <f>IF('INGRESO DE DATOS'!$D$19="Guayas/Santa Elena",'Tablas Guayaquil'!F1218,'Tablas Resto de Ecuador'!F1218)</f>
        <v>0</v>
      </c>
      <c r="G1218" s="303">
        <f>IF('INGRESO DE DATOS'!$D$19="Guayas/Santa Elena",'Tablas Guayaquil'!G1218,'Tablas Resto de Ecuador'!G1218)</f>
        <v>0</v>
      </c>
    </row>
    <row r="1219" spans="1:7" ht="14" hidden="1" x14ac:dyDescent="0.15">
      <c r="A1219" s="4">
        <v>34</v>
      </c>
      <c r="B1219" s="6"/>
      <c r="C1219" s="303">
        <f>IF('INGRESO DE DATOS'!$D$19="Guayas/Santa Elena",'Tablas Guayaquil'!C1219,'Tablas Resto de Ecuador'!C1219)</f>
        <v>290.64</v>
      </c>
      <c r="D1219" s="303">
        <f>IF('INGRESO DE DATOS'!$D$19="Guayas/Santa Elena",'Tablas Guayaquil'!D1219,'Tablas Resto de Ecuador'!D1219)</f>
        <v>221.29333333333335</v>
      </c>
      <c r="E1219" s="303">
        <f>IF('INGRESO DE DATOS'!$D$19="Guayas/Santa Elena",'Tablas Guayaquil'!E1219,'Tablas Resto de Ecuador'!E1219)</f>
        <v>0</v>
      </c>
      <c r="F1219" s="303">
        <f>IF('INGRESO DE DATOS'!$D$19="Guayas/Santa Elena",'Tablas Guayaquil'!F1219,'Tablas Resto de Ecuador'!F1219)</f>
        <v>0</v>
      </c>
      <c r="G1219" s="303">
        <f>IF('INGRESO DE DATOS'!$D$19="Guayas/Santa Elena",'Tablas Guayaquil'!G1219,'Tablas Resto de Ecuador'!G1219)</f>
        <v>0</v>
      </c>
    </row>
    <row r="1220" spans="1:7" ht="14" hidden="1" x14ac:dyDescent="0.15">
      <c r="A1220" s="4">
        <v>35</v>
      </c>
      <c r="B1220" s="6"/>
      <c r="C1220" s="303">
        <f>IF('INGRESO DE DATOS'!$D$19="Guayas/Santa Elena",'Tablas Guayaquil'!C1220,'Tablas Resto de Ecuador'!C1220)</f>
        <v>324.70666666666671</v>
      </c>
      <c r="D1220" s="303">
        <f>IF('INGRESO DE DATOS'!$D$19="Guayas/Santa Elena",'Tablas Guayaquil'!D1220,'Tablas Resto de Ecuador'!D1220)</f>
        <v>246.4</v>
      </c>
      <c r="E1220" s="303">
        <f>IF('INGRESO DE DATOS'!$D$19="Guayas/Santa Elena",'Tablas Guayaquil'!E1220,'Tablas Resto de Ecuador'!E1220)</f>
        <v>0</v>
      </c>
      <c r="F1220" s="303">
        <f>IF('INGRESO DE DATOS'!$D$19="Guayas/Santa Elena",'Tablas Guayaquil'!F1220,'Tablas Resto de Ecuador'!F1220)</f>
        <v>0</v>
      </c>
      <c r="G1220" s="303">
        <f>IF('INGRESO DE DATOS'!$D$19="Guayas/Santa Elena",'Tablas Guayaquil'!G1220,'Tablas Resto de Ecuador'!G1220)</f>
        <v>0</v>
      </c>
    </row>
    <row r="1221" spans="1:7" ht="14" hidden="1" x14ac:dyDescent="0.15">
      <c r="A1221" s="4">
        <v>36</v>
      </c>
      <c r="B1221" s="6"/>
      <c r="C1221" s="303">
        <f>IF('INGRESO DE DATOS'!$D$19="Guayas/Santa Elena",'Tablas Guayaquil'!C1221,'Tablas Resto de Ecuador'!C1221)</f>
        <v>324.70666666666671</v>
      </c>
      <c r="D1221" s="303">
        <f>IF('INGRESO DE DATOS'!$D$19="Guayas/Santa Elena",'Tablas Guayaquil'!D1221,'Tablas Resto de Ecuador'!D1221)</f>
        <v>246.4</v>
      </c>
      <c r="E1221" s="303">
        <f>IF('INGRESO DE DATOS'!$D$19="Guayas/Santa Elena",'Tablas Guayaquil'!E1221,'Tablas Resto de Ecuador'!E1221)</f>
        <v>0</v>
      </c>
      <c r="F1221" s="303">
        <f>IF('INGRESO DE DATOS'!$D$19="Guayas/Santa Elena",'Tablas Guayaquil'!F1221,'Tablas Resto de Ecuador'!F1221)</f>
        <v>0</v>
      </c>
      <c r="G1221" s="303">
        <f>IF('INGRESO DE DATOS'!$D$19="Guayas/Santa Elena",'Tablas Guayaquil'!G1221,'Tablas Resto de Ecuador'!G1221)</f>
        <v>0</v>
      </c>
    </row>
    <row r="1222" spans="1:7" ht="14" hidden="1" x14ac:dyDescent="0.15">
      <c r="A1222" s="4">
        <v>37</v>
      </c>
      <c r="B1222" s="6"/>
      <c r="C1222" s="303">
        <f>IF('INGRESO DE DATOS'!$D$19="Guayas/Santa Elena",'Tablas Guayaquil'!C1222,'Tablas Resto de Ecuador'!C1222)</f>
        <v>324.70666666666671</v>
      </c>
      <c r="D1222" s="303">
        <f>IF('INGRESO DE DATOS'!$D$19="Guayas/Santa Elena",'Tablas Guayaquil'!D1222,'Tablas Resto de Ecuador'!D1222)</f>
        <v>246.4</v>
      </c>
      <c r="E1222" s="303">
        <f>IF('INGRESO DE DATOS'!$D$19="Guayas/Santa Elena",'Tablas Guayaquil'!E1222,'Tablas Resto de Ecuador'!E1222)</f>
        <v>0</v>
      </c>
      <c r="F1222" s="303">
        <f>IF('INGRESO DE DATOS'!$D$19="Guayas/Santa Elena",'Tablas Guayaquil'!F1222,'Tablas Resto de Ecuador'!F1222)</f>
        <v>0</v>
      </c>
      <c r="G1222" s="303">
        <f>IF('INGRESO DE DATOS'!$D$19="Guayas/Santa Elena",'Tablas Guayaquil'!G1222,'Tablas Resto de Ecuador'!G1222)</f>
        <v>0</v>
      </c>
    </row>
    <row r="1223" spans="1:7" ht="14" hidden="1" x14ac:dyDescent="0.15">
      <c r="A1223" s="4">
        <v>38</v>
      </c>
      <c r="B1223" s="6"/>
      <c r="C1223" s="303">
        <f>IF('INGRESO DE DATOS'!$D$19="Guayas/Santa Elena",'Tablas Guayaquil'!C1223,'Tablas Resto de Ecuador'!C1223)</f>
        <v>324.70666666666671</v>
      </c>
      <c r="D1223" s="303">
        <f>IF('INGRESO DE DATOS'!$D$19="Guayas/Santa Elena",'Tablas Guayaquil'!D1223,'Tablas Resto de Ecuador'!D1223)</f>
        <v>246.4</v>
      </c>
      <c r="E1223" s="303">
        <f>IF('INGRESO DE DATOS'!$D$19="Guayas/Santa Elena",'Tablas Guayaquil'!E1223,'Tablas Resto de Ecuador'!E1223)</f>
        <v>0</v>
      </c>
      <c r="F1223" s="303">
        <f>IF('INGRESO DE DATOS'!$D$19="Guayas/Santa Elena",'Tablas Guayaquil'!F1223,'Tablas Resto de Ecuador'!F1223)</f>
        <v>0</v>
      </c>
      <c r="G1223" s="303">
        <f>IF('INGRESO DE DATOS'!$D$19="Guayas/Santa Elena",'Tablas Guayaquil'!G1223,'Tablas Resto de Ecuador'!G1223)</f>
        <v>0</v>
      </c>
    </row>
    <row r="1224" spans="1:7" ht="14" hidden="1" x14ac:dyDescent="0.15">
      <c r="A1224" s="4">
        <v>39</v>
      </c>
      <c r="B1224" s="6"/>
      <c r="C1224" s="303">
        <f>IF('INGRESO DE DATOS'!$D$19="Guayas/Santa Elena",'Tablas Guayaquil'!C1224,'Tablas Resto de Ecuador'!C1224)</f>
        <v>324.70666666666671</v>
      </c>
      <c r="D1224" s="303">
        <f>IF('INGRESO DE DATOS'!$D$19="Guayas/Santa Elena",'Tablas Guayaquil'!D1224,'Tablas Resto de Ecuador'!D1224)</f>
        <v>246.4</v>
      </c>
      <c r="E1224" s="303">
        <f>IF('INGRESO DE DATOS'!$D$19="Guayas/Santa Elena",'Tablas Guayaquil'!E1224,'Tablas Resto de Ecuador'!E1224)</f>
        <v>0</v>
      </c>
      <c r="F1224" s="303">
        <f>IF('INGRESO DE DATOS'!$D$19="Guayas/Santa Elena",'Tablas Guayaquil'!F1224,'Tablas Resto de Ecuador'!F1224)</f>
        <v>0</v>
      </c>
      <c r="G1224" s="303">
        <f>IF('INGRESO DE DATOS'!$D$19="Guayas/Santa Elena",'Tablas Guayaquil'!G1224,'Tablas Resto de Ecuador'!G1224)</f>
        <v>0</v>
      </c>
    </row>
    <row r="1225" spans="1:7" ht="14" hidden="1" x14ac:dyDescent="0.15">
      <c r="A1225" s="4">
        <v>40</v>
      </c>
      <c r="B1225" s="6"/>
      <c r="C1225" s="303">
        <f>IF('INGRESO DE DATOS'!$D$19="Guayas/Santa Elena",'Tablas Guayaquil'!C1225,'Tablas Resto de Ecuador'!C1225)</f>
        <v>364</v>
      </c>
      <c r="D1225" s="303">
        <f>IF('INGRESO DE DATOS'!$D$19="Guayas/Santa Elena",'Tablas Guayaquil'!D1225,'Tablas Resto de Ecuador'!D1225)</f>
        <v>275.8</v>
      </c>
      <c r="E1225" s="303">
        <f>IF('INGRESO DE DATOS'!$D$19="Guayas/Santa Elena",'Tablas Guayaquil'!E1225,'Tablas Resto de Ecuador'!E1225)</f>
        <v>0</v>
      </c>
      <c r="F1225" s="303">
        <f>IF('INGRESO DE DATOS'!$D$19="Guayas/Santa Elena",'Tablas Guayaquil'!F1225,'Tablas Resto de Ecuador'!F1225)</f>
        <v>0</v>
      </c>
      <c r="G1225" s="303">
        <f>IF('INGRESO DE DATOS'!$D$19="Guayas/Santa Elena",'Tablas Guayaquil'!G1225,'Tablas Resto de Ecuador'!G1225)</f>
        <v>0</v>
      </c>
    </row>
    <row r="1226" spans="1:7" ht="14" hidden="1" x14ac:dyDescent="0.15">
      <c r="A1226" s="4">
        <v>41</v>
      </c>
      <c r="B1226" s="6"/>
      <c r="C1226" s="303">
        <f>IF('INGRESO DE DATOS'!$D$19="Guayas/Santa Elena",'Tablas Guayaquil'!C1226,'Tablas Resto de Ecuador'!C1226)</f>
        <v>364</v>
      </c>
      <c r="D1226" s="303">
        <f>IF('INGRESO DE DATOS'!$D$19="Guayas/Santa Elena",'Tablas Guayaquil'!D1226,'Tablas Resto de Ecuador'!D1226)</f>
        <v>275.8</v>
      </c>
      <c r="E1226" s="303">
        <f>IF('INGRESO DE DATOS'!$D$19="Guayas/Santa Elena",'Tablas Guayaquil'!E1226,'Tablas Resto de Ecuador'!E1226)</f>
        <v>0</v>
      </c>
      <c r="F1226" s="303">
        <f>IF('INGRESO DE DATOS'!$D$19="Guayas/Santa Elena",'Tablas Guayaquil'!F1226,'Tablas Resto de Ecuador'!F1226)</f>
        <v>0</v>
      </c>
      <c r="G1226" s="303">
        <f>IF('INGRESO DE DATOS'!$D$19="Guayas/Santa Elena",'Tablas Guayaquil'!G1226,'Tablas Resto de Ecuador'!G1226)</f>
        <v>0</v>
      </c>
    </row>
    <row r="1227" spans="1:7" ht="14" hidden="1" x14ac:dyDescent="0.15">
      <c r="A1227" s="4">
        <v>42</v>
      </c>
      <c r="B1227" s="6"/>
      <c r="C1227" s="303">
        <f>IF('INGRESO DE DATOS'!$D$19="Guayas/Santa Elena",'Tablas Guayaquil'!C1227,'Tablas Resto de Ecuador'!C1227)</f>
        <v>364</v>
      </c>
      <c r="D1227" s="303">
        <f>IF('INGRESO DE DATOS'!$D$19="Guayas/Santa Elena",'Tablas Guayaquil'!D1227,'Tablas Resto de Ecuador'!D1227)</f>
        <v>275.8</v>
      </c>
      <c r="E1227" s="303">
        <f>IF('INGRESO DE DATOS'!$D$19="Guayas/Santa Elena",'Tablas Guayaquil'!E1227,'Tablas Resto de Ecuador'!E1227)</f>
        <v>0</v>
      </c>
      <c r="F1227" s="303">
        <f>IF('INGRESO DE DATOS'!$D$19="Guayas/Santa Elena",'Tablas Guayaquil'!F1227,'Tablas Resto de Ecuador'!F1227)</f>
        <v>0</v>
      </c>
      <c r="G1227" s="303">
        <f>IF('INGRESO DE DATOS'!$D$19="Guayas/Santa Elena",'Tablas Guayaquil'!G1227,'Tablas Resto de Ecuador'!G1227)</f>
        <v>0</v>
      </c>
    </row>
    <row r="1228" spans="1:7" ht="14" hidden="1" x14ac:dyDescent="0.15">
      <c r="A1228" s="4">
        <v>43</v>
      </c>
      <c r="B1228" s="6"/>
      <c r="C1228" s="303">
        <f>IF('INGRESO DE DATOS'!$D$19="Guayas/Santa Elena",'Tablas Guayaquil'!C1228,'Tablas Resto de Ecuador'!C1228)</f>
        <v>364</v>
      </c>
      <c r="D1228" s="303">
        <f>IF('INGRESO DE DATOS'!$D$19="Guayas/Santa Elena",'Tablas Guayaquil'!D1228,'Tablas Resto de Ecuador'!D1228)</f>
        <v>275.8</v>
      </c>
      <c r="E1228" s="303">
        <f>IF('INGRESO DE DATOS'!$D$19="Guayas/Santa Elena",'Tablas Guayaquil'!E1228,'Tablas Resto de Ecuador'!E1228)</f>
        <v>0</v>
      </c>
      <c r="F1228" s="303">
        <f>IF('INGRESO DE DATOS'!$D$19="Guayas/Santa Elena",'Tablas Guayaquil'!F1228,'Tablas Resto de Ecuador'!F1228)</f>
        <v>0</v>
      </c>
      <c r="G1228" s="303">
        <f>IF('INGRESO DE DATOS'!$D$19="Guayas/Santa Elena",'Tablas Guayaquil'!G1228,'Tablas Resto de Ecuador'!G1228)</f>
        <v>0</v>
      </c>
    </row>
    <row r="1229" spans="1:7" ht="14" hidden="1" x14ac:dyDescent="0.15">
      <c r="A1229" s="4">
        <v>44</v>
      </c>
      <c r="B1229" s="6"/>
      <c r="C1229" s="303">
        <f>IF('INGRESO DE DATOS'!$D$19="Guayas/Santa Elena",'Tablas Guayaquil'!C1229,'Tablas Resto de Ecuador'!C1229)</f>
        <v>364</v>
      </c>
      <c r="D1229" s="303">
        <f>IF('INGRESO DE DATOS'!$D$19="Guayas/Santa Elena",'Tablas Guayaquil'!D1229,'Tablas Resto de Ecuador'!D1229)</f>
        <v>275.8</v>
      </c>
      <c r="E1229" s="303">
        <f>IF('INGRESO DE DATOS'!$D$19="Guayas/Santa Elena",'Tablas Guayaquil'!E1229,'Tablas Resto de Ecuador'!E1229)</f>
        <v>0</v>
      </c>
      <c r="F1229" s="303">
        <f>IF('INGRESO DE DATOS'!$D$19="Guayas/Santa Elena",'Tablas Guayaquil'!F1229,'Tablas Resto de Ecuador'!F1229)</f>
        <v>0</v>
      </c>
      <c r="G1229" s="303">
        <f>IF('INGRESO DE DATOS'!$D$19="Guayas/Santa Elena",'Tablas Guayaquil'!G1229,'Tablas Resto de Ecuador'!G1229)</f>
        <v>0</v>
      </c>
    </row>
    <row r="1230" spans="1:7" ht="14" hidden="1" x14ac:dyDescent="0.15">
      <c r="A1230" s="4">
        <v>45</v>
      </c>
      <c r="B1230" s="6"/>
      <c r="C1230" s="303">
        <f>IF('INGRESO DE DATOS'!$D$19="Guayas/Santa Elena",'Tablas Guayaquil'!C1230,'Tablas Resto de Ecuador'!C1230)</f>
        <v>407.5866666666667</v>
      </c>
      <c r="D1230" s="303">
        <f>IF('INGRESO DE DATOS'!$D$19="Guayas/Santa Elena",'Tablas Guayaquil'!D1230,'Tablas Resto de Ecuador'!D1230)</f>
        <v>309.40000000000003</v>
      </c>
      <c r="E1230" s="303">
        <f>IF('INGRESO DE DATOS'!$D$19="Guayas/Santa Elena",'Tablas Guayaquil'!E1230,'Tablas Resto de Ecuador'!E1230)</f>
        <v>0</v>
      </c>
      <c r="F1230" s="303">
        <f>IF('INGRESO DE DATOS'!$D$19="Guayas/Santa Elena",'Tablas Guayaquil'!F1230,'Tablas Resto de Ecuador'!F1230)</f>
        <v>0</v>
      </c>
      <c r="G1230" s="303">
        <f>IF('INGRESO DE DATOS'!$D$19="Guayas/Santa Elena",'Tablas Guayaquil'!G1230,'Tablas Resto de Ecuador'!G1230)</f>
        <v>0</v>
      </c>
    </row>
    <row r="1231" spans="1:7" ht="14" hidden="1" x14ac:dyDescent="0.15">
      <c r="A1231" s="4">
        <v>46</v>
      </c>
      <c r="B1231" s="6"/>
      <c r="C1231" s="303">
        <f>IF('INGRESO DE DATOS'!$D$19="Guayas/Santa Elena",'Tablas Guayaquil'!C1231,'Tablas Resto de Ecuador'!C1231)</f>
        <v>407.5866666666667</v>
      </c>
      <c r="D1231" s="303">
        <f>IF('INGRESO DE DATOS'!$D$19="Guayas/Santa Elena",'Tablas Guayaquil'!D1231,'Tablas Resto de Ecuador'!D1231)</f>
        <v>309.40000000000003</v>
      </c>
      <c r="E1231" s="303">
        <f>IF('INGRESO DE DATOS'!$D$19="Guayas/Santa Elena",'Tablas Guayaquil'!E1231,'Tablas Resto de Ecuador'!E1231)</f>
        <v>0</v>
      </c>
      <c r="F1231" s="303">
        <f>IF('INGRESO DE DATOS'!$D$19="Guayas/Santa Elena",'Tablas Guayaquil'!F1231,'Tablas Resto de Ecuador'!F1231)</f>
        <v>0</v>
      </c>
      <c r="G1231" s="303">
        <f>IF('INGRESO DE DATOS'!$D$19="Guayas/Santa Elena",'Tablas Guayaquil'!G1231,'Tablas Resto de Ecuador'!G1231)</f>
        <v>0</v>
      </c>
    </row>
    <row r="1232" spans="1:7" ht="14" hidden="1" x14ac:dyDescent="0.15">
      <c r="A1232" s="4">
        <v>47</v>
      </c>
      <c r="B1232" s="6"/>
      <c r="C1232" s="303">
        <f>IF('INGRESO DE DATOS'!$D$19="Guayas/Santa Elena",'Tablas Guayaquil'!C1232,'Tablas Resto de Ecuador'!C1232)</f>
        <v>407.5866666666667</v>
      </c>
      <c r="D1232" s="303">
        <f>IF('INGRESO DE DATOS'!$D$19="Guayas/Santa Elena",'Tablas Guayaquil'!D1232,'Tablas Resto de Ecuador'!D1232)</f>
        <v>309.40000000000003</v>
      </c>
      <c r="E1232" s="303">
        <f>IF('INGRESO DE DATOS'!$D$19="Guayas/Santa Elena",'Tablas Guayaquil'!E1232,'Tablas Resto de Ecuador'!E1232)</f>
        <v>0</v>
      </c>
      <c r="F1232" s="303">
        <f>IF('INGRESO DE DATOS'!$D$19="Guayas/Santa Elena",'Tablas Guayaquil'!F1232,'Tablas Resto de Ecuador'!F1232)</f>
        <v>0</v>
      </c>
      <c r="G1232" s="303">
        <f>IF('INGRESO DE DATOS'!$D$19="Guayas/Santa Elena",'Tablas Guayaquil'!G1232,'Tablas Resto de Ecuador'!G1232)</f>
        <v>0</v>
      </c>
    </row>
    <row r="1233" spans="1:7" ht="14" hidden="1" x14ac:dyDescent="0.15">
      <c r="A1233" s="4">
        <v>48</v>
      </c>
      <c r="B1233" s="6"/>
      <c r="C1233" s="303">
        <f>IF('INGRESO DE DATOS'!$D$19="Guayas/Santa Elena",'Tablas Guayaquil'!C1233,'Tablas Resto de Ecuador'!C1233)</f>
        <v>407.5866666666667</v>
      </c>
      <c r="D1233" s="303">
        <f>IF('INGRESO DE DATOS'!$D$19="Guayas/Santa Elena",'Tablas Guayaquil'!D1233,'Tablas Resto de Ecuador'!D1233)</f>
        <v>309.40000000000003</v>
      </c>
      <c r="E1233" s="303">
        <f>IF('INGRESO DE DATOS'!$D$19="Guayas/Santa Elena",'Tablas Guayaquil'!E1233,'Tablas Resto de Ecuador'!E1233)</f>
        <v>0</v>
      </c>
      <c r="F1233" s="303">
        <f>IF('INGRESO DE DATOS'!$D$19="Guayas/Santa Elena",'Tablas Guayaquil'!F1233,'Tablas Resto de Ecuador'!F1233)</f>
        <v>0</v>
      </c>
      <c r="G1233" s="303">
        <f>IF('INGRESO DE DATOS'!$D$19="Guayas/Santa Elena",'Tablas Guayaquil'!G1233,'Tablas Resto de Ecuador'!G1233)</f>
        <v>0</v>
      </c>
    </row>
    <row r="1234" spans="1:7" ht="14" hidden="1" x14ac:dyDescent="0.15">
      <c r="A1234" s="4">
        <v>49</v>
      </c>
      <c r="B1234" s="6"/>
      <c r="C1234" s="303">
        <f>IF('INGRESO DE DATOS'!$D$19="Guayas/Santa Elena",'Tablas Guayaquil'!C1234,'Tablas Resto de Ecuador'!C1234)</f>
        <v>407.5866666666667</v>
      </c>
      <c r="D1234" s="303">
        <f>IF('INGRESO DE DATOS'!$D$19="Guayas/Santa Elena",'Tablas Guayaquil'!D1234,'Tablas Resto de Ecuador'!D1234)</f>
        <v>309.40000000000003</v>
      </c>
      <c r="E1234" s="303">
        <f>IF('INGRESO DE DATOS'!$D$19="Guayas/Santa Elena",'Tablas Guayaquil'!E1234,'Tablas Resto de Ecuador'!E1234)</f>
        <v>0</v>
      </c>
      <c r="F1234" s="303">
        <f>IF('INGRESO DE DATOS'!$D$19="Guayas/Santa Elena",'Tablas Guayaquil'!F1234,'Tablas Resto de Ecuador'!F1234)</f>
        <v>0</v>
      </c>
      <c r="G1234" s="303">
        <f>IF('INGRESO DE DATOS'!$D$19="Guayas/Santa Elena",'Tablas Guayaquil'!G1234,'Tablas Resto de Ecuador'!G1234)</f>
        <v>0</v>
      </c>
    </row>
    <row r="1235" spans="1:7" ht="14" hidden="1" x14ac:dyDescent="0.15">
      <c r="A1235" s="4">
        <v>50</v>
      </c>
      <c r="B1235" s="6"/>
      <c r="C1235" s="303">
        <f>IF('INGRESO DE DATOS'!$D$19="Guayas/Santa Elena",'Tablas Guayaquil'!C1235,'Tablas Resto de Ecuador'!C1235)</f>
        <v>456.49333333333334</v>
      </c>
      <c r="D1235" s="303">
        <f>IF('INGRESO DE DATOS'!$D$19="Guayas/Santa Elena",'Tablas Guayaquil'!D1235,'Tablas Resto de Ecuador'!D1235)</f>
        <v>347.57333333333332</v>
      </c>
      <c r="E1235" s="303">
        <f>IF('INGRESO DE DATOS'!$D$19="Guayas/Santa Elena",'Tablas Guayaquil'!E1235,'Tablas Resto de Ecuador'!E1235)</f>
        <v>0</v>
      </c>
      <c r="F1235" s="303">
        <f>IF('INGRESO DE DATOS'!$D$19="Guayas/Santa Elena",'Tablas Guayaquil'!F1235,'Tablas Resto de Ecuador'!F1235)</f>
        <v>0</v>
      </c>
      <c r="G1235" s="303">
        <f>IF('INGRESO DE DATOS'!$D$19="Guayas/Santa Elena",'Tablas Guayaquil'!G1235,'Tablas Resto de Ecuador'!G1235)</f>
        <v>0</v>
      </c>
    </row>
    <row r="1236" spans="1:7" ht="14" hidden="1" x14ac:dyDescent="0.15">
      <c r="A1236" s="4">
        <v>51</v>
      </c>
      <c r="B1236" s="6"/>
      <c r="C1236" s="303">
        <f>IF('INGRESO DE DATOS'!$D$19="Guayas/Santa Elena",'Tablas Guayaquil'!C1236,'Tablas Resto de Ecuador'!C1236)</f>
        <v>456.49333333333334</v>
      </c>
      <c r="D1236" s="303">
        <f>IF('INGRESO DE DATOS'!$D$19="Guayas/Santa Elena",'Tablas Guayaquil'!D1236,'Tablas Resto de Ecuador'!D1236)</f>
        <v>347.57333333333332</v>
      </c>
      <c r="E1236" s="303">
        <f>IF('INGRESO DE DATOS'!$D$19="Guayas/Santa Elena",'Tablas Guayaquil'!E1236,'Tablas Resto de Ecuador'!E1236)</f>
        <v>0</v>
      </c>
      <c r="F1236" s="303">
        <f>IF('INGRESO DE DATOS'!$D$19="Guayas/Santa Elena",'Tablas Guayaquil'!F1236,'Tablas Resto de Ecuador'!F1236)</f>
        <v>0</v>
      </c>
      <c r="G1236" s="303">
        <f>IF('INGRESO DE DATOS'!$D$19="Guayas/Santa Elena",'Tablas Guayaquil'!G1236,'Tablas Resto de Ecuador'!G1236)</f>
        <v>0</v>
      </c>
    </row>
    <row r="1237" spans="1:7" ht="14" hidden="1" x14ac:dyDescent="0.15">
      <c r="A1237" s="4">
        <v>52</v>
      </c>
      <c r="B1237" s="6"/>
      <c r="C1237" s="303">
        <f>IF('INGRESO DE DATOS'!$D$19="Guayas/Santa Elena",'Tablas Guayaquil'!C1237,'Tablas Resto de Ecuador'!C1237)</f>
        <v>456.49333333333334</v>
      </c>
      <c r="D1237" s="303">
        <f>IF('INGRESO DE DATOS'!$D$19="Guayas/Santa Elena",'Tablas Guayaquil'!D1237,'Tablas Resto de Ecuador'!D1237)</f>
        <v>347.57333333333332</v>
      </c>
      <c r="E1237" s="303">
        <f>IF('INGRESO DE DATOS'!$D$19="Guayas/Santa Elena",'Tablas Guayaquil'!E1237,'Tablas Resto de Ecuador'!E1237)</f>
        <v>0</v>
      </c>
      <c r="F1237" s="303">
        <f>IF('INGRESO DE DATOS'!$D$19="Guayas/Santa Elena",'Tablas Guayaquil'!F1237,'Tablas Resto de Ecuador'!F1237)</f>
        <v>0</v>
      </c>
      <c r="G1237" s="303">
        <f>IF('INGRESO DE DATOS'!$D$19="Guayas/Santa Elena",'Tablas Guayaquil'!G1237,'Tablas Resto de Ecuador'!G1237)</f>
        <v>0</v>
      </c>
    </row>
    <row r="1238" spans="1:7" ht="14" hidden="1" x14ac:dyDescent="0.15">
      <c r="A1238" s="4">
        <v>53</v>
      </c>
      <c r="B1238" s="6"/>
      <c r="C1238" s="303">
        <f>IF('INGRESO DE DATOS'!$D$19="Guayas/Santa Elena",'Tablas Guayaquil'!C1238,'Tablas Resto de Ecuador'!C1238)</f>
        <v>456.49333333333334</v>
      </c>
      <c r="D1238" s="303">
        <f>IF('INGRESO DE DATOS'!$D$19="Guayas/Santa Elena",'Tablas Guayaquil'!D1238,'Tablas Resto de Ecuador'!D1238)</f>
        <v>347.57333333333332</v>
      </c>
      <c r="E1238" s="303">
        <f>IF('INGRESO DE DATOS'!$D$19="Guayas/Santa Elena",'Tablas Guayaquil'!E1238,'Tablas Resto de Ecuador'!E1238)</f>
        <v>0</v>
      </c>
      <c r="F1238" s="303">
        <f>IF('INGRESO DE DATOS'!$D$19="Guayas/Santa Elena",'Tablas Guayaquil'!F1238,'Tablas Resto de Ecuador'!F1238)</f>
        <v>0</v>
      </c>
      <c r="G1238" s="303">
        <f>IF('INGRESO DE DATOS'!$D$19="Guayas/Santa Elena",'Tablas Guayaquil'!G1238,'Tablas Resto de Ecuador'!G1238)</f>
        <v>0</v>
      </c>
    </row>
    <row r="1239" spans="1:7" ht="14" hidden="1" x14ac:dyDescent="0.15">
      <c r="A1239" s="4">
        <v>54</v>
      </c>
      <c r="B1239" s="6"/>
      <c r="C1239" s="303">
        <f>IF('INGRESO DE DATOS'!$D$19="Guayas/Santa Elena",'Tablas Guayaquil'!C1239,'Tablas Resto de Ecuador'!C1239)</f>
        <v>456.49333333333334</v>
      </c>
      <c r="D1239" s="303">
        <f>IF('INGRESO DE DATOS'!$D$19="Guayas/Santa Elena",'Tablas Guayaquil'!D1239,'Tablas Resto de Ecuador'!D1239)</f>
        <v>347.57333333333332</v>
      </c>
      <c r="E1239" s="303">
        <f>IF('INGRESO DE DATOS'!$D$19="Guayas/Santa Elena",'Tablas Guayaquil'!E1239,'Tablas Resto de Ecuador'!E1239)</f>
        <v>0</v>
      </c>
      <c r="F1239" s="303">
        <f>IF('INGRESO DE DATOS'!$D$19="Guayas/Santa Elena",'Tablas Guayaquil'!F1239,'Tablas Resto de Ecuador'!F1239)</f>
        <v>0</v>
      </c>
      <c r="G1239" s="303">
        <f>IF('INGRESO DE DATOS'!$D$19="Guayas/Santa Elena",'Tablas Guayaquil'!G1239,'Tablas Resto de Ecuador'!G1239)</f>
        <v>0</v>
      </c>
    </row>
    <row r="1240" spans="1:7" ht="14" hidden="1" x14ac:dyDescent="0.15">
      <c r="A1240" s="4">
        <v>55</v>
      </c>
      <c r="B1240" s="6"/>
      <c r="C1240" s="303">
        <f>IF('INGRESO DE DATOS'!$D$19="Guayas/Santa Elena",'Tablas Guayaquil'!C1240,'Tablas Resto de Ecuador'!C1240)</f>
        <v>510.44</v>
      </c>
      <c r="D1240" s="303">
        <f>IF('INGRESO DE DATOS'!$D$19="Guayas/Santa Elena",'Tablas Guayaquil'!D1240,'Tablas Resto de Ecuador'!D1240)</f>
        <v>390.32</v>
      </c>
      <c r="E1240" s="303">
        <f>IF('INGRESO DE DATOS'!$D$19="Guayas/Santa Elena",'Tablas Guayaquil'!E1240,'Tablas Resto de Ecuador'!E1240)</f>
        <v>0</v>
      </c>
      <c r="F1240" s="303">
        <f>IF('INGRESO DE DATOS'!$D$19="Guayas/Santa Elena",'Tablas Guayaquil'!F1240,'Tablas Resto de Ecuador'!F1240)</f>
        <v>0</v>
      </c>
      <c r="G1240" s="303">
        <f>IF('INGRESO DE DATOS'!$D$19="Guayas/Santa Elena",'Tablas Guayaquil'!G1240,'Tablas Resto de Ecuador'!G1240)</f>
        <v>0</v>
      </c>
    </row>
    <row r="1241" spans="1:7" ht="14" hidden="1" x14ac:dyDescent="0.15">
      <c r="A1241" s="4">
        <v>56</v>
      </c>
      <c r="B1241" s="6"/>
      <c r="C1241" s="303">
        <f>IF('INGRESO DE DATOS'!$D$19="Guayas/Santa Elena",'Tablas Guayaquil'!C1241,'Tablas Resto de Ecuador'!C1241)</f>
        <v>510.44</v>
      </c>
      <c r="D1241" s="303">
        <f>IF('INGRESO DE DATOS'!$D$19="Guayas/Santa Elena",'Tablas Guayaquil'!D1241,'Tablas Resto de Ecuador'!D1241)</f>
        <v>390.32</v>
      </c>
      <c r="E1241" s="303">
        <f>IF('INGRESO DE DATOS'!$D$19="Guayas/Santa Elena",'Tablas Guayaquil'!E1241,'Tablas Resto de Ecuador'!E1241)</f>
        <v>0</v>
      </c>
      <c r="F1241" s="303">
        <f>IF('INGRESO DE DATOS'!$D$19="Guayas/Santa Elena",'Tablas Guayaquil'!F1241,'Tablas Resto de Ecuador'!F1241)</f>
        <v>0</v>
      </c>
      <c r="G1241" s="303">
        <f>IF('INGRESO DE DATOS'!$D$19="Guayas/Santa Elena",'Tablas Guayaquil'!G1241,'Tablas Resto de Ecuador'!G1241)</f>
        <v>0</v>
      </c>
    </row>
    <row r="1242" spans="1:7" ht="14" hidden="1" x14ac:dyDescent="0.15">
      <c r="A1242" s="4">
        <v>57</v>
      </c>
      <c r="B1242" s="6"/>
      <c r="C1242" s="303">
        <f>IF('INGRESO DE DATOS'!$D$19="Guayas/Santa Elena",'Tablas Guayaquil'!C1242,'Tablas Resto de Ecuador'!C1242)</f>
        <v>510.44</v>
      </c>
      <c r="D1242" s="303">
        <f>IF('INGRESO DE DATOS'!$D$19="Guayas/Santa Elena",'Tablas Guayaquil'!D1242,'Tablas Resto de Ecuador'!D1242)</f>
        <v>390.32</v>
      </c>
      <c r="E1242" s="303">
        <f>IF('INGRESO DE DATOS'!$D$19="Guayas/Santa Elena",'Tablas Guayaquil'!E1242,'Tablas Resto de Ecuador'!E1242)</f>
        <v>0</v>
      </c>
      <c r="F1242" s="303">
        <f>IF('INGRESO DE DATOS'!$D$19="Guayas/Santa Elena",'Tablas Guayaquil'!F1242,'Tablas Resto de Ecuador'!F1242)</f>
        <v>0</v>
      </c>
      <c r="G1242" s="303">
        <f>IF('INGRESO DE DATOS'!$D$19="Guayas/Santa Elena",'Tablas Guayaquil'!G1242,'Tablas Resto de Ecuador'!G1242)</f>
        <v>0</v>
      </c>
    </row>
    <row r="1243" spans="1:7" ht="14" hidden="1" x14ac:dyDescent="0.15">
      <c r="A1243" s="4">
        <v>58</v>
      </c>
      <c r="B1243" s="6"/>
      <c r="C1243" s="303">
        <f>IF('INGRESO DE DATOS'!$D$19="Guayas/Santa Elena",'Tablas Guayaquil'!C1243,'Tablas Resto de Ecuador'!C1243)</f>
        <v>510.44</v>
      </c>
      <c r="D1243" s="303">
        <f>IF('INGRESO DE DATOS'!$D$19="Guayas/Santa Elena",'Tablas Guayaquil'!D1243,'Tablas Resto de Ecuador'!D1243)</f>
        <v>390.32</v>
      </c>
      <c r="E1243" s="303">
        <f>IF('INGRESO DE DATOS'!$D$19="Guayas/Santa Elena",'Tablas Guayaquil'!E1243,'Tablas Resto de Ecuador'!E1243)</f>
        <v>0</v>
      </c>
      <c r="F1243" s="303">
        <f>IF('INGRESO DE DATOS'!$D$19="Guayas/Santa Elena",'Tablas Guayaquil'!F1243,'Tablas Resto de Ecuador'!F1243)</f>
        <v>0</v>
      </c>
      <c r="G1243" s="303">
        <f>IF('INGRESO DE DATOS'!$D$19="Guayas/Santa Elena",'Tablas Guayaquil'!G1243,'Tablas Resto de Ecuador'!G1243)</f>
        <v>0</v>
      </c>
    </row>
    <row r="1244" spans="1:7" ht="14" hidden="1" x14ac:dyDescent="0.15">
      <c r="A1244" s="4">
        <v>59</v>
      </c>
      <c r="B1244" s="6"/>
      <c r="C1244" s="303">
        <f>IF('INGRESO DE DATOS'!$D$19="Guayas/Santa Elena",'Tablas Guayaquil'!C1244,'Tablas Resto de Ecuador'!C1244)</f>
        <v>510.44</v>
      </c>
      <c r="D1244" s="303">
        <f>IF('INGRESO DE DATOS'!$D$19="Guayas/Santa Elena",'Tablas Guayaquil'!D1244,'Tablas Resto de Ecuador'!D1244)</f>
        <v>390.32</v>
      </c>
      <c r="E1244" s="303">
        <f>IF('INGRESO DE DATOS'!$D$19="Guayas/Santa Elena",'Tablas Guayaquil'!E1244,'Tablas Resto de Ecuador'!E1244)</f>
        <v>0</v>
      </c>
      <c r="F1244" s="303">
        <f>IF('INGRESO DE DATOS'!$D$19="Guayas/Santa Elena",'Tablas Guayaquil'!F1244,'Tablas Resto de Ecuador'!F1244)</f>
        <v>0</v>
      </c>
      <c r="G1244" s="303">
        <f>IF('INGRESO DE DATOS'!$D$19="Guayas/Santa Elena",'Tablas Guayaquil'!G1244,'Tablas Resto de Ecuador'!G1244)</f>
        <v>0</v>
      </c>
    </row>
    <row r="1245" spans="1:7" ht="14" hidden="1" x14ac:dyDescent="0.15">
      <c r="A1245" s="4">
        <v>60</v>
      </c>
      <c r="B1245" s="6"/>
      <c r="C1245" s="303">
        <f>IF('INGRESO DE DATOS'!$D$19="Guayas/Santa Elena",'Tablas Guayaquil'!C1245,'Tablas Resto de Ecuador'!C1245)</f>
        <v>546.09333333333336</v>
      </c>
      <c r="D1245" s="303">
        <f>IF('INGRESO DE DATOS'!$D$19="Guayas/Santa Elena",'Tablas Guayaquil'!D1245,'Tablas Resto de Ecuador'!D1245)</f>
        <v>418.78666666666669</v>
      </c>
      <c r="E1245" s="303">
        <f>IF('INGRESO DE DATOS'!$D$19="Guayas/Santa Elena",'Tablas Guayaquil'!E1245,'Tablas Resto de Ecuador'!E1245)</f>
        <v>0</v>
      </c>
      <c r="F1245" s="303">
        <f>IF('INGRESO DE DATOS'!$D$19="Guayas/Santa Elena",'Tablas Guayaquil'!F1245,'Tablas Resto de Ecuador'!F1245)</f>
        <v>0</v>
      </c>
      <c r="G1245" s="303">
        <f>IF('INGRESO DE DATOS'!$D$19="Guayas/Santa Elena",'Tablas Guayaquil'!G1245,'Tablas Resto de Ecuador'!G1245)</f>
        <v>0</v>
      </c>
    </row>
    <row r="1246" spans="1:7" ht="14" hidden="1" x14ac:dyDescent="0.15">
      <c r="A1246" s="4">
        <v>61</v>
      </c>
      <c r="B1246" s="6"/>
      <c r="C1246" s="303">
        <f>IF('INGRESO DE DATOS'!$D$19="Guayas/Santa Elena",'Tablas Guayaquil'!C1246,'Tablas Resto de Ecuador'!C1246)</f>
        <v>608.34666666666669</v>
      </c>
      <c r="D1246" s="303">
        <f>IF('INGRESO DE DATOS'!$D$19="Guayas/Santa Elena",'Tablas Guayaquil'!D1246,'Tablas Resto de Ecuador'!D1246)</f>
        <v>468.72</v>
      </c>
      <c r="E1246" s="303">
        <f>IF('INGRESO DE DATOS'!$D$19="Guayas/Santa Elena",'Tablas Guayaquil'!E1246,'Tablas Resto de Ecuador'!E1246)</f>
        <v>0</v>
      </c>
      <c r="F1246" s="303">
        <f>IF('INGRESO DE DATOS'!$D$19="Guayas/Santa Elena",'Tablas Guayaquil'!F1246,'Tablas Resto de Ecuador'!F1246)</f>
        <v>0</v>
      </c>
      <c r="G1246" s="303">
        <f>IF('INGRESO DE DATOS'!$D$19="Guayas/Santa Elena",'Tablas Guayaquil'!G1246,'Tablas Resto de Ecuador'!G1246)</f>
        <v>0</v>
      </c>
    </row>
    <row r="1247" spans="1:7" ht="14" hidden="1" x14ac:dyDescent="0.15">
      <c r="A1247" s="4">
        <v>62</v>
      </c>
      <c r="B1247" s="6"/>
      <c r="C1247" s="303">
        <f>IF('INGRESO DE DATOS'!$D$19="Guayas/Santa Elena",'Tablas Guayaquil'!C1247,'Tablas Resto de Ecuador'!C1247)</f>
        <v>675.54666666666674</v>
      </c>
      <c r="D1247" s="303">
        <f>IF('INGRESO DE DATOS'!$D$19="Guayas/Santa Elena",'Tablas Guayaquil'!D1247,'Tablas Resto de Ecuador'!D1247)</f>
        <v>523.32000000000005</v>
      </c>
      <c r="E1247" s="303">
        <f>IF('INGRESO DE DATOS'!$D$19="Guayas/Santa Elena",'Tablas Guayaquil'!E1247,'Tablas Resto de Ecuador'!E1247)</f>
        <v>0</v>
      </c>
      <c r="F1247" s="303">
        <f>IF('INGRESO DE DATOS'!$D$19="Guayas/Santa Elena",'Tablas Guayaquil'!F1247,'Tablas Resto de Ecuador'!F1247)</f>
        <v>0</v>
      </c>
      <c r="G1247" s="303">
        <f>IF('INGRESO DE DATOS'!$D$19="Guayas/Santa Elena",'Tablas Guayaquil'!G1247,'Tablas Resto de Ecuador'!G1247)</f>
        <v>0</v>
      </c>
    </row>
    <row r="1248" spans="1:7" ht="14" hidden="1" x14ac:dyDescent="0.15">
      <c r="A1248" s="4">
        <v>63</v>
      </c>
      <c r="B1248" s="6"/>
      <c r="C1248" s="303">
        <f>IF('INGRESO DE DATOS'!$D$19="Guayas/Santa Elena",'Tablas Guayaquil'!C1248,'Tablas Resto de Ecuador'!C1248)</f>
        <v>747.88</v>
      </c>
      <c r="D1248" s="303">
        <f>IF('INGRESO DE DATOS'!$D$19="Guayas/Santa Elena",'Tablas Guayaquil'!D1248,'Tablas Resto de Ecuador'!D1248)</f>
        <v>582.30666666666673</v>
      </c>
      <c r="E1248" s="303">
        <f>IF('INGRESO DE DATOS'!$D$19="Guayas/Santa Elena",'Tablas Guayaquil'!E1248,'Tablas Resto de Ecuador'!E1248)</f>
        <v>0</v>
      </c>
      <c r="F1248" s="303">
        <f>IF('INGRESO DE DATOS'!$D$19="Guayas/Santa Elena",'Tablas Guayaquil'!F1248,'Tablas Resto de Ecuador'!F1248)</f>
        <v>0</v>
      </c>
      <c r="G1248" s="303">
        <f>IF('INGRESO DE DATOS'!$D$19="Guayas/Santa Elena",'Tablas Guayaquil'!G1248,'Tablas Resto de Ecuador'!G1248)</f>
        <v>0</v>
      </c>
    </row>
    <row r="1249" spans="1:7" ht="14" hidden="1" x14ac:dyDescent="0.15">
      <c r="A1249" s="4">
        <v>64</v>
      </c>
      <c r="B1249" s="6"/>
      <c r="C1249" s="303">
        <f>IF('INGRESO DE DATOS'!$D$19="Guayas/Santa Elena",'Tablas Guayaquil'!C1249,'Tablas Resto de Ecuador'!C1249)</f>
        <v>825.06666666666672</v>
      </c>
      <c r="D1249" s="303">
        <f>IF('INGRESO DE DATOS'!$D$19="Guayas/Santa Elena",'Tablas Guayaquil'!D1249,'Tablas Resto de Ecuador'!D1249)</f>
        <v>645.86666666666667</v>
      </c>
      <c r="E1249" s="303">
        <f>IF('INGRESO DE DATOS'!$D$19="Guayas/Santa Elena",'Tablas Guayaquil'!E1249,'Tablas Resto de Ecuador'!E1249)</f>
        <v>0</v>
      </c>
      <c r="F1249" s="303">
        <f>IF('INGRESO DE DATOS'!$D$19="Guayas/Santa Elena",'Tablas Guayaquil'!F1249,'Tablas Resto de Ecuador'!F1249)</f>
        <v>0</v>
      </c>
      <c r="G1249" s="303">
        <f>IF('INGRESO DE DATOS'!$D$19="Guayas/Santa Elena",'Tablas Guayaquil'!G1249,'Tablas Resto de Ecuador'!G1249)</f>
        <v>0</v>
      </c>
    </row>
    <row r="1250" spans="1:7" ht="14" hidden="1" x14ac:dyDescent="0.15">
      <c r="A1250" s="4">
        <v>65</v>
      </c>
      <c r="B1250" s="6"/>
      <c r="C1250" s="303">
        <f>IF('INGRESO DE DATOS'!$D$19="Guayas/Santa Elena",'Tablas Guayaquil'!C1250,'Tablas Resto de Ecuador'!C1250)</f>
        <v>907.38666666666666</v>
      </c>
      <c r="D1250" s="303">
        <f>IF('INGRESO DE DATOS'!$D$19="Guayas/Santa Elena",'Tablas Guayaquil'!D1250,'Tablas Resto de Ecuador'!D1250)</f>
        <v>713.81333333333339</v>
      </c>
      <c r="E1250" s="303">
        <f>IF('INGRESO DE DATOS'!$D$19="Guayas/Santa Elena",'Tablas Guayaquil'!E1250,'Tablas Resto de Ecuador'!E1250)</f>
        <v>0</v>
      </c>
      <c r="F1250" s="303">
        <f>IF('INGRESO DE DATOS'!$D$19="Guayas/Santa Elena",'Tablas Guayaquil'!F1250,'Tablas Resto de Ecuador'!F1250)</f>
        <v>0</v>
      </c>
      <c r="G1250" s="303">
        <f>IF('INGRESO DE DATOS'!$D$19="Guayas/Santa Elena",'Tablas Guayaquil'!G1250,'Tablas Resto de Ecuador'!G1250)</f>
        <v>0</v>
      </c>
    </row>
    <row r="1251" spans="1:7" ht="14" hidden="1" x14ac:dyDescent="0.15">
      <c r="A1251" s="4">
        <v>66</v>
      </c>
      <c r="B1251" s="6"/>
      <c r="C1251" s="303">
        <f>IF('INGRESO DE DATOS'!$D$19="Guayas/Santa Elena",'Tablas Guayaquil'!C1251,'Tablas Resto de Ecuador'!C1251)</f>
        <v>994.56000000000006</v>
      </c>
      <c r="D1251" s="303">
        <f>IF('INGRESO DE DATOS'!$D$19="Guayas/Santa Elena",'Tablas Guayaquil'!D1251,'Tablas Resto de Ecuador'!D1251)</f>
        <v>786.14666666666665</v>
      </c>
      <c r="E1251" s="303">
        <f>IF('INGRESO DE DATOS'!$D$19="Guayas/Santa Elena",'Tablas Guayaquil'!E1251,'Tablas Resto de Ecuador'!E1251)</f>
        <v>0</v>
      </c>
      <c r="F1251" s="303">
        <f>IF('INGRESO DE DATOS'!$D$19="Guayas/Santa Elena",'Tablas Guayaquil'!F1251,'Tablas Resto de Ecuador'!F1251)</f>
        <v>0</v>
      </c>
      <c r="G1251" s="303">
        <f>IF('INGRESO DE DATOS'!$D$19="Guayas/Santa Elena",'Tablas Guayaquil'!G1251,'Tablas Resto de Ecuador'!G1251)</f>
        <v>0</v>
      </c>
    </row>
    <row r="1252" spans="1:7" ht="14" hidden="1" x14ac:dyDescent="0.15">
      <c r="A1252" s="4">
        <v>67</v>
      </c>
      <c r="B1252" s="6"/>
      <c r="C1252" s="303">
        <f>IF('INGRESO DE DATOS'!$D$19="Guayas/Santa Elena",'Tablas Guayaquil'!C1252,'Tablas Resto de Ecuador'!C1252)</f>
        <v>1087.0533333333333</v>
      </c>
      <c r="D1252" s="303">
        <f>IF('INGRESO DE DATOS'!$D$19="Guayas/Santa Elena",'Tablas Guayaquil'!D1252,'Tablas Resto de Ecuador'!D1252)</f>
        <v>862.96</v>
      </c>
      <c r="E1252" s="303">
        <f>IF('INGRESO DE DATOS'!$D$19="Guayas/Santa Elena",'Tablas Guayaquil'!E1252,'Tablas Resto de Ecuador'!E1252)</f>
        <v>0</v>
      </c>
      <c r="F1252" s="303">
        <f>IF('INGRESO DE DATOS'!$D$19="Guayas/Santa Elena",'Tablas Guayaquil'!F1252,'Tablas Resto de Ecuador'!F1252)</f>
        <v>0</v>
      </c>
      <c r="G1252" s="303">
        <f>IF('INGRESO DE DATOS'!$D$19="Guayas/Santa Elena",'Tablas Guayaquil'!G1252,'Tablas Resto de Ecuador'!G1252)</f>
        <v>0</v>
      </c>
    </row>
    <row r="1253" spans="1:7" ht="14" hidden="1" x14ac:dyDescent="0.15">
      <c r="A1253" s="4">
        <v>68</v>
      </c>
      <c r="B1253" s="6"/>
      <c r="C1253" s="303">
        <f>IF('INGRESO DE DATOS'!$D$19="Guayas/Santa Elena",'Tablas Guayaquil'!C1253,'Tablas Resto de Ecuador'!C1253)</f>
        <v>1184.1200000000001</v>
      </c>
      <c r="D1253" s="303">
        <f>IF('INGRESO DE DATOS'!$D$19="Guayas/Santa Elena",'Tablas Guayaquil'!D1253,'Tablas Resto de Ecuador'!D1253)</f>
        <v>944.34666666666669</v>
      </c>
      <c r="E1253" s="303">
        <f>IF('INGRESO DE DATOS'!$D$19="Guayas/Santa Elena",'Tablas Guayaquil'!E1253,'Tablas Resto de Ecuador'!E1253)</f>
        <v>0</v>
      </c>
      <c r="F1253" s="303">
        <f>IF('INGRESO DE DATOS'!$D$19="Guayas/Santa Elena",'Tablas Guayaquil'!F1253,'Tablas Resto de Ecuador'!F1253)</f>
        <v>0</v>
      </c>
      <c r="G1253" s="303">
        <f>IF('INGRESO DE DATOS'!$D$19="Guayas/Santa Elena",'Tablas Guayaquil'!G1253,'Tablas Resto de Ecuador'!G1253)</f>
        <v>0</v>
      </c>
    </row>
    <row r="1254" spans="1:7" ht="14" hidden="1" x14ac:dyDescent="0.15">
      <c r="A1254" s="4">
        <v>69</v>
      </c>
      <c r="B1254" s="6"/>
      <c r="C1254" s="303">
        <f>IF('INGRESO DE DATOS'!$D$19="Guayas/Santa Elena",'Tablas Guayaquil'!C1254,'Tablas Resto de Ecuador'!C1254)</f>
        <v>1286.4133333333334</v>
      </c>
      <c r="D1254" s="303">
        <f>IF('INGRESO DE DATOS'!$D$19="Guayas/Santa Elena",'Tablas Guayaquil'!D1254,'Tablas Resto de Ecuador'!D1254)</f>
        <v>1030.0266666666666</v>
      </c>
      <c r="E1254" s="303">
        <f>IF('INGRESO DE DATOS'!$D$19="Guayas/Santa Elena",'Tablas Guayaquil'!E1254,'Tablas Resto de Ecuador'!E1254)</f>
        <v>0</v>
      </c>
      <c r="F1254" s="303">
        <f>IF('INGRESO DE DATOS'!$D$19="Guayas/Santa Elena",'Tablas Guayaquil'!F1254,'Tablas Resto de Ecuador'!F1254)</f>
        <v>0</v>
      </c>
      <c r="G1254" s="303">
        <f>IF('INGRESO DE DATOS'!$D$19="Guayas/Santa Elena",'Tablas Guayaquil'!G1254,'Tablas Resto de Ecuador'!G1254)</f>
        <v>0</v>
      </c>
    </row>
    <row r="1255" spans="1:7" ht="14" hidden="1" x14ac:dyDescent="0.15">
      <c r="A1255" s="4">
        <v>70</v>
      </c>
      <c r="B1255" s="6"/>
      <c r="C1255" s="303">
        <f>IF('INGRESO DE DATOS'!$D$19="Guayas/Santa Elena",'Tablas Guayaquil'!C1255,'Tablas Resto de Ecuador'!C1255)</f>
        <v>1393.7466666666667</v>
      </c>
      <c r="D1255" s="303">
        <f>IF('INGRESO DE DATOS'!$D$19="Guayas/Santa Elena",'Tablas Guayaquil'!D1255,'Tablas Resto de Ecuador'!D1255)</f>
        <v>1120.4666666666667</v>
      </c>
      <c r="E1255" s="303">
        <f>IF('INGRESO DE DATOS'!$D$19="Guayas/Santa Elena",'Tablas Guayaquil'!E1255,'Tablas Resto de Ecuador'!E1255)</f>
        <v>0</v>
      </c>
      <c r="F1255" s="303">
        <f>IF('INGRESO DE DATOS'!$D$19="Guayas/Santa Elena",'Tablas Guayaquil'!F1255,'Tablas Resto de Ecuador'!F1255)</f>
        <v>0</v>
      </c>
      <c r="G1255" s="303">
        <f>IF('INGRESO DE DATOS'!$D$19="Guayas/Santa Elena",'Tablas Guayaquil'!G1255,'Tablas Resto de Ecuador'!G1255)</f>
        <v>0</v>
      </c>
    </row>
    <row r="1256" spans="1:7" ht="14" hidden="1" x14ac:dyDescent="0.15">
      <c r="A1256" s="4">
        <v>71</v>
      </c>
      <c r="B1256" s="6"/>
      <c r="C1256" s="303">
        <f>IF('INGRESO DE DATOS'!$D$19="Guayas/Santa Elena",'Tablas Guayaquil'!C1256,'Tablas Resto de Ecuador'!C1256)</f>
        <v>1506.1200000000001</v>
      </c>
      <c r="D1256" s="303">
        <f>IF('INGRESO DE DATOS'!$D$19="Guayas/Santa Elena",'Tablas Guayaquil'!D1256,'Tablas Resto de Ecuador'!D1256)</f>
        <v>1215.2</v>
      </c>
      <c r="E1256" s="303">
        <f>IF('INGRESO DE DATOS'!$D$19="Guayas/Santa Elena",'Tablas Guayaquil'!E1256,'Tablas Resto de Ecuador'!E1256)</f>
        <v>0</v>
      </c>
      <c r="F1256" s="303">
        <f>IF('INGRESO DE DATOS'!$D$19="Guayas/Santa Elena",'Tablas Guayaquil'!F1256,'Tablas Resto de Ecuador'!F1256)</f>
        <v>0</v>
      </c>
      <c r="G1256" s="303">
        <f>IF('INGRESO DE DATOS'!$D$19="Guayas/Santa Elena",'Tablas Guayaquil'!G1256,'Tablas Resto de Ecuador'!G1256)</f>
        <v>0</v>
      </c>
    </row>
    <row r="1257" spans="1:7" ht="14" hidden="1" x14ac:dyDescent="0.15">
      <c r="A1257" s="4">
        <v>72</v>
      </c>
      <c r="B1257" s="6"/>
      <c r="C1257" s="303">
        <f>IF('INGRESO DE DATOS'!$D$19="Guayas/Santa Elena",'Tablas Guayaquil'!C1257,'Tablas Resto de Ecuador'!C1257)</f>
        <v>1623.0666666666668</v>
      </c>
      <c r="D1257" s="303">
        <f>IF('INGRESO DE DATOS'!$D$19="Guayas/Santa Elena",'Tablas Guayaquil'!D1257,'Tablas Resto de Ecuador'!D1257)</f>
        <v>1314.4133333333334</v>
      </c>
      <c r="E1257" s="303">
        <f>IF('INGRESO DE DATOS'!$D$19="Guayas/Santa Elena",'Tablas Guayaquil'!E1257,'Tablas Resto de Ecuador'!E1257)</f>
        <v>0</v>
      </c>
      <c r="F1257" s="303">
        <f>IF('INGRESO DE DATOS'!$D$19="Guayas/Santa Elena",'Tablas Guayaquil'!F1257,'Tablas Resto de Ecuador'!F1257)</f>
        <v>0</v>
      </c>
      <c r="G1257" s="303">
        <f>IF('INGRESO DE DATOS'!$D$19="Guayas/Santa Elena",'Tablas Guayaquil'!G1257,'Tablas Resto de Ecuador'!G1257)</f>
        <v>0</v>
      </c>
    </row>
    <row r="1258" spans="1:7" ht="14" hidden="1" x14ac:dyDescent="0.15">
      <c r="A1258" s="4">
        <v>73</v>
      </c>
      <c r="B1258" s="6"/>
      <c r="C1258" s="303">
        <f>IF('INGRESO DE DATOS'!$D$19="Guayas/Santa Elena",'Tablas Guayaquil'!C1258,'Tablas Resto de Ecuador'!C1258)</f>
        <v>1745.52</v>
      </c>
      <c r="D1258" s="303">
        <f>IF('INGRESO DE DATOS'!$D$19="Guayas/Santa Elena",'Tablas Guayaquil'!D1258,'Tablas Resto de Ecuador'!D1258)</f>
        <v>1418.0133333333333</v>
      </c>
      <c r="E1258" s="303">
        <f>IF('INGRESO DE DATOS'!$D$19="Guayas/Santa Elena",'Tablas Guayaquil'!E1258,'Tablas Resto de Ecuador'!E1258)</f>
        <v>0</v>
      </c>
      <c r="F1258" s="303">
        <f>IF('INGRESO DE DATOS'!$D$19="Guayas/Santa Elena",'Tablas Guayaquil'!F1258,'Tablas Resto de Ecuador'!F1258)</f>
        <v>0</v>
      </c>
      <c r="G1258" s="303">
        <f>IF('INGRESO DE DATOS'!$D$19="Guayas/Santa Elena",'Tablas Guayaquil'!G1258,'Tablas Resto de Ecuador'!G1258)</f>
        <v>0</v>
      </c>
    </row>
    <row r="1259" spans="1:7" ht="14" hidden="1" x14ac:dyDescent="0.15">
      <c r="A1259" s="4">
        <v>74</v>
      </c>
      <c r="B1259" s="6"/>
      <c r="C1259" s="303">
        <f>IF('INGRESO DE DATOS'!$D$19="Guayas/Santa Elena",'Tablas Guayaquil'!C1259,'Tablas Resto de Ecuador'!C1259)</f>
        <v>1872.8266666666668</v>
      </c>
      <c r="D1259" s="303">
        <f>IF('INGRESO DE DATOS'!$D$19="Guayas/Santa Elena",'Tablas Guayaquil'!D1259,'Tablas Resto de Ecuador'!D1259)</f>
        <v>1526.0933333333335</v>
      </c>
      <c r="E1259" s="303">
        <f>IF('INGRESO DE DATOS'!$D$19="Guayas/Santa Elena",'Tablas Guayaquil'!E1259,'Tablas Resto de Ecuador'!E1259)</f>
        <v>0</v>
      </c>
      <c r="F1259" s="303">
        <f>IF('INGRESO DE DATOS'!$D$19="Guayas/Santa Elena",'Tablas Guayaquil'!F1259,'Tablas Resto de Ecuador'!F1259)</f>
        <v>0</v>
      </c>
      <c r="G1259" s="303">
        <f>IF('INGRESO DE DATOS'!$D$19="Guayas/Santa Elena",'Tablas Guayaquil'!G1259,'Tablas Resto de Ecuador'!G1259)</f>
        <v>0</v>
      </c>
    </row>
    <row r="1260" spans="1:7" ht="14" hidden="1" x14ac:dyDescent="0.15">
      <c r="A1260" s="4">
        <v>75</v>
      </c>
      <c r="B1260" s="6"/>
      <c r="C1260" s="303">
        <f>IF('INGRESO DE DATOS'!$D$19="Guayas/Santa Elena",'Tablas Guayaquil'!C1260,'Tablas Resto de Ecuador'!C1260)</f>
        <v>2004.8933333333334</v>
      </c>
      <c r="D1260" s="303">
        <f>IF('INGRESO DE DATOS'!$D$19="Guayas/Santa Elena",'Tablas Guayaquil'!D1260,'Tablas Resto de Ecuador'!D1260)</f>
        <v>1638.7466666666667</v>
      </c>
      <c r="E1260" s="303">
        <f>IF('INGRESO DE DATOS'!$D$19="Guayas/Santa Elena",'Tablas Guayaquil'!E1260,'Tablas Resto de Ecuador'!E1260)</f>
        <v>0</v>
      </c>
      <c r="F1260" s="303">
        <f>IF('INGRESO DE DATOS'!$D$19="Guayas/Santa Elena",'Tablas Guayaquil'!F1260,'Tablas Resto de Ecuador'!F1260)</f>
        <v>0</v>
      </c>
      <c r="G1260" s="303">
        <f>IF('INGRESO DE DATOS'!$D$19="Guayas/Santa Elena",'Tablas Guayaquil'!G1260,'Tablas Resto de Ecuador'!G1260)</f>
        <v>0</v>
      </c>
    </row>
    <row r="1261" spans="1:7" ht="14" hidden="1" x14ac:dyDescent="0.15">
      <c r="A1261" s="4">
        <v>76</v>
      </c>
      <c r="B1261" s="6"/>
      <c r="C1261" s="303">
        <f>IF('INGRESO DE DATOS'!$D$19="Guayas/Santa Elena",'Tablas Guayaquil'!C1261,'Tablas Resto de Ecuador'!C1261)</f>
        <v>2004.8933333333334</v>
      </c>
      <c r="D1261" s="303">
        <f>IF('INGRESO DE DATOS'!$D$19="Guayas/Santa Elena",'Tablas Guayaquil'!D1261,'Tablas Resto de Ecuador'!D1261)</f>
        <v>1638.7466666666667</v>
      </c>
      <c r="E1261" s="303">
        <f>IF('INGRESO DE DATOS'!$D$19="Guayas/Santa Elena",'Tablas Guayaquil'!E1261,'Tablas Resto de Ecuador'!E1261)</f>
        <v>0</v>
      </c>
      <c r="F1261" s="303">
        <f>IF('INGRESO DE DATOS'!$D$19="Guayas/Santa Elena",'Tablas Guayaquil'!F1261,'Tablas Resto de Ecuador'!F1261)</f>
        <v>0</v>
      </c>
      <c r="G1261" s="303">
        <f>IF('INGRESO DE DATOS'!$D$19="Guayas/Santa Elena",'Tablas Guayaquil'!G1261,'Tablas Resto de Ecuador'!G1261)</f>
        <v>0</v>
      </c>
    </row>
    <row r="1262" spans="1:7" ht="14" hidden="1" x14ac:dyDescent="0.15">
      <c r="A1262" s="4">
        <v>77</v>
      </c>
      <c r="B1262" s="6"/>
      <c r="C1262" s="303">
        <f>IF('INGRESO DE DATOS'!$D$19="Guayas/Santa Elena",'Tablas Guayaquil'!C1262,'Tablas Resto de Ecuador'!C1262)</f>
        <v>2004.8933333333334</v>
      </c>
      <c r="D1262" s="303">
        <f>IF('INGRESO DE DATOS'!$D$19="Guayas/Santa Elena",'Tablas Guayaquil'!D1262,'Tablas Resto de Ecuador'!D1262)</f>
        <v>1638.7466666666667</v>
      </c>
      <c r="E1262" s="303">
        <f>IF('INGRESO DE DATOS'!$D$19="Guayas/Santa Elena",'Tablas Guayaquil'!E1262,'Tablas Resto de Ecuador'!E1262)</f>
        <v>0</v>
      </c>
      <c r="F1262" s="303">
        <f>IF('INGRESO DE DATOS'!$D$19="Guayas/Santa Elena",'Tablas Guayaquil'!F1262,'Tablas Resto de Ecuador'!F1262)</f>
        <v>0</v>
      </c>
      <c r="G1262" s="303">
        <f>IF('INGRESO DE DATOS'!$D$19="Guayas/Santa Elena",'Tablas Guayaquil'!G1262,'Tablas Resto de Ecuador'!G1262)</f>
        <v>0</v>
      </c>
    </row>
    <row r="1263" spans="1:7" ht="14" hidden="1" x14ac:dyDescent="0.15">
      <c r="A1263" s="4">
        <v>78</v>
      </c>
      <c r="B1263" s="6"/>
      <c r="C1263" s="303">
        <f>IF('INGRESO DE DATOS'!$D$19="Guayas/Santa Elena",'Tablas Guayaquil'!C1263,'Tablas Resto de Ecuador'!C1263)</f>
        <v>2004.8933333333334</v>
      </c>
      <c r="D1263" s="303">
        <f>IF('INGRESO DE DATOS'!$D$19="Guayas/Santa Elena",'Tablas Guayaquil'!D1263,'Tablas Resto de Ecuador'!D1263)</f>
        <v>1638.7466666666667</v>
      </c>
      <c r="E1263" s="303">
        <f>IF('INGRESO DE DATOS'!$D$19="Guayas/Santa Elena",'Tablas Guayaquil'!E1263,'Tablas Resto de Ecuador'!E1263)</f>
        <v>0</v>
      </c>
      <c r="F1263" s="303">
        <f>IF('INGRESO DE DATOS'!$D$19="Guayas/Santa Elena",'Tablas Guayaquil'!F1263,'Tablas Resto de Ecuador'!F1263)</f>
        <v>0</v>
      </c>
      <c r="G1263" s="303">
        <f>IF('INGRESO DE DATOS'!$D$19="Guayas/Santa Elena",'Tablas Guayaquil'!G1263,'Tablas Resto de Ecuador'!G1263)</f>
        <v>0</v>
      </c>
    </row>
    <row r="1264" spans="1:7" ht="14" hidden="1" x14ac:dyDescent="0.15">
      <c r="A1264" s="4">
        <v>79</v>
      </c>
      <c r="B1264" s="6"/>
      <c r="C1264" s="303">
        <f>IF('INGRESO DE DATOS'!$D$19="Guayas/Santa Elena",'Tablas Guayaquil'!C1264,'Tablas Resto de Ecuador'!C1264)</f>
        <v>2004.8933333333334</v>
      </c>
      <c r="D1264" s="303">
        <f>IF('INGRESO DE DATOS'!$D$19="Guayas/Santa Elena",'Tablas Guayaquil'!D1264,'Tablas Resto de Ecuador'!D1264)</f>
        <v>1638.7466666666667</v>
      </c>
      <c r="E1264" s="303">
        <f>IF('INGRESO DE DATOS'!$D$19="Guayas/Santa Elena",'Tablas Guayaquil'!E1264,'Tablas Resto de Ecuador'!E1264)</f>
        <v>0</v>
      </c>
      <c r="F1264" s="303">
        <f>IF('INGRESO DE DATOS'!$D$19="Guayas/Santa Elena",'Tablas Guayaquil'!F1264,'Tablas Resto de Ecuador'!F1264)</f>
        <v>0</v>
      </c>
      <c r="G1264" s="303">
        <f>IF('INGRESO DE DATOS'!$D$19="Guayas/Santa Elena",'Tablas Guayaquil'!G1264,'Tablas Resto de Ecuador'!G1264)</f>
        <v>0</v>
      </c>
    </row>
    <row r="1265" spans="1:7" ht="14" hidden="1" x14ac:dyDescent="0.15">
      <c r="A1265" s="4">
        <v>80</v>
      </c>
      <c r="B1265" s="6"/>
      <c r="C1265" s="303">
        <f>IF('INGRESO DE DATOS'!$D$19="Guayas/Santa Elena",'Tablas Guayaquil'!C1265,'Tablas Resto de Ecuador'!C1265)</f>
        <v>2004.8933333333334</v>
      </c>
      <c r="D1265" s="303">
        <f>IF('INGRESO DE DATOS'!$D$19="Guayas/Santa Elena",'Tablas Guayaquil'!D1265,'Tablas Resto de Ecuador'!D1265)</f>
        <v>1638.7466666666667</v>
      </c>
      <c r="E1265" s="303">
        <f>IF('INGRESO DE DATOS'!$D$19="Guayas/Santa Elena",'Tablas Guayaquil'!E1265,'Tablas Resto de Ecuador'!E1265)</f>
        <v>0</v>
      </c>
      <c r="F1265" s="303">
        <f>IF('INGRESO DE DATOS'!$D$19="Guayas/Santa Elena",'Tablas Guayaquil'!F1265,'Tablas Resto de Ecuador'!F1265)</f>
        <v>0</v>
      </c>
      <c r="G1265" s="303">
        <f>IF('INGRESO DE DATOS'!$D$19="Guayas/Santa Elena",'Tablas Guayaquil'!G1265,'Tablas Resto de Ecuador'!G1265)</f>
        <v>0</v>
      </c>
    </row>
    <row r="1266" spans="1:7" ht="14" hidden="1" x14ac:dyDescent="0.15">
      <c r="A1266" s="4">
        <v>81</v>
      </c>
      <c r="B1266" s="6"/>
      <c r="C1266" s="303">
        <f>IF('INGRESO DE DATOS'!$D$19="Guayas/Santa Elena",'Tablas Guayaquil'!C1266,'Tablas Resto de Ecuador'!C1266)</f>
        <v>2004.8933333333334</v>
      </c>
      <c r="D1266" s="303">
        <f>IF('INGRESO DE DATOS'!$D$19="Guayas/Santa Elena",'Tablas Guayaquil'!D1266,'Tablas Resto de Ecuador'!D1266)</f>
        <v>1638.7466666666667</v>
      </c>
      <c r="E1266" s="303">
        <f>IF('INGRESO DE DATOS'!$D$19="Guayas/Santa Elena",'Tablas Guayaquil'!E1266,'Tablas Resto de Ecuador'!E1266)</f>
        <v>0</v>
      </c>
      <c r="F1266" s="303">
        <f>IF('INGRESO DE DATOS'!$D$19="Guayas/Santa Elena",'Tablas Guayaquil'!F1266,'Tablas Resto de Ecuador'!F1266)</f>
        <v>0</v>
      </c>
      <c r="G1266" s="303">
        <f>IF('INGRESO DE DATOS'!$D$19="Guayas/Santa Elena",'Tablas Guayaquil'!G1266,'Tablas Resto de Ecuador'!G1266)</f>
        <v>0</v>
      </c>
    </row>
    <row r="1267" spans="1:7" ht="14" hidden="1" x14ac:dyDescent="0.15">
      <c r="A1267" s="4">
        <v>82</v>
      </c>
      <c r="B1267" s="6"/>
      <c r="C1267" s="303">
        <f>IF('INGRESO DE DATOS'!$D$19="Guayas/Santa Elena",'Tablas Guayaquil'!C1267,'Tablas Resto de Ecuador'!C1267)</f>
        <v>2004.8933333333334</v>
      </c>
      <c r="D1267" s="303">
        <f>IF('INGRESO DE DATOS'!$D$19="Guayas/Santa Elena",'Tablas Guayaquil'!D1267,'Tablas Resto de Ecuador'!D1267)</f>
        <v>1638.7466666666667</v>
      </c>
      <c r="E1267" s="303">
        <f>IF('INGRESO DE DATOS'!$D$19="Guayas/Santa Elena",'Tablas Guayaquil'!E1267,'Tablas Resto de Ecuador'!E1267)</f>
        <v>0</v>
      </c>
      <c r="F1267" s="303">
        <f>IF('INGRESO DE DATOS'!$D$19="Guayas/Santa Elena",'Tablas Guayaquil'!F1267,'Tablas Resto de Ecuador'!F1267)</f>
        <v>0</v>
      </c>
      <c r="G1267" s="303">
        <f>IF('INGRESO DE DATOS'!$D$19="Guayas/Santa Elena",'Tablas Guayaquil'!G1267,'Tablas Resto de Ecuador'!G1267)</f>
        <v>0</v>
      </c>
    </row>
    <row r="1268" spans="1:7" ht="14" hidden="1" x14ac:dyDescent="0.15">
      <c r="A1268" s="4">
        <v>83</v>
      </c>
      <c r="B1268" s="6"/>
      <c r="C1268" s="303">
        <f>IF('INGRESO DE DATOS'!$D$19="Guayas/Santa Elena",'Tablas Guayaquil'!C1268,'Tablas Resto de Ecuador'!C1268)</f>
        <v>2004.8933333333334</v>
      </c>
      <c r="D1268" s="303">
        <f>IF('INGRESO DE DATOS'!$D$19="Guayas/Santa Elena",'Tablas Guayaquil'!D1268,'Tablas Resto de Ecuador'!D1268)</f>
        <v>1638.7466666666667</v>
      </c>
      <c r="E1268" s="303">
        <f>IF('INGRESO DE DATOS'!$D$19="Guayas/Santa Elena",'Tablas Guayaquil'!E1268,'Tablas Resto de Ecuador'!E1268)</f>
        <v>0</v>
      </c>
      <c r="F1268" s="303">
        <f>IF('INGRESO DE DATOS'!$D$19="Guayas/Santa Elena",'Tablas Guayaquil'!F1268,'Tablas Resto de Ecuador'!F1268)</f>
        <v>0</v>
      </c>
      <c r="G1268" s="303">
        <f>IF('INGRESO DE DATOS'!$D$19="Guayas/Santa Elena",'Tablas Guayaquil'!G1268,'Tablas Resto de Ecuador'!G1268)</f>
        <v>0</v>
      </c>
    </row>
    <row r="1269" spans="1:7" ht="14" hidden="1" x14ac:dyDescent="0.15">
      <c r="A1269" s="4">
        <v>84</v>
      </c>
      <c r="B1269" s="6" t="s">
        <v>3</v>
      </c>
      <c r="C1269" s="303">
        <f>IF('INGRESO DE DATOS'!$D$19="Guayas/Santa Elena",'Tablas Guayaquil'!C1269,'Tablas Resto de Ecuador'!C1269)</f>
        <v>2004.8933333333334</v>
      </c>
      <c r="D1269" s="303">
        <f>IF('INGRESO DE DATOS'!$D$19="Guayas/Santa Elena",'Tablas Guayaquil'!D1269,'Tablas Resto de Ecuador'!D1269)</f>
        <v>1638.7466666666667</v>
      </c>
      <c r="E1269" s="303">
        <f>IF('INGRESO DE DATOS'!$D$19="Guayas/Santa Elena",'Tablas Guayaquil'!E1269,'Tablas Resto de Ecuador'!E1269)</f>
        <v>0</v>
      </c>
      <c r="F1269" s="303">
        <f>IF('INGRESO DE DATOS'!$D$19="Guayas/Santa Elena",'Tablas Guayaquil'!F1269,'Tablas Resto de Ecuador'!F1269)</f>
        <v>0</v>
      </c>
      <c r="G1269" s="303">
        <f>IF('INGRESO DE DATOS'!$D$19="Guayas/Santa Elena",'Tablas Guayaquil'!G1269,'Tablas Resto de Ecuador'!G1269)</f>
        <v>0</v>
      </c>
    </row>
    <row r="1270" spans="1:7" ht="14" hidden="1" x14ac:dyDescent="0.15">
      <c r="A1270" s="4">
        <v>1</v>
      </c>
      <c r="B1270" s="6" t="s">
        <v>4</v>
      </c>
      <c r="C1270" s="303">
        <f>IF('INGRESO DE DATOS'!$D$19="Guayas/Santa Elena",'Tablas Guayaquil'!C1270,'Tablas Resto de Ecuador'!C1270)</f>
        <v>102.85333333333334</v>
      </c>
      <c r="D1270" s="303">
        <f>IF('INGRESO DE DATOS'!$D$19="Guayas/Santa Elena",'Tablas Guayaquil'!D1270,'Tablas Resto de Ecuador'!D1270)</f>
        <v>80.826666666666668</v>
      </c>
      <c r="E1270" s="303">
        <f>IF('INGRESO DE DATOS'!$D$19="Guayas/Santa Elena",'Tablas Guayaquil'!E1270,'Tablas Resto de Ecuador'!E1270)</f>
        <v>0</v>
      </c>
      <c r="F1270" s="303">
        <f>IF('INGRESO DE DATOS'!$D$19="Guayas/Santa Elena",'Tablas Guayaquil'!F1270,'Tablas Resto de Ecuador'!F1270)</f>
        <v>0</v>
      </c>
      <c r="G1270" s="303">
        <f>IF('INGRESO DE DATOS'!$D$19="Guayas/Santa Elena",'Tablas Guayaquil'!G1270,'Tablas Resto de Ecuador'!G1270)</f>
        <v>0</v>
      </c>
    </row>
    <row r="1271" spans="1:7" ht="14" hidden="1" x14ac:dyDescent="0.15">
      <c r="A1271" s="4">
        <v>2</v>
      </c>
      <c r="B1271" s="6" t="s">
        <v>1</v>
      </c>
      <c r="C1271" s="303">
        <f>IF('INGRESO DE DATOS'!$D$19="Guayas/Santa Elena",'Tablas Guayaquil'!C1271,'Tablas Resto de Ecuador'!C1271)</f>
        <v>174.53333333333333</v>
      </c>
      <c r="D1271" s="303">
        <f>IF('INGRESO DE DATOS'!$D$19="Guayas/Santa Elena",'Tablas Guayaquil'!D1271,'Tablas Resto de Ecuador'!D1271)</f>
        <v>136.92000000000002</v>
      </c>
      <c r="E1271" s="303">
        <f>IF('INGRESO DE DATOS'!$D$19="Guayas/Santa Elena",'Tablas Guayaquil'!E1271,'Tablas Resto de Ecuador'!E1271)</f>
        <v>0</v>
      </c>
      <c r="F1271" s="303">
        <f>IF('INGRESO DE DATOS'!$D$19="Guayas/Santa Elena",'Tablas Guayaquil'!F1271,'Tablas Resto de Ecuador'!F1271)</f>
        <v>0</v>
      </c>
      <c r="G1271" s="303">
        <f>IF('INGRESO DE DATOS'!$D$19="Guayas/Santa Elena",'Tablas Guayaquil'!G1271,'Tablas Resto de Ecuador'!G1271)</f>
        <v>0</v>
      </c>
    </row>
    <row r="1272" spans="1:7" ht="14" hidden="1" x14ac:dyDescent="0.15">
      <c r="A1272" s="4">
        <v>3</v>
      </c>
      <c r="B1272" s="6" t="s">
        <v>5</v>
      </c>
      <c r="C1272" s="303">
        <f>IF('INGRESO DE DATOS'!$D$19="Guayas/Santa Elena",'Tablas Guayaquil'!C1272,'Tablas Resto de Ecuador'!C1272)</f>
        <v>246.4</v>
      </c>
      <c r="D1272" s="303">
        <f>IF('INGRESO DE DATOS'!$D$19="Guayas/Santa Elena",'Tablas Guayaquil'!D1272,'Tablas Resto de Ecuador'!D1272)</f>
        <v>193.48000000000002</v>
      </c>
      <c r="E1272" s="303">
        <f>IF('INGRESO DE DATOS'!$D$19="Guayas/Santa Elena",'Tablas Guayaquil'!E1272,'Tablas Resto de Ecuador'!E1272)</f>
        <v>0</v>
      </c>
      <c r="F1272" s="303">
        <f>IF('INGRESO DE DATOS'!$D$19="Guayas/Santa Elena",'Tablas Guayaquil'!F1272,'Tablas Resto de Ecuador'!F1272)</f>
        <v>0</v>
      </c>
      <c r="G1272" s="303">
        <f>IF('INGRESO DE DATOS'!$D$19="Guayas/Santa Elena",'Tablas Guayaquil'!G1272,'Tablas Resto de Ecuador'!G1272)</f>
        <v>0</v>
      </c>
    </row>
    <row r="1273" spans="1:7" ht="15" hidden="1" thickBot="1" x14ac:dyDescent="0.2">
      <c r="C1273" s="303">
        <f>IF('INGRESO DE DATOS'!$D$19="Guayas/Santa Elena",'Tablas Guayaquil'!C1273,'Tablas Resto de Ecuador'!C1273)</f>
        <v>0</v>
      </c>
      <c r="D1273" s="303">
        <f>IF('INGRESO DE DATOS'!$D$19="Guayas/Santa Elena",'Tablas Guayaquil'!D1273,'Tablas Resto de Ecuador'!D1273)</f>
        <v>0</v>
      </c>
      <c r="E1273" s="303">
        <f>IF('INGRESO DE DATOS'!$D$19="Guayas/Santa Elena",'Tablas Guayaquil'!E1273,'Tablas Resto de Ecuador'!E1273)</f>
        <v>0</v>
      </c>
      <c r="F1273" s="303">
        <f>IF('INGRESO DE DATOS'!$D$19="Guayas/Santa Elena",'Tablas Guayaquil'!F1273,'Tablas Resto de Ecuador'!F1273)</f>
        <v>0</v>
      </c>
      <c r="G1273" s="303">
        <f>IF('INGRESO DE DATOS'!$D$19="Guayas/Santa Elena",'Tablas Guayaquil'!G1273,'Tablas Resto de Ecuador'!G1273)</f>
        <v>0</v>
      </c>
    </row>
    <row r="1274" spans="1:7" ht="18" hidden="1" x14ac:dyDescent="0.2">
      <c r="A1274" s="430" t="s">
        <v>27</v>
      </c>
      <c r="B1274" s="431"/>
      <c r="C1274" s="303">
        <f>IF('INGRESO DE DATOS'!$D$19="Guayas/Santa Elena",'Tablas Guayaquil'!C1274,'Tablas Resto de Ecuador'!C1274)</f>
        <v>0</v>
      </c>
      <c r="D1274" s="303">
        <f>IF('INGRESO DE DATOS'!$D$19="Guayas/Santa Elena",'Tablas Guayaquil'!D1274,'Tablas Resto de Ecuador'!D1274)</f>
        <v>0</v>
      </c>
      <c r="E1274" s="303">
        <f>IF('INGRESO DE DATOS'!$D$19="Guayas/Santa Elena",'Tablas Guayaquil'!E1274,'Tablas Resto de Ecuador'!E1274)</f>
        <v>0</v>
      </c>
      <c r="F1274" s="303">
        <f>IF('INGRESO DE DATOS'!$D$19="Guayas/Santa Elena",'Tablas Guayaquil'!F1274,'Tablas Resto de Ecuador'!F1274)</f>
        <v>0</v>
      </c>
      <c r="G1274" s="303">
        <f>IF('INGRESO DE DATOS'!$D$19="Guayas/Santa Elena",'Tablas Guayaquil'!G1274,'Tablas Resto de Ecuador'!G1274)</f>
        <v>0</v>
      </c>
    </row>
    <row r="1275" spans="1:7" ht="18" hidden="1" x14ac:dyDescent="0.2">
      <c r="A1275" s="432" t="s">
        <v>12</v>
      </c>
      <c r="B1275" s="433"/>
      <c r="C1275" s="303">
        <f>IF('INGRESO DE DATOS'!$D$19="Guayas/Santa Elena",'Tablas Guayaquil'!C1275,'Tablas Resto de Ecuador'!C1275)</f>
        <v>0</v>
      </c>
      <c r="D1275" s="303">
        <f>IF('INGRESO DE DATOS'!$D$19="Guayas/Santa Elena",'Tablas Guayaquil'!D1275,'Tablas Resto de Ecuador'!D1275)</f>
        <v>0</v>
      </c>
      <c r="E1275" s="303">
        <f>IF('INGRESO DE DATOS'!$D$19="Guayas/Santa Elena",'Tablas Guayaquil'!E1275,'Tablas Resto de Ecuador'!E1275)</f>
        <v>0</v>
      </c>
      <c r="F1275" s="303">
        <f>IF('INGRESO DE DATOS'!$D$19="Guayas/Santa Elena",'Tablas Guayaquil'!F1275,'Tablas Resto de Ecuador'!F1275)</f>
        <v>0</v>
      </c>
      <c r="G1275" s="303">
        <f>IF('INGRESO DE DATOS'!$D$19="Guayas/Santa Elena",'Tablas Guayaquil'!G1275,'Tablas Resto de Ecuador'!G1275)</f>
        <v>0</v>
      </c>
    </row>
    <row r="1276" spans="1:7" ht="14" hidden="1" x14ac:dyDescent="0.15">
      <c r="A1276" s="549" t="s">
        <v>0</v>
      </c>
      <c r="B1276" s="550"/>
      <c r="C1276" s="303">
        <f>IF('INGRESO DE DATOS'!$D$19="Guayas/Santa Elena",'Tablas Guayaquil'!C1276,'Tablas Resto de Ecuador'!C1276)</f>
        <v>0</v>
      </c>
      <c r="D1276" s="303">
        <f>IF('INGRESO DE DATOS'!$D$19="Guayas/Santa Elena",'Tablas Guayaquil'!D1276,'Tablas Resto de Ecuador'!D1276)</f>
        <v>0</v>
      </c>
      <c r="E1276" s="303">
        <f>IF('INGRESO DE DATOS'!$D$19="Guayas/Santa Elena",'Tablas Guayaquil'!E1276,'Tablas Resto de Ecuador'!E1276)</f>
        <v>0</v>
      </c>
      <c r="F1276" s="303">
        <f>IF('INGRESO DE DATOS'!$D$19="Guayas/Santa Elena",'Tablas Guayaquil'!F1276,'Tablas Resto de Ecuador'!F1276)</f>
        <v>0</v>
      </c>
      <c r="G1276" s="303">
        <f>IF('INGRESO DE DATOS'!$D$19="Guayas/Santa Elena",'Tablas Guayaquil'!G1276,'Tablas Resto de Ecuador'!G1276)</f>
        <v>0</v>
      </c>
    </row>
    <row r="1277" spans="1:7" ht="14" hidden="1" x14ac:dyDescent="0.15">
      <c r="A1277" s="25" t="s">
        <v>2</v>
      </c>
      <c r="B1277" s="26" t="s">
        <v>2</v>
      </c>
      <c r="C1277" s="303">
        <f>IF('INGRESO DE DATOS'!$D$19="Guayas/Santa Elena",'Tablas Guayaquil'!C1277,'Tablas Resto de Ecuador'!C1277)</f>
        <v>10000</v>
      </c>
      <c r="D1277" s="303">
        <f>IF('INGRESO DE DATOS'!$D$19="Guayas/Santa Elena",'Tablas Guayaquil'!D1277,'Tablas Resto de Ecuador'!D1277)</f>
        <v>20000</v>
      </c>
      <c r="E1277" s="303">
        <f>IF('INGRESO DE DATOS'!$D$19="Guayas/Santa Elena",'Tablas Guayaquil'!E1277,'Tablas Resto de Ecuador'!E1277)</f>
        <v>0</v>
      </c>
      <c r="F1277" s="303">
        <f>IF('INGRESO DE DATOS'!$D$19="Guayas/Santa Elena",'Tablas Guayaquil'!F1277,'Tablas Resto de Ecuador'!F1277)</f>
        <v>0</v>
      </c>
      <c r="G1277" s="303">
        <f>IF('INGRESO DE DATOS'!$D$19="Guayas/Santa Elena",'Tablas Guayaquil'!G1277,'Tablas Resto de Ecuador'!G1277)</f>
        <v>0</v>
      </c>
    </row>
    <row r="1278" spans="1:7" ht="14" hidden="1" x14ac:dyDescent="0.15">
      <c r="A1278" s="25">
        <v>18</v>
      </c>
      <c r="B1278" s="26"/>
      <c r="C1278" s="303">
        <f>IF('INGRESO DE DATOS'!$D$19="Guayas/Santa Elena",'Tablas Guayaquil'!C1278,'Tablas Resto de Ecuador'!C1278)</f>
        <v>717.47500000000002</v>
      </c>
      <c r="D1278" s="303">
        <f>IF('INGRESO DE DATOS'!$D$19="Guayas/Santa Elena",'Tablas Guayaquil'!D1278,'Tablas Resto de Ecuador'!D1278)</f>
        <v>556.32500000000005</v>
      </c>
      <c r="E1278" s="303">
        <f>IF('INGRESO DE DATOS'!$D$19="Guayas/Santa Elena",'Tablas Guayaquil'!E1278,'Tablas Resto de Ecuador'!E1278)</f>
        <v>0</v>
      </c>
      <c r="F1278" s="303">
        <f>IF('INGRESO DE DATOS'!$D$19="Guayas/Santa Elena",'Tablas Guayaquil'!F1278,'Tablas Resto de Ecuador'!F1278)</f>
        <v>0</v>
      </c>
      <c r="G1278" s="303">
        <f>IF('INGRESO DE DATOS'!$D$19="Guayas/Santa Elena",'Tablas Guayaquil'!G1278,'Tablas Resto de Ecuador'!G1278)</f>
        <v>0</v>
      </c>
    </row>
    <row r="1279" spans="1:7" ht="14" hidden="1" x14ac:dyDescent="0.15">
      <c r="A1279" s="25">
        <v>19</v>
      </c>
      <c r="B1279" s="26"/>
      <c r="C1279" s="303">
        <f>IF('INGRESO DE DATOS'!$D$19="Guayas/Santa Elena",'Tablas Guayaquil'!C1279,'Tablas Resto de Ecuador'!C1279)</f>
        <v>717.47500000000002</v>
      </c>
      <c r="D1279" s="303">
        <f>IF('INGRESO DE DATOS'!$D$19="Guayas/Santa Elena",'Tablas Guayaquil'!D1279,'Tablas Resto de Ecuador'!D1279)</f>
        <v>556.32500000000005</v>
      </c>
      <c r="E1279" s="303">
        <f>IF('INGRESO DE DATOS'!$D$19="Guayas/Santa Elena",'Tablas Guayaquil'!E1279,'Tablas Resto de Ecuador'!E1279)</f>
        <v>0</v>
      </c>
      <c r="F1279" s="303">
        <f>IF('INGRESO DE DATOS'!$D$19="Guayas/Santa Elena",'Tablas Guayaquil'!F1279,'Tablas Resto de Ecuador'!F1279)</f>
        <v>305.63775000000004</v>
      </c>
      <c r="G1279" s="303">
        <f>IF('INGRESO DE DATOS'!$D$19="Guayas/Santa Elena",'Tablas Guayaquil'!G1279,'Tablas Resto de Ecuador'!G1279)</f>
        <v>240.05025000000003</v>
      </c>
    </row>
    <row r="1280" spans="1:7" ht="14" hidden="1" x14ac:dyDescent="0.15">
      <c r="A1280" s="25">
        <v>20</v>
      </c>
      <c r="B1280" s="26"/>
      <c r="C1280" s="303">
        <f>IF('INGRESO DE DATOS'!$D$19="Guayas/Santa Elena",'Tablas Guayaquil'!C1280,'Tablas Resto de Ecuador'!C1280)</f>
        <v>717.47500000000002</v>
      </c>
      <c r="D1280" s="303">
        <f>IF('INGRESO DE DATOS'!$D$19="Guayas/Santa Elena",'Tablas Guayaquil'!D1280,'Tablas Resto de Ecuador'!D1280)</f>
        <v>556.32500000000005</v>
      </c>
      <c r="E1280" s="303">
        <f>IF('INGRESO DE DATOS'!$D$19="Guayas/Santa Elena",'Tablas Guayaquil'!E1280,'Tablas Resto de Ecuador'!E1280)</f>
        <v>0</v>
      </c>
      <c r="F1280" s="303">
        <f>IF('INGRESO DE DATOS'!$D$19="Guayas/Santa Elena",'Tablas Guayaquil'!F1280,'Tablas Resto de Ecuador'!F1280)</f>
        <v>305.63775000000004</v>
      </c>
      <c r="G1280" s="303">
        <f>IF('INGRESO DE DATOS'!$D$19="Guayas/Santa Elena",'Tablas Guayaquil'!G1280,'Tablas Resto de Ecuador'!G1280)</f>
        <v>240.05025000000003</v>
      </c>
    </row>
    <row r="1281" spans="1:7" ht="14" hidden="1" x14ac:dyDescent="0.15">
      <c r="A1281" s="25">
        <v>21</v>
      </c>
      <c r="B1281" s="26"/>
      <c r="C1281" s="303">
        <f>IF('INGRESO DE DATOS'!$D$19="Guayas/Santa Elena",'Tablas Guayaquil'!C1281,'Tablas Resto de Ecuador'!C1281)</f>
        <v>717.47500000000002</v>
      </c>
      <c r="D1281" s="303">
        <f>IF('INGRESO DE DATOS'!$D$19="Guayas/Santa Elena",'Tablas Guayaquil'!D1281,'Tablas Resto de Ecuador'!D1281)</f>
        <v>556.32500000000005</v>
      </c>
      <c r="E1281" s="303">
        <f>IF('INGRESO DE DATOS'!$D$19="Guayas/Santa Elena",'Tablas Guayaquil'!E1281,'Tablas Resto de Ecuador'!E1281)</f>
        <v>0</v>
      </c>
      <c r="F1281" s="303">
        <f>IF('INGRESO DE DATOS'!$D$19="Guayas/Santa Elena",'Tablas Guayaquil'!F1281,'Tablas Resto de Ecuador'!F1281)</f>
        <v>305.63775000000004</v>
      </c>
      <c r="G1281" s="303">
        <f>IF('INGRESO DE DATOS'!$D$19="Guayas/Santa Elena",'Tablas Guayaquil'!G1281,'Tablas Resto de Ecuador'!G1281)</f>
        <v>240.05025000000003</v>
      </c>
    </row>
    <row r="1282" spans="1:7" ht="14" hidden="1" x14ac:dyDescent="0.15">
      <c r="A1282" s="25">
        <v>22</v>
      </c>
      <c r="B1282" s="26"/>
      <c r="C1282" s="303">
        <f>IF('INGRESO DE DATOS'!$D$19="Guayas/Santa Elena",'Tablas Guayaquil'!C1282,'Tablas Resto de Ecuador'!C1282)</f>
        <v>717.47500000000002</v>
      </c>
      <c r="D1282" s="303">
        <f>IF('INGRESO DE DATOS'!$D$19="Guayas/Santa Elena",'Tablas Guayaquil'!D1282,'Tablas Resto de Ecuador'!D1282)</f>
        <v>556.32500000000005</v>
      </c>
      <c r="E1282" s="303">
        <f>IF('INGRESO DE DATOS'!$D$19="Guayas/Santa Elena",'Tablas Guayaquil'!E1282,'Tablas Resto de Ecuador'!E1282)</f>
        <v>0</v>
      </c>
      <c r="F1282" s="303">
        <f>IF('INGRESO DE DATOS'!$D$19="Guayas/Santa Elena",'Tablas Guayaquil'!F1282,'Tablas Resto de Ecuador'!F1282)</f>
        <v>305.63775000000004</v>
      </c>
      <c r="G1282" s="303">
        <f>IF('INGRESO DE DATOS'!$D$19="Guayas/Santa Elena",'Tablas Guayaquil'!G1282,'Tablas Resto de Ecuador'!G1282)</f>
        <v>240.05025000000003</v>
      </c>
    </row>
    <row r="1283" spans="1:7" ht="14" hidden="1" x14ac:dyDescent="0.15">
      <c r="A1283" s="25">
        <v>23</v>
      </c>
      <c r="B1283" s="26"/>
      <c r="C1283" s="303">
        <f>IF('INGRESO DE DATOS'!$D$19="Guayas/Santa Elena",'Tablas Guayaquil'!C1283,'Tablas Resto de Ecuador'!C1283)</f>
        <v>717.47500000000002</v>
      </c>
      <c r="D1283" s="303">
        <f>IF('INGRESO DE DATOS'!$D$19="Guayas/Santa Elena",'Tablas Guayaquil'!D1283,'Tablas Resto de Ecuador'!D1283)</f>
        <v>556.32500000000005</v>
      </c>
      <c r="E1283" s="303">
        <f>IF('INGRESO DE DATOS'!$D$19="Guayas/Santa Elena",'Tablas Guayaquil'!E1283,'Tablas Resto de Ecuador'!E1283)</f>
        <v>0</v>
      </c>
      <c r="F1283" s="303">
        <f>IF('INGRESO DE DATOS'!$D$19="Guayas/Santa Elena",'Tablas Guayaquil'!F1283,'Tablas Resto de Ecuador'!F1283)</f>
        <v>305.63775000000004</v>
      </c>
      <c r="G1283" s="303">
        <f>IF('INGRESO DE DATOS'!$D$19="Guayas/Santa Elena",'Tablas Guayaquil'!G1283,'Tablas Resto de Ecuador'!G1283)</f>
        <v>240.05025000000003</v>
      </c>
    </row>
    <row r="1284" spans="1:7" ht="14" hidden="1" x14ac:dyDescent="0.15">
      <c r="A1284" s="25">
        <v>24</v>
      </c>
      <c r="B1284" s="26"/>
      <c r="C1284" s="303">
        <f>IF('INGRESO DE DATOS'!$D$19="Guayas/Santa Elena",'Tablas Guayaquil'!C1284,'Tablas Resto de Ecuador'!C1284)</f>
        <v>717.47500000000002</v>
      </c>
      <c r="D1284" s="303">
        <f>IF('INGRESO DE DATOS'!$D$19="Guayas/Santa Elena",'Tablas Guayaquil'!D1284,'Tablas Resto de Ecuador'!D1284)</f>
        <v>556.32500000000005</v>
      </c>
      <c r="E1284" s="303">
        <f>IF('INGRESO DE DATOS'!$D$19="Guayas/Santa Elena",'Tablas Guayaquil'!E1284,'Tablas Resto de Ecuador'!E1284)</f>
        <v>0</v>
      </c>
      <c r="F1284" s="303">
        <f>IF('INGRESO DE DATOS'!$D$19="Guayas/Santa Elena",'Tablas Guayaquil'!F1284,'Tablas Resto de Ecuador'!F1284)</f>
        <v>305.63775000000004</v>
      </c>
      <c r="G1284" s="303">
        <f>IF('INGRESO DE DATOS'!$D$19="Guayas/Santa Elena",'Tablas Guayaquil'!G1284,'Tablas Resto de Ecuador'!G1284)</f>
        <v>240.05025000000003</v>
      </c>
    </row>
    <row r="1285" spans="1:7" ht="14" hidden="1" x14ac:dyDescent="0.15">
      <c r="A1285" s="25">
        <v>25</v>
      </c>
      <c r="B1285" s="26"/>
      <c r="C1285" s="303">
        <f>IF('INGRESO DE DATOS'!$D$19="Guayas/Santa Elena",'Tablas Guayaquil'!C1285,'Tablas Resto de Ecuador'!C1285)</f>
        <v>768.07500000000005</v>
      </c>
      <c r="D1285" s="303">
        <f>IF('INGRESO DE DATOS'!$D$19="Guayas/Santa Elena",'Tablas Guayaquil'!D1285,'Tablas Resto de Ecuador'!D1285)</f>
        <v>590.42500000000007</v>
      </c>
      <c r="E1285" s="303">
        <f>IF('INGRESO DE DATOS'!$D$19="Guayas/Santa Elena",'Tablas Guayaquil'!E1285,'Tablas Resto de Ecuador'!E1285)</f>
        <v>0</v>
      </c>
      <c r="F1285" s="303">
        <f>IF('INGRESO DE DATOS'!$D$19="Guayas/Santa Elena",'Tablas Guayaquil'!F1285,'Tablas Resto de Ecuador'!F1285)</f>
        <v>305.63775000000004</v>
      </c>
      <c r="G1285" s="303">
        <f>IF('INGRESO DE DATOS'!$D$19="Guayas/Santa Elena",'Tablas Guayaquil'!G1285,'Tablas Resto de Ecuador'!G1285)</f>
        <v>240.05025000000003</v>
      </c>
    </row>
    <row r="1286" spans="1:7" ht="14" hidden="1" x14ac:dyDescent="0.15">
      <c r="A1286" s="25">
        <v>26</v>
      </c>
      <c r="B1286" s="26"/>
      <c r="C1286" s="303">
        <f>IF('INGRESO DE DATOS'!$D$19="Guayas/Santa Elena",'Tablas Guayaquil'!C1286,'Tablas Resto de Ecuador'!C1286)</f>
        <v>768.07500000000005</v>
      </c>
      <c r="D1286" s="303">
        <f>IF('INGRESO DE DATOS'!$D$19="Guayas/Santa Elena",'Tablas Guayaquil'!D1286,'Tablas Resto de Ecuador'!D1286)</f>
        <v>590.42500000000007</v>
      </c>
      <c r="E1286" s="303">
        <f>IF('INGRESO DE DATOS'!$D$19="Guayas/Santa Elena",'Tablas Guayaquil'!E1286,'Tablas Resto de Ecuador'!E1286)</f>
        <v>0</v>
      </c>
      <c r="F1286" s="303">
        <f>IF('INGRESO DE DATOS'!$D$19="Guayas/Santa Elena",'Tablas Guayaquil'!F1286,'Tablas Resto de Ecuador'!F1286)</f>
        <v>326.04275000000007</v>
      </c>
      <c r="G1286" s="303">
        <f>IF('INGRESO DE DATOS'!$D$19="Guayas/Santa Elena",'Tablas Guayaquil'!G1286,'Tablas Resto de Ecuador'!G1286)</f>
        <v>255.79125000000005</v>
      </c>
    </row>
    <row r="1287" spans="1:7" ht="14" hidden="1" x14ac:dyDescent="0.15">
      <c r="A1287" s="25">
        <v>27</v>
      </c>
      <c r="B1287" s="26"/>
      <c r="C1287" s="303">
        <f>IF('INGRESO DE DATOS'!$D$19="Guayas/Santa Elena",'Tablas Guayaquil'!C1287,'Tablas Resto de Ecuador'!C1287)</f>
        <v>768.07500000000005</v>
      </c>
      <c r="D1287" s="303">
        <f>IF('INGRESO DE DATOS'!$D$19="Guayas/Santa Elena",'Tablas Guayaquil'!D1287,'Tablas Resto de Ecuador'!D1287)</f>
        <v>590.42500000000007</v>
      </c>
      <c r="E1287" s="303">
        <f>IF('INGRESO DE DATOS'!$D$19="Guayas/Santa Elena",'Tablas Guayaquil'!E1287,'Tablas Resto de Ecuador'!E1287)</f>
        <v>0</v>
      </c>
      <c r="F1287" s="303">
        <f>IF('INGRESO DE DATOS'!$D$19="Guayas/Santa Elena",'Tablas Guayaquil'!F1287,'Tablas Resto de Ecuador'!F1287)</f>
        <v>326.04275000000007</v>
      </c>
      <c r="G1287" s="303">
        <f>IF('INGRESO DE DATOS'!$D$19="Guayas/Santa Elena",'Tablas Guayaquil'!G1287,'Tablas Resto de Ecuador'!G1287)</f>
        <v>255.79125000000005</v>
      </c>
    </row>
    <row r="1288" spans="1:7" ht="14" hidden="1" x14ac:dyDescent="0.15">
      <c r="A1288" s="25">
        <v>28</v>
      </c>
      <c r="B1288" s="26"/>
      <c r="C1288" s="303">
        <f>IF('INGRESO DE DATOS'!$D$19="Guayas/Santa Elena",'Tablas Guayaquil'!C1288,'Tablas Resto de Ecuador'!C1288)</f>
        <v>768.07500000000005</v>
      </c>
      <c r="D1288" s="303">
        <f>IF('INGRESO DE DATOS'!$D$19="Guayas/Santa Elena",'Tablas Guayaquil'!D1288,'Tablas Resto de Ecuador'!D1288)</f>
        <v>590.42500000000007</v>
      </c>
      <c r="E1288" s="303">
        <f>IF('INGRESO DE DATOS'!$D$19="Guayas/Santa Elena",'Tablas Guayaquil'!E1288,'Tablas Resto de Ecuador'!E1288)</f>
        <v>0</v>
      </c>
      <c r="F1288" s="303">
        <f>IF('INGRESO DE DATOS'!$D$19="Guayas/Santa Elena",'Tablas Guayaquil'!F1288,'Tablas Resto de Ecuador'!F1288)</f>
        <v>326.04275000000007</v>
      </c>
      <c r="G1288" s="303">
        <f>IF('INGRESO DE DATOS'!$D$19="Guayas/Santa Elena",'Tablas Guayaquil'!G1288,'Tablas Resto de Ecuador'!G1288)</f>
        <v>255.79125000000005</v>
      </c>
    </row>
    <row r="1289" spans="1:7" ht="14" hidden="1" x14ac:dyDescent="0.15">
      <c r="A1289" s="25">
        <v>29</v>
      </c>
      <c r="B1289" s="26"/>
      <c r="C1289" s="303">
        <f>IF('INGRESO DE DATOS'!$D$19="Guayas/Santa Elena",'Tablas Guayaquil'!C1289,'Tablas Resto de Ecuador'!C1289)</f>
        <v>768.07500000000005</v>
      </c>
      <c r="D1289" s="303">
        <f>IF('INGRESO DE DATOS'!$D$19="Guayas/Santa Elena",'Tablas Guayaquil'!D1289,'Tablas Resto de Ecuador'!D1289)</f>
        <v>590.42500000000007</v>
      </c>
      <c r="E1289" s="303">
        <f>IF('INGRESO DE DATOS'!$D$19="Guayas/Santa Elena",'Tablas Guayaquil'!E1289,'Tablas Resto de Ecuador'!E1289)</f>
        <v>0</v>
      </c>
      <c r="F1289" s="303">
        <f>IF('INGRESO DE DATOS'!$D$19="Guayas/Santa Elena",'Tablas Guayaquil'!F1289,'Tablas Resto de Ecuador'!F1289)</f>
        <v>326.04275000000007</v>
      </c>
      <c r="G1289" s="303">
        <f>IF('INGRESO DE DATOS'!$D$19="Guayas/Santa Elena",'Tablas Guayaquil'!G1289,'Tablas Resto de Ecuador'!G1289)</f>
        <v>255.79125000000005</v>
      </c>
    </row>
    <row r="1290" spans="1:7" ht="14" hidden="1" x14ac:dyDescent="0.15">
      <c r="A1290" s="25">
        <v>30</v>
      </c>
      <c r="B1290" s="26"/>
      <c r="C1290" s="303">
        <f>IF('INGRESO DE DATOS'!$D$19="Guayas/Santa Elena",'Tablas Guayaquil'!C1290,'Tablas Resto de Ecuador'!C1290)</f>
        <v>856.35</v>
      </c>
      <c r="D1290" s="303">
        <f>IF('INGRESO DE DATOS'!$D$19="Guayas/Santa Elena",'Tablas Guayaquil'!D1290,'Tablas Resto de Ecuador'!D1290)</f>
        <v>652.02500000000009</v>
      </c>
      <c r="E1290" s="303">
        <f>IF('INGRESO DE DATOS'!$D$19="Guayas/Santa Elena",'Tablas Guayaquil'!E1290,'Tablas Resto de Ecuador'!E1290)</f>
        <v>0</v>
      </c>
      <c r="F1290" s="303">
        <f>IF('INGRESO DE DATOS'!$D$19="Guayas/Santa Elena",'Tablas Guayaquil'!F1290,'Tablas Resto de Ecuador'!F1290)</f>
        <v>326.04275000000007</v>
      </c>
      <c r="G1290" s="303">
        <f>IF('INGRESO DE DATOS'!$D$19="Guayas/Santa Elena",'Tablas Guayaquil'!G1290,'Tablas Resto de Ecuador'!G1290)</f>
        <v>255.79125000000005</v>
      </c>
    </row>
    <row r="1291" spans="1:7" ht="14" hidden="1" x14ac:dyDescent="0.15">
      <c r="A1291" s="25">
        <v>31</v>
      </c>
      <c r="B1291" s="26"/>
      <c r="C1291" s="303">
        <f>IF('INGRESO DE DATOS'!$D$19="Guayas/Santa Elena",'Tablas Guayaquil'!C1291,'Tablas Resto de Ecuador'!C1291)</f>
        <v>856.35</v>
      </c>
      <c r="D1291" s="303">
        <f>IF('INGRESO DE DATOS'!$D$19="Guayas/Santa Elena",'Tablas Guayaquil'!D1291,'Tablas Resto de Ecuador'!D1291)</f>
        <v>652.02500000000009</v>
      </c>
      <c r="E1291" s="303">
        <f>IF('INGRESO DE DATOS'!$D$19="Guayas/Santa Elena",'Tablas Guayaquil'!E1291,'Tablas Resto de Ecuador'!E1291)</f>
        <v>0</v>
      </c>
      <c r="F1291" s="303">
        <f>IF('INGRESO DE DATOS'!$D$19="Guayas/Santa Elena",'Tablas Guayaquil'!F1291,'Tablas Resto de Ecuador'!F1291)</f>
        <v>362.62600000000003</v>
      </c>
      <c r="G1291" s="303">
        <f>IF('INGRESO DE DATOS'!$D$19="Guayas/Santa Elena",'Tablas Guayaquil'!G1291,'Tablas Resto de Ecuador'!G1291)</f>
        <v>284.64975000000004</v>
      </c>
    </row>
    <row r="1292" spans="1:7" ht="14" hidden="1" x14ac:dyDescent="0.15">
      <c r="A1292" s="25">
        <v>32</v>
      </c>
      <c r="B1292" s="26"/>
      <c r="C1292" s="303">
        <f>IF('INGRESO DE DATOS'!$D$19="Guayas/Santa Elena",'Tablas Guayaquil'!C1292,'Tablas Resto de Ecuador'!C1292)</f>
        <v>856.35</v>
      </c>
      <c r="D1292" s="303">
        <f>IF('INGRESO DE DATOS'!$D$19="Guayas/Santa Elena",'Tablas Guayaquil'!D1292,'Tablas Resto de Ecuador'!D1292)</f>
        <v>652.02500000000009</v>
      </c>
      <c r="E1292" s="303">
        <f>IF('INGRESO DE DATOS'!$D$19="Guayas/Santa Elena",'Tablas Guayaquil'!E1292,'Tablas Resto de Ecuador'!E1292)</f>
        <v>0</v>
      </c>
      <c r="F1292" s="303">
        <f>IF('INGRESO DE DATOS'!$D$19="Guayas/Santa Elena",'Tablas Guayaquil'!F1292,'Tablas Resto de Ecuador'!F1292)</f>
        <v>362.62600000000003</v>
      </c>
      <c r="G1292" s="303">
        <f>IF('INGRESO DE DATOS'!$D$19="Guayas/Santa Elena",'Tablas Guayaquil'!G1292,'Tablas Resto de Ecuador'!G1292)</f>
        <v>284.64975000000004</v>
      </c>
    </row>
    <row r="1293" spans="1:7" ht="14" hidden="1" x14ac:dyDescent="0.15">
      <c r="A1293" s="25">
        <v>33</v>
      </c>
      <c r="B1293" s="26"/>
      <c r="C1293" s="303">
        <f>IF('INGRESO DE DATOS'!$D$19="Guayas/Santa Elena",'Tablas Guayaquil'!C1293,'Tablas Resto de Ecuador'!C1293)</f>
        <v>856.35</v>
      </c>
      <c r="D1293" s="303">
        <f>IF('INGRESO DE DATOS'!$D$19="Guayas/Santa Elena",'Tablas Guayaquil'!D1293,'Tablas Resto de Ecuador'!D1293)</f>
        <v>652.02500000000009</v>
      </c>
      <c r="E1293" s="303">
        <f>IF('INGRESO DE DATOS'!$D$19="Guayas/Santa Elena",'Tablas Guayaquil'!E1293,'Tablas Resto de Ecuador'!E1293)</f>
        <v>0</v>
      </c>
      <c r="F1293" s="303">
        <f>IF('INGRESO DE DATOS'!$D$19="Guayas/Santa Elena",'Tablas Guayaquil'!F1293,'Tablas Resto de Ecuador'!F1293)</f>
        <v>362.62600000000003</v>
      </c>
      <c r="G1293" s="303">
        <f>IF('INGRESO DE DATOS'!$D$19="Guayas/Santa Elena",'Tablas Guayaquil'!G1293,'Tablas Resto de Ecuador'!G1293)</f>
        <v>284.64975000000004</v>
      </c>
    </row>
    <row r="1294" spans="1:7" ht="14" hidden="1" x14ac:dyDescent="0.15">
      <c r="A1294" s="25">
        <v>34</v>
      </c>
      <c r="B1294" s="26"/>
      <c r="C1294" s="303">
        <f>IF('INGRESO DE DATOS'!$D$19="Guayas/Santa Elena",'Tablas Guayaquil'!C1294,'Tablas Resto de Ecuador'!C1294)</f>
        <v>856.35</v>
      </c>
      <c r="D1294" s="303">
        <f>IF('INGRESO DE DATOS'!$D$19="Guayas/Santa Elena",'Tablas Guayaquil'!D1294,'Tablas Resto de Ecuador'!D1294)</f>
        <v>652.02500000000009</v>
      </c>
      <c r="E1294" s="303">
        <f>IF('INGRESO DE DATOS'!$D$19="Guayas/Santa Elena",'Tablas Guayaquil'!E1294,'Tablas Resto de Ecuador'!E1294)</f>
        <v>0</v>
      </c>
      <c r="F1294" s="303">
        <f>IF('INGRESO DE DATOS'!$D$19="Guayas/Santa Elena",'Tablas Guayaquil'!F1294,'Tablas Resto de Ecuador'!F1294)</f>
        <v>362.62600000000003</v>
      </c>
      <c r="G1294" s="303">
        <f>IF('INGRESO DE DATOS'!$D$19="Guayas/Santa Elena",'Tablas Guayaquil'!G1294,'Tablas Resto de Ecuador'!G1294)</f>
        <v>284.64975000000004</v>
      </c>
    </row>
    <row r="1295" spans="1:7" ht="14" hidden="1" x14ac:dyDescent="0.15">
      <c r="A1295" s="25">
        <v>35</v>
      </c>
      <c r="B1295" s="26"/>
      <c r="C1295" s="303">
        <f>IF('INGRESO DE DATOS'!$D$19="Guayas/Santa Elena",'Tablas Guayaquil'!C1295,'Tablas Resto de Ecuador'!C1295)</f>
        <v>956.72500000000002</v>
      </c>
      <c r="D1295" s="303">
        <f>IF('INGRESO DE DATOS'!$D$19="Guayas/Santa Elena",'Tablas Guayaquil'!D1295,'Tablas Resto de Ecuador'!D1295)</f>
        <v>726.00000000000011</v>
      </c>
      <c r="E1295" s="303">
        <f>IF('INGRESO DE DATOS'!$D$19="Guayas/Santa Elena",'Tablas Guayaquil'!E1295,'Tablas Resto de Ecuador'!E1295)</f>
        <v>0</v>
      </c>
      <c r="F1295" s="303">
        <f>IF('INGRESO DE DATOS'!$D$19="Guayas/Santa Elena",'Tablas Guayaquil'!F1295,'Tablas Resto de Ecuador'!F1295)</f>
        <v>362.62600000000003</v>
      </c>
      <c r="G1295" s="303">
        <f>IF('INGRESO DE DATOS'!$D$19="Guayas/Santa Elena",'Tablas Guayaquil'!G1295,'Tablas Resto de Ecuador'!G1295)</f>
        <v>284.64975000000004</v>
      </c>
    </row>
    <row r="1296" spans="1:7" ht="14" hidden="1" x14ac:dyDescent="0.15">
      <c r="A1296" s="25">
        <v>36</v>
      </c>
      <c r="B1296" s="26"/>
      <c r="C1296" s="303">
        <f>IF('INGRESO DE DATOS'!$D$19="Guayas/Santa Elena",'Tablas Guayaquil'!C1296,'Tablas Resto de Ecuador'!C1296)</f>
        <v>956.72500000000002</v>
      </c>
      <c r="D1296" s="303">
        <f>IF('INGRESO DE DATOS'!$D$19="Guayas/Santa Elena",'Tablas Guayaquil'!D1296,'Tablas Resto de Ecuador'!D1296)</f>
        <v>726.00000000000011</v>
      </c>
      <c r="E1296" s="303">
        <f>IF('INGRESO DE DATOS'!$D$19="Guayas/Santa Elena",'Tablas Guayaquil'!E1296,'Tablas Resto de Ecuador'!E1296)</f>
        <v>0</v>
      </c>
      <c r="F1296" s="303">
        <f>IF('INGRESO DE DATOS'!$D$19="Guayas/Santa Elena",'Tablas Guayaquil'!F1296,'Tablas Resto de Ecuador'!F1296)</f>
        <v>406.05950000000007</v>
      </c>
      <c r="G1296" s="303">
        <f>IF('INGRESO DE DATOS'!$D$19="Guayas/Santa Elena",'Tablas Guayaquil'!G1296,'Tablas Resto de Ecuador'!G1296)</f>
        <v>318.60950000000008</v>
      </c>
    </row>
    <row r="1297" spans="1:7" ht="14" hidden="1" x14ac:dyDescent="0.15">
      <c r="A1297" s="25">
        <v>37</v>
      </c>
      <c r="B1297" s="26"/>
      <c r="C1297" s="303">
        <f>IF('INGRESO DE DATOS'!$D$19="Guayas/Santa Elena",'Tablas Guayaquil'!C1297,'Tablas Resto de Ecuador'!C1297)</f>
        <v>956.72500000000002</v>
      </c>
      <c r="D1297" s="303">
        <f>IF('INGRESO DE DATOS'!$D$19="Guayas/Santa Elena",'Tablas Guayaquil'!D1297,'Tablas Resto de Ecuador'!D1297)</f>
        <v>726.00000000000011</v>
      </c>
      <c r="E1297" s="303">
        <f>IF('INGRESO DE DATOS'!$D$19="Guayas/Santa Elena",'Tablas Guayaquil'!E1297,'Tablas Resto de Ecuador'!E1297)</f>
        <v>0</v>
      </c>
      <c r="F1297" s="303">
        <f>IF('INGRESO DE DATOS'!$D$19="Guayas/Santa Elena",'Tablas Guayaquil'!F1297,'Tablas Resto de Ecuador'!F1297)</f>
        <v>406.05950000000007</v>
      </c>
      <c r="G1297" s="303">
        <f>IF('INGRESO DE DATOS'!$D$19="Guayas/Santa Elena",'Tablas Guayaquil'!G1297,'Tablas Resto de Ecuador'!G1297)</f>
        <v>318.60950000000008</v>
      </c>
    </row>
    <row r="1298" spans="1:7" ht="14" hidden="1" x14ac:dyDescent="0.15">
      <c r="A1298" s="25">
        <v>38</v>
      </c>
      <c r="B1298" s="26"/>
      <c r="C1298" s="303">
        <f>IF('INGRESO DE DATOS'!$D$19="Guayas/Santa Elena",'Tablas Guayaquil'!C1298,'Tablas Resto de Ecuador'!C1298)</f>
        <v>956.72500000000002</v>
      </c>
      <c r="D1298" s="303">
        <f>IF('INGRESO DE DATOS'!$D$19="Guayas/Santa Elena",'Tablas Guayaquil'!D1298,'Tablas Resto de Ecuador'!D1298)</f>
        <v>726.00000000000011</v>
      </c>
      <c r="E1298" s="303">
        <f>IF('INGRESO DE DATOS'!$D$19="Guayas/Santa Elena",'Tablas Guayaquil'!E1298,'Tablas Resto de Ecuador'!E1298)</f>
        <v>0</v>
      </c>
      <c r="F1298" s="303">
        <f>IF('INGRESO DE DATOS'!$D$19="Guayas/Santa Elena",'Tablas Guayaquil'!F1298,'Tablas Resto de Ecuador'!F1298)</f>
        <v>406.05950000000007</v>
      </c>
      <c r="G1298" s="303">
        <f>IF('INGRESO DE DATOS'!$D$19="Guayas/Santa Elena",'Tablas Guayaquil'!G1298,'Tablas Resto de Ecuador'!G1298)</f>
        <v>318.60950000000008</v>
      </c>
    </row>
    <row r="1299" spans="1:7" ht="14" hidden="1" x14ac:dyDescent="0.15">
      <c r="A1299" s="25">
        <v>39</v>
      </c>
      <c r="B1299" s="26"/>
      <c r="C1299" s="303">
        <f>IF('INGRESO DE DATOS'!$D$19="Guayas/Santa Elena",'Tablas Guayaquil'!C1299,'Tablas Resto de Ecuador'!C1299)</f>
        <v>956.72500000000002</v>
      </c>
      <c r="D1299" s="303">
        <f>IF('INGRESO DE DATOS'!$D$19="Guayas/Santa Elena",'Tablas Guayaquil'!D1299,'Tablas Resto de Ecuador'!D1299)</f>
        <v>726.00000000000011</v>
      </c>
      <c r="E1299" s="303">
        <f>IF('INGRESO DE DATOS'!$D$19="Guayas/Santa Elena",'Tablas Guayaquil'!E1299,'Tablas Resto de Ecuador'!E1299)</f>
        <v>0</v>
      </c>
      <c r="F1299" s="303">
        <f>IF('INGRESO DE DATOS'!$D$19="Guayas/Santa Elena",'Tablas Guayaquil'!F1299,'Tablas Resto de Ecuador'!F1299)</f>
        <v>406.05950000000007</v>
      </c>
      <c r="G1299" s="303">
        <f>IF('INGRESO DE DATOS'!$D$19="Guayas/Santa Elena",'Tablas Guayaquil'!G1299,'Tablas Resto de Ecuador'!G1299)</f>
        <v>318.60950000000008</v>
      </c>
    </row>
    <row r="1300" spans="1:7" ht="14" hidden="1" x14ac:dyDescent="0.15">
      <c r="A1300" s="25">
        <v>40</v>
      </c>
      <c r="B1300" s="26"/>
      <c r="C1300" s="303">
        <f>IF('INGRESO DE DATOS'!$D$19="Guayas/Santa Elena",'Tablas Guayaquil'!C1300,'Tablas Resto de Ecuador'!C1300)</f>
        <v>1072.5</v>
      </c>
      <c r="D1300" s="303">
        <f>IF('INGRESO DE DATOS'!$D$19="Guayas/Santa Elena",'Tablas Guayaquil'!D1300,'Tablas Resto de Ecuador'!D1300)</f>
        <v>812.62500000000011</v>
      </c>
      <c r="E1300" s="303">
        <f>IF('INGRESO DE DATOS'!$D$19="Guayas/Santa Elena",'Tablas Guayaquil'!E1300,'Tablas Resto de Ecuador'!E1300)</f>
        <v>0</v>
      </c>
      <c r="F1300" s="303">
        <f>IF('INGRESO DE DATOS'!$D$19="Guayas/Santa Elena",'Tablas Guayaquil'!F1300,'Tablas Resto de Ecuador'!F1300)</f>
        <v>406.05950000000007</v>
      </c>
      <c r="G1300" s="303">
        <f>IF('INGRESO DE DATOS'!$D$19="Guayas/Santa Elena",'Tablas Guayaquil'!G1300,'Tablas Resto de Ecuador'!G1300)</f>
        <v>318.60950000000008</v>
      </c>
    </row>
    <row r="1301" spans="1:7" ht="14" hidden="1" x14ac:dyDescent="0.15">
      <c r="A1301" s="25">
        <v>41</v>
      </c>
      <c r="B1301" s="26"/>
      <c r="C1301" s="303">
        <f>IF('INGRESO DE DATOS'!$D$19="Guayas/Santa Elena",'Tablas Guayaquil'!C1301,'Tablas Resto de Ecuador'!C1301)</f>
        <v>1072.5</v>
      </c>
      <c r="D1301" s="303">
        <f>IF('INGRESO DE DATOS'!$D$19="Guayas/Santa Elena",'Tablas Guayaquil'!D1301,'Tablas Resto de Ecuador'!D1301)</f>
        <v>812.62500000000011</v>
      </c>
      <c r="E1301" s="303">
        <f>IF('INGRESO DE DATOS'!$D$19="Guayas/Santa Elena",'Tablas Guayaquil'!E1301,'Tablas Resto de Ecuador'!E1301)</f>
        <v>0</v>
      </c>
      <c r="F1301" s="303">
        <f>IF('INGRESO DE DATOS'!$D$19="Guayas/Santa Elena",'Tablas Guayaquil'!F1301,'Tablas Resto de Ecuador'!F1301)</f>
        <v>456.9262500000001</v>
      </c>
      <c r="G1301" s="303">
        <f>IF('INGRESO DE DATOS'!$D$19="Guayas/Santa Elena",'Tablas Guayaquil'!G1301,'Tablas Resto de Ecuador'!G1301)</f>
        <v>358.39925000000005</v>
      </c>
    </row>
    <row r="1302" spans="1:7" ht="14" hidden="1" x14ac:dyDescent="0.15">
      <c r="A1302" s="25">
        <v>42</v>
      </c>
      <c r="B1302" s="26"/>
      <c r="C1302" s="303">
        <f>IF('INGRESO DE DATOS'!$D$19="Guayas/Santa Elena",'Tablas Guayaquil'!C1302,'Tablas Resto de Ecuador'!C1302)</f>
        <v>1072.5</v>
      </c>
      <c r="D1302" s="303">
        <f>IF('INGRESO DE DATOS'!$D$19="Guayas/Santa Elena",'Tablas Guayaquil'!D1302,'Tablas Resto de Ecuador'!D1302)</f>
        <v>812.62500000000011</v>
      </c>
      <c r="E1302" s="303">
        <f>IF('INGRESO DE DATOS'!$D$19="Guayas/Santa Elena",'Tablas Guayaquil'!E1302,'Tablas Resto de Ecuador'!E1302)</f>
        <v>0</v>
      </c>
      <c r="F1302" s="303">
        <f>IF('INGRESO DE DATOS'!$D$19="Guayas/Santa Elena",'Tablas Guayaquil'!F1302,'Tablas Resto de Ecuador'!F1302)</f>
        <v>456.9262500000001</v>
      </c>
      <c r="G1302" s="303">
        <f>IF('INGRESO DE DATOS'!$D$19="Guayas/Santa Elena",'Tablas Guayaquil'!G1302,'Tablas Resto de Ecuador'!G1302)</f>
        <v>358.39925000000005</v>
      </c>
    </row>
    <row r="1303" spans="1:7" ht="14" hidden="1" x14ac:dyDescent="0.15">
      <c r="A1303" s="25">
        <v>43</v>
      </c>
      <c r="B1303" s="26"/>
      <c r="C1303" s="303">
        <f>IF('INGRESO DE DATOS'!$D$19="Guayas/Santa Elena",'Tablas Guayaquil'!C1303,'Tablas Resto de Ecuador'!C1303)</f>
        <v>1072.5</v>
      </c>
      <c r="D1303" s="303">
        <f>IF('INGRESO DE DATOS'!$D$19="Guayas/Santa Elena",'Tablas Guayaquil'!D1303,'Tablas Resto de Ecuador'!D1303)</f>
        <v>812.62500000000011</v>
      </c>
      <c r="E1303" s="303">
        <f>IF('INGRESO DE DATOS'!$D$19="Guayas/Santa Elena",'Tablas Guayaquil'!E1303,'Tablas Resto de Ecuador'!E1303)</f>
        <v>0</v>
      </c>
      <c r="F1303" s="303">
        <f>IF('INGRESO DE DATOS'!$D$19="Guayas/Santa Elena",'Tablas Guayaquil'!F1303,'Tablas Resto de Ecuador'!F1303)</f>
        <v>456.9262500000001</v>
      </c>
      <c r="G1303" s="303">
        <f>IF('INGRESO DE DATOS'!$D$19="Guayas/Santa Elena",'Tablas Guayaquil'!G1303,'Tablas Resto de Ecuador'!G1303)</f>
        <v>358.39925000000005</v>
      </c>
    </row>
    <row r="1304" spans="1:7" ht="14" hidden="1" x14ac:dyDescent="0.15">
      <c r="A1304" s="25">
        <v>44</v>
      </c>
      <c r="B1304" s="26"/>
      <c r="C1304" s="303">
        <f>IF('INGRESO DE DATOS'!$D$19="Guayas/Santa Elena",'Tablas Guayaquil'!C1304,'Tablas Resto de Ecuador'!C1304)</f>
        <v>1072.5</v>
      </c>
      <c r="D1304" s="303">
        <f>IF('INGRESO DE DATOS'!$D$19="Guayas/Santa Elena",'Tablas Guayaquil'!D1304,'Tablas Resto de Ecuador'!D1304)</f>
        <v>812.62500000000011</v>
      </c>
      <c r="E1304" s="303">
        <f>IF('INGRESO DE DATOS'!$D$19="Guayas/Santa Elena",'Tablas Guayaquil'!E1304,'Tablas Resto de Ecuador'!E1304)</f>
        <v>0</v>
      </c>
      <c r="F1304" s="303">
        <f>IF('INGRESO DE DATOS'!$D$19="Guayas/Santa Elena",'Tablas Guayaquil'!F1304,'Tablas Resto de Ecuador'!F1304)</f>
        <v>456.9262500000001</v>
      </c>
      <c r="G1304" s="303">
        <f>IF('INGRESO DE DATOS'!$D$19="Guayas/Santa Elena",'Tablas Guayaquil'!G1304,'Tablas Resto de Ecuador'!G1304)</f>
        <v>358.39925000000005</v>
      </c>
    </row>
    <row r="1305" spans="1:7" ht="14" hidden="1" x14ac:dyDescent="0.15">
      <c r="A1305" s="25">
        <v>45</v>
      </c>
      <c r="B1305" s="26"/>
      <c r="C1305" s="303">
        <f>IF('INGRESO DE DATOS'!$D$19="Guayas/Santa Elena",'Tablas Guayaquil'!C1305,'Tablas Resto de Ecuador'!C1305)</f>
        <v>1200.9250000000002</v>
      </c>
      <c r="D1305" s="303">
        <f>IF('INGRESO DE DATOS'!$D$19="Guayas/Santa Elena",'Tablas Guayaquil'!D1305,'Tablas Resto de Ecuador'!D1305)</f>
        <v>911.62500000000011</v>
      </c>
      <c r="E1305" s="303">
        <f>IF('INGRESO DE DATOS'!$D$19="Guayas/Santa Elena",'Tablas Guayaquil'!E1305,'Tablas Resto de Ecuador'!E1305)</f>
        <v>0</v>
      </c>
      <c r="F1305" s="303">
        <f>IF('INGRESO DE DATOS'!$D$19="Guayas/Santa Elena",'Tablas Guayaquil'!F1305,'Tablas Resto de Ecuador'!F1305)</f>
        <v>456.9262500000001</v>
      </c>
      <c r="G1305" s="303">
        <f>IF('INGRESO DE DATOS'!$D$19="Guayas/Santa Elena",'Tablas Guayaquil'!G1305,'Tablas Resto de Ecuador'!G1305)</f>
        <v>358.39925000000005</v>
      </c>
    </row>
    <row r="1306" spans="1:7" ht="14" hidden="1" x14ac:dyDescent="0.15">
      <c r="A1306" s="25">
        <v>46</v>
      </c>
      <c r="B1306" s="26"/>
      <c r="C1306" s="303">
        <f>IF('INGRESO DE DATOS'!$D$19="Guayas/Santa Elena",'Tablas Guayaquil'!C1306,'Tablas Resto de Ecuador'!C1306)</f>
        <v>1200.9250000000002</v>
      </c>
      <c r="D1306" s="303">
        <f>IF('INGRESO DE DATOS'!$D$19="Guayas/Santa Elena",'Tablas Guayaquil'!D1306,'Tablas Resto de Ecuador'!D1306)</f>
        <v>911.62500000000011</v>
      </c>
      <c r="E1306" s="303">
        <f>IF('INGRESO DE DATOS'!$D$19="Guayas/Santa Elena",'Tablas Guayaquil'!E1306,'Tablas Resto de Ecuador'!E1306)</f>
        <v>0</v>
      </c>
      <c r="F1306" s="303">
        <f>IF('INGRESO DE DATOS'!$D$19="Guayas/Santa Elena",'Tablas Guayaquil'!F1306,'Tablas Resto de Ecuador'!F1306)</f>
        <v>514.20600000000013</v>
      </c>
      <c r="G1306" s="303">
        <f>IF('INGRESO DE DATOS'!$D$19="Guayas/Santa Elena",'Tablas Guayaquil'!G1306,'Tablas Resto de Ecuador'!G1306)</f>
        <v>403.72750000000008</v>
      </c>
    </row>
    <row r="1307" spans="1:7" ht="14" hidden="1" x14ac:dyDescent="0.15">
      <c r="A1307" s="25">
        <v>47</v>
      </c>
      <c r="B1307" s="26"/>
      <c r="C1307" s="303">
        <f>IF('INGRESO DE DATOS'!$D$19="Guayas/Santa Elena",'Tablas Guayaquil'!C1307,'Tablas Resto de Ecuador'!C1307)</f>
        <v>1200.9250000000002</v>
      </c>
      <c r="D1307" s="303">
        <f>IF('INGRESO DE DATOS'!$D$19="Guayas/Santa Elena",'Tablas Guayaquil'!D1307,'Tablas Resto de Ecuador'!D1307)</f>
        <v>911.62500000000011</v>
      </c>
      <c r="E1307" s="303">
        <f>IF('INGRESO DE DATOS'!$D$19="Guayas/Santa Elena",'Tablas Guayaquil'!E1307,'Tablas Resto de Ecuador'!E1307)</f>
        <v>0</v>
      </c>
      <c r="F1307" s="303">
        <f>IF('INGRESO DE DATOS'!$D$19="Guayas/Santa Elena",'Tablas Guayaquil'!F1307,'Tablas Resto de Ecuador'!F1307)</f>
        <v>514.20600000000013</v>
      </c>
      <c r="G1307" s="303">
        <f>IF('INGRESO DE DATOS'!$D$19="Guayas/Santa Elena",'Tablas Guayaquil'!G1307,'Tablas Resto de Ecuador'!G1307)</f>
        <v>403.72750000000008</v>
      </c>
    </row>
    <row r="1308" spans="1:7" ht="14" hidden="1" x14ac:dyDescent="0.15">
      <c r="A1308" s="25">
        <v>48</v>
      </c>
      <c r="B1308" s="26"/>
      <c r="C1308" s="303">
        <f>IF('INGRESO DE DATOS'!$D$19="Guayas/Santa Elena",'Tablas Guayaquil'!C1308,'Tablas Resto de Ecuador'!C1308)</f>
        <v>1200.9250000000002</v>
      </c>
      <c r="D1308" s="303">
        <f>IF('INGRESO DE DATOS'!$D$19="Guayas/Santa Elena",'Tablas Guayaquil'!D1308,'Tablas Resto de Ecuador'!D1308)</f>
        <v>911.62500000000011</v>
      </c>
      <c r="E1308" s="303">
        <f>IF('INGRESO DE DATOS'!$D$19="Guayas/Santa Elena",'Tablas Guayaquil'!E1308,'Tablas Resto de Ecuador'!E1308)</f>
        <v>0</v>
      </c>
      <c r="F1308" s="303">
        <f>IF('INGRESO DE DATOS'!$D$19="Guayas/Santa Elena",'Tablas Guayaquil'!F1308,'Tablas Resto de Ecuador'!F1308)</f>
        <v>514.20600000000013</v>
      </c>
      <c r="G1308" s="303">
        <f>IF('INGRESO DE DATOS'!$D$19="Guayas/Santa Elena",'Tablas Guayaquil'!G1308,'Tablas Resto de Ecuador'!G1308)</f>
        <v>403.72750000000008</v>
      </c>
    </row>
    <row r="1309" spans="1:7" ht="14" hidden="1" x14ac:dyDescent="0.15">
      <c r="A1309" s="25">
        <v>49</v>
      </c>
      <c r="B1309" s="26"/>
      <c r="C1309" s="303">
        <f>IF('INGRESO DE DATOS'!$D$19="Guayas/Santa Elena",'Tablas Guayaquil'!C1309,'Tablas Resto de Ecuador'!C1309)</f>
        <v>1200.9250000000002</v>
      </c>
      <c r="D1309" s="303">
        <f>IF('INGRESO DE DATOS'!$D$19="Guayas/Santa Elena",'Tablas Guayaquil'!D1309,'Tablas Resto de Ecuador'!D1309)</f>
        <v>911.62500000000011</v>
      </c>
      <c r="E1309" s="303">
        <f>IF('INGRESO DE DATOS'!$D$19="Guayas/Santa Elena",'Tablas Guayaquil'!E1309,'Tablas Resto de Ecuador'!E1309)</f>
        <v>0</v>
      </c>
      <c r="F1309" s="303">
        <f>IF('INGRESO DE DATOS'!$D$19="Guayas/Santa Elena",'Tablas Guayaquil'!F1309,'Tablas Resto de Ecuador'!F1309)</f>
        <v>514.20600000000013</v>
      </c>
      <c r="G1309" s="303">
        <f>IF('INGRESO DE DATOS'!$D$19="Guayas/Santa Elena",'Tablas Guayaquil'!G1309,'Tablas Resto de Ecuador'!G1309)</f>
        <v>403.72750000000008</v>
      </c>
    </row>
    <row r="1310" spans="1:7" ht="14" hidden="1" x14ac:dyDescent="0.15">
      <c r="A1310" s="25">
        <v>50</v>
      </c>
      <c r="B1310" s="26"/>
      <c r="C1310" s="303">
        <f>IF('INGRESO DE DATOS'!$D$19="Guayas/Santa Elena",'Tablas Guayaquil'!C1310,'Tablas Resto de Ecuador'!C1310)</f>
        <v>1345.0250000000001</v>
      </c>
      <c r="D1310" s="303">
        <f>IF('INGRESO DE DATOS'!$D$19="Guayas/Santa Elena",'Tablas Guayaquil'!D1310,'Tablas Resto de Ecuador'!D1310)</f>
        <v>1024.1000000000001</v>
      </c>
      <c r="E1310" s="303">
        <f>IF('INGRESO DE DATOS'!$D$19="Guayas/Santa Elena",'Tablas Guayaquil'!E1310,'Tablas Resto de Ecuador'!E1310)</f>
        <v>0</v>
      </c>
      <c r="F1310" s="303">
        <f>IF('INGRESO DE DATOS'!$D$19="Guayas/Santa Elena",'Tablas Guayaquil'!F1310,'Tablas Resto de Ecuador'!F1310)</f>
        <v>514.20600000000013</v>
      </c>
      <c r="G1310" s="303">
        <f>IF('INGRESO DE DATOS'!$D$19="Guayas/Santa Elena",'Tablas Guayaquil'!G1310,'Tablas Resto de Ecuador'!G1310)</f>
        <v>403.72750000000008</v>
      </c>
    </row>
    <row r="1311" spans="1:7" ht="14" hidden="1" x14ac:dyDescent="0.15">
      <c r="A1311" s="25">
        <v>51</v>
      </c>
      <c r="B1311" s="26"/>
      <c r="C1311" s="303">
        <f>IF('INGRESO DE DATOS'!$D$19="Guayas/Santa Elena",'Tablas Guayaquil'!C1311,'Tablas Resto de Ecuador'!C1311)</f>
        <v>1345.0250000000001</v>
      </c>
      <c r="D1311" s="303">
        <f>IF('INGRESO DE DATOS'!$D$19="Guayas/Santa Elena",'Tablas Guayaquil'!D1311,'Tablas Resto de Ecuador'!D1311)</f>
        <v>1024.1000000000001</v>
      </c>
      <c r="E1311" s="303">
        <f>IF('INGRESO DE DATOS'!$D$19="Guayas/Santa Elena",'Tablas Guayaquil'!E1311,'Tablas Resto de Ecuador'!E1311)</f>
        <v>0</v>
      </c>
      <c r="F1311" s="303">
        <f>IF('INGRESO DE DATOS'!$D$19="Guayas/Santa Elena",'Tablas Guayaquil'!F1311,'Tablas Resto de Ecuador'!F1311)</f>
        <v>579.50200000000007</v>
      </c>
      <c r="G1311" s="303">
        <f>IF('INGRESO DE DATOS'!$D$19="Guayas/Santa Elena",'Tablas Guayaquil'!G1311,'Tablas Resto de Ecuador'!G1311)</f>
        <v>454.5942500000001</v>
      </c>
    </row>
    <row r="1312" spans="1:7" ht="14" hidden="1" x14ac:dyDescent="0.15">
      <c r="A1312" s="25">
        <v>52</v>
      </c>
      <c r="B1312" s="26"/>
      <c r="C1312" s="303">
        <f>IF('INGRESO DE DATOS'!$D$19="Guayas/Santa Elena",'Tablas Guayaquil'!C1312,'Tablas Resto de Ecuador'!C1312)</f>
        <v>1345.0250000000001</v>
      </c>
      <c r="D1312" s="303">
        <f>IF('INGRESO DE DATOS'!$D$19="Guayas/Santa Elena",'Tablas Guayaquil'!D1312,'Tablas Resto de Ecuador'!D1312)</f>
        <v>1024.1000000000001</v>
      </c>
      <c r="E1312" s="303">
        <f>IF('INGRESO DE DATOS'!$D$19="Guayas/Santa Elena",'Tablas Guayaquil'!E1312,'Tablas Resto de Ecuador'!E1312)</f>
        <v>0</v>
      </c>
      <c r="F1312" s="303">
        <f>IF('INGRESO DE DATOS'!$D$19="Guayas/Santa Elena",'Tablas Guayaquil'!F1312,'Tablas Resto de Ecuador'!F1312)</f>
        <v>579.50200000000007</v>
      </c>
      <c r="G1312" s="303">
        <f>IF('INGRESO DE DATOS'!$D$19="Guayas/Santa Elena",'Tablas Guayaquil'!G1312,'Tablas Resto de Ecuador'!G1312)</f>
        <v>454.5942500000001</v>
      </c>
    </row>
    <row r="1313" spans="1:7" ht="14" hidden="1" x14ac:dyDescent="0.15">
      <c r="A1313" s="25">
        <v>53</v>
      </c>
      <c r="B1313" s="26"/>
      <c r="C1313" s="303">
        <f>IF('INGRESO DE DATOS'!$D$19="Guayas/Santa Elena",'Tablas Guayaquil'!C1313,'Tablas Resto de Ecuador'!C1313)</f>
        <v>1345.0250000000001</v>
      </c>
      <c r="D1313" s="303">
        <f>IF('INGRESO DE DATOS'!$D$19="Guayas/Santa Elena",'Tablas Guayaquil'!D1313,'Tablas Resto de Ecuador'!D1313)</f>
        <v>1024.1000000000001</v>
      </c>
      <c r="E1313" s="303">
        <f>IF('INGRESO DE DATOS'!$D$19="Guayas/Santa Elena",'Tablas Guayaquil'!E1313,'Tablas Resto de Ecuador'!E1313)</f>
        <v>0</v>
      </c>
      <c r="F1313" s="303">
        <f>IF('INGRESO DE DATOS'!$D$19="Guayas/Santa Elena",'Tablas Guayaquil'!F1313,'Tablas Resto de Ecuador'!F1313)</f>
        <v>579.50200000000007</v>
      </c>
      <c r="G1313" s="303">
        <f>IF('INGRESO DE DATOS'!$D$19="Guayas/Santa Elena",'Tablas Guayaquil'!G1313,'Tablas Resto de Ecuador'!G1313)</f>
        <v>454.5942500000001</v>
      </c>
    </row>
    <row r="1314" spans="1:7" ht="14" hidden="1" x14ac:dyDescent="0.15">
      <c r="A1314" s="25">
        <v>54</v>
      </c>
      <c r="B1314" s="27"/>
      <c r="C1314" s="303">
        <f>IF('INGRESO DE DATOS'!$D$19="Guayas/Santa Elena",'Tablas Guayaquil'!C1314,'Tablas Resto de Ecuador'!C1314)</f>
        <v>1345.0250000000001</v>
      </c>
      <c r="D1314" s="303">
        <f>IF('INGRESO DE DATOS'!$D$19="Guayas/Santa Elena",'Tablas Guayaquil'!D1314,'Tablas Resto de Ecuador'!D1314)</f>
        <v>1024.1000000000001</v>
      </c>
      <c r="E1314" s="303">
        <f>IF('INGRESO DE DATOS'!$D$19="Guayas/Santa Elena",'Tablas Guayaquil'!E1314,'Tablas Resto de Ecuador'!E1314)</f>
        <v>0</v>
      </c>
      <c r="F1314" s="303">
        <f>IF('INGRESO DE DATOS'!$D$19="Guayas/Santa Elena",'Tablas Guayaquil'!F1314,'Tablas Resto de Ecuador'!F1314)</f>
        <v>579.50200000000007</v>
      </c>
      <c r="G1314" s="303">
        <f>IF('INGRESO DE DATOS'!$D$19="Guayas/Santa Elena",'Tablas Guayaquil'!G1314,'Tablas Resto de Ecuador'!G1314)</f>
        <v>454.5942500000001</v>
      </c>
    </row>
    <row r="1315" spans="1:7" ht="14" hidden="1" x14ac:dyDescent="0.15">
      <c r="A1315" s="25">
        <v>55</v>
      </c>
      <c r="B1315" s="27"/>
      <c r="C1315" s="303">
        <f>IF('INGRESO DE DATOS'!$D$19="Guayas/Santa Elena",'Tablas Guayaquil'!C1315,'Tablas Resto de Ecuador'!C1315)</f>
        <v>1503.9750000000001</v>
      </c>
      <c r="D1315" s="303">
        <f>IF('INGRESO DE DATOS'!$D$19="Guayas/Santa Elena",'Tablas Guayaquil'!D1315,'Tablas Resto de Ecuador'!D1315)</f>
        <v>1150.0500000000002</v>
      </c>
      <c r="E1315" s="303">
        <f>IF('INGRESO DE DATOS'!$D$19="Guayas/Santa Elena",'Tablas Guayaquil'!E1315,'Tablas Resto de Ecuador'!E1315)</f>
        <v>0</v>
      </c>
      <c r="F1315" s="303">
        <f>IF('INGRESO DE DATOS'!$D$19="Guayas/Santa Elena",'Tablas Guayaquil'!F1315,'Tablas Resto de Ecuador'!F1315)</f>
        <v>579.50200000000007</v>
      </c>
      <c r="G1315" s="303">
        <f>IF('INGRESO DE DATOS'!$D$19="Guayas/Santa Elena",'Tablas Guayaquil'!G1315,'Tablas Resto de Ecuador'!G1315)</f>
        <v>454.5942500000001</v>
      </c>
    </row>
    <row r="1316" spans="1:7" ht="14" hidden="1" x14ac:dyDescent="0.15">
      <c r="A1316" s="25">
        <v>56</v>
      </c>
      <c r="B1316" s="27"/>
      <c r="C1316" s="303">
        <f>IF('INGRESO DE DATOS'!$D$19="Guayas/Santa Elena",'Tablas Guayaquil'!C1316,'Tablas Resto de Ecuador'!C1316)</f>
        <v>1503.9750000000001</v>
      </c>
      <c r="D1316" s="303">
        <f>IF('INGRESO DE DATOS'!$D$19="Guayas/Santa Elena",'Tablas Guayaquil'!D1316,'Tablas Resto de Ecuador'!D1316)</f>
        <v>1150.0500000000002</v>
      </c>
      <c r="E1316" s="303">
        <f>IF('INGRESO DE DATOS'!$D$19="Guayas/Santa Elena",'Tablas Guayaquil'!E1316,'Tablas Resto de Ecuador'!E1316)</f>
        <v>0</v>
      </c>
      <c r="F1316" s="303">
        <f>IF('INGRESO DE DATOS'!$D$19="Guayas/Santa Elena",'Tablas Guayaquil'!F1316,'Tablas Resto de Ecuador'!F1316)</f>
        <v>651.7940000000001</v>
      </c>
      <c r="G1316" s="303">
        <f>IF('INGRESO DE DATOS'!$D$19="Guayas/Santa Elena",'Tablas Guayaquil'!G1316,'Tablas Resto de Ecuador'!G1316)</f>
        <v>511.5825000000001</v>
      </c>
    </row>
    <row r="1317" spans="1:7" ht="14" hidden="1" x14ac:dyDescent="0.15">
      <c r="A1317" s="25">
        <v>57</v>
      </c>
      <c r="B1317" s="27"/>
      <c r="C1317" s="303">
        <f>IF('INGRESO DE DATOS'!$D$19="Guayas/Santa Elena",'Tablas Guayaquil'!C1317,'Tablas Resto de Ecuador'!C1317)</f>
        <v>1503.9750000000001</v>
      </c>
      <c r="D1317" s="303">
        <f>IF('INGRESO DE DATOS'!$D$19="Guayas/Santa Elena",'Tablas Guayaquil'!D1317,'Tablas Resto de Ecuador'!D1317)</f>
        <v>1150.0500000000002</v>
      </c>
      <c r="E1317" s="303">
        <f>IF('INGRESO DE DATOS'!$D$19="Guayas/Santa Elena",'Tablas Guayaquil'!E1317,'Tablas Resto de Ecuador'!E1317)</f>
        <v>0</v>
      </c>
      <c r="F1317" s="303">
        <f>IF('INGRESO DE DATOS'!$D$19="Guayas/Santa Elena",'Tablas Guayaquil'!F1317,'Tablas Resto de Ecuador'!F1317)</f>
        <v>651.7940000000001</v>
      </c>
      <c r="G1317" s="303">
        <f>IF('INGRESO DE DATOS'!$D$19="Guayas/Santa Elena",'Tablas Guayaquil'!G1317,'Tablas Resto de Ecuador'!G1317)</f>
        <v>511.5825000000001</v>
      </c>
    </row>
    <row r="1318" spans="1:7" ht="14" hidden="1" x14ac:dyDescent="0.15">
      <c r="A1318" s="25">
        <v>58</v>
      </c>
      <c r="B1318" s="27"/>
      <c r="C1318" s="303">
        <f>IF('INGRESO DE DATOS'!$D$19="Guayas/Santa Elena",'Tablas Guayaquil'!C1318,'Tablas Resto de Ecuador'!C1318)</f>
        <v>1503.9750000000001</v>
      </c>
      <c r="D1318" s="303">
        <f>IF('INGRESO DE DATOS'!$D$19="Guayas/Santa Elena",'Tablas Guayaquil'!D1318,'Tablas Resto de Ecuador'!D1318)</f>
        <v>1150.0500000000002</v>
      </c>
      <c r="E1318" s="303">
        <f>IF('INGRESO DE DATOS'!$D$19="Guayas/Santa Elena",'Tablas Guayaquil'!E1318,'Tablas Resto de Ecuador'!E1318)</f>
        <v>0</v>
      </c>
      <c r="F1318" s="303">
        <f>IF('INGRESO DE DATOS'!$D$19="Guayas/Santa Elena",'Tablas Guayaquil'!F1318,'Tablas Resto de Ecuador'!F1318)</f>
        <v>651.7940000000001</v>
      </c>
      <c r="G1318" s="303">
        <f>IF('INGRESO DE DATOS'!$D$19="Guayas/Santa Elena",'Tablas Guayaquil'!G1318,'Tablas Resto de Ecuador'!G1318)</f>
        <v>511.5825000000001</v>
      </c>
    </row>
    <row r="1319" spans="1:7" ht="14" hidden="1" x14ac:dyDescent="0.15">
      <c r="A1319" s="25">
        <v>59</v>
      </c>
      <c r="B1319" s="27"/>
      <c r="C1319" s="303">
        <f>IF('INGRESO DE DATOS'!$D$19="Guayas/Santa Elena",'Tablas Guayaquil'!C1319,'Tablas Resto de Ecuador'!C1319)</f>
        <v>1503.9750000000001</v>
      </c>
      <c r="D1319" s="303">
        <f>IF('INGRESO DE DATOS'!$D$19="Guayas/Santa Elena",'Tablas Guayaquil'!D1319,'Tablas Resto de Ecuador'!D1319)</f>
        <v>1150.0500000000002</v>
      </c>
      <c r="E1319" s="303">
        <f>IF('INGRESO DE DATOS'!$D$19="Guayas/Santa Elena",'Tablas Guayaquil'!E1319,'Tablas Resto de Ecuador'!E1319)</f>
        <v>0</v>
      </c>
      <c r="F1319" s="303">
        <f>IF('INGRESO DE DATOS'!$D$19="Guayas/Santa Elena",'Tablas Guayaquil'!F1319,'Tablas Resto de Ecuador'!F1319)</f>
        <v>651.7940000000001</v>
      </c>
      <c r="G1319" s="303">
        <f>IF('INGRESO DE DATOS'!$D$19="Guayas/Santa Elena",'Tablas Guayaquil'!G1319,'Tablas Resto de Ecuador'!G1319)</f>
        <v>511.5825000000001</v>
      </c>
    </row>
    <row r="1320" spans="1:7" ht="14" hidden="1" x14ac:dyDescent="0.15">
      <c r="A1320" s="25">
        <v>60</v>
      </c>
      <c r="B1320" s="27"/>
      <c r="C1320" s="303">
        <f>IF('INGRESO DE DATOS'!$D$19="Guayas/Santa Elena",'Tablas Guayaquil'!C1320,'Tablas Resto de Ecuador'!C1320)</f>
        <v>1609.0250000000001</v>
      </c>
      <c r="D1320" s="303">
        <f>IF('INGRESO DE DATOS'!$D$19="Guayas/Santa Elena",'Tablas Guayaquil'!D1320,'Tablas Resto de Ecuador'!D1320)</f>
        <v>1233.9250000000002</v>
      </c>
      <c r="E1320" s="303">
        <f>IF('INGRESO DE DATOS'!$D$19="Guayas/Santa Elena",'Tablas Guayaquil'!E1320,'Tablas Resto de Ecuador'!E1320)</f>
        <v>0</v>
      </c>
      <c r="F1320" s="303">
        <f>IF('INGRESO DE DATOS'!$D$19="Guayas/Santa Elena",'Tablas Guayaquil'!F1320,'Tablas Resto de Ecuador'!F1320)</f>
        <v>651.7940000000001</v>
      </c>
      <c r="G1320" s="303">
        <f>IF('INGRESO DE DATOS'!$D$19="Guayas/Santa Elena",'Tablas Guayaquil'!G1320,'Tablas Resto de Ecuador'!G1320)</f>
        <v>511.5825000000001</v>
      </c>
    </row>
    <row r="1321" spans="1:7" ht="14" hidden="1" x14ac:dyDescent="0.15">
      <c r="A1321" s="25">
        <v>61</v>
      </c>
      <c r="B1321" s="27"/>
      <c r="C1321" s="303">
        <f>IF('INGRESO DE DATOS'!$D$19="Guayas/Santa Elena",'Tablas Guayaquil'!C1321,'Tablas Resto de Ecuador'!C1321)</f>
        <v>1792.45</v>
      </c>
      <c r="D1321" s="303">
        <f>IF('INGRESO DE DATOS'!$D$19="Guayas/Santa Elena",'Tablas Guayaquil'!D1321,'Tablas Resto de Ecuador'!D1321)</f>
        <v>1381.0500000000002</v>
      </c>
      <c r="E1321" s="303">
        <f>IF('INGRESO DE DATOS'!$D$19="Guayas/Santa Elena",'Tablas Guayaquil'!E1321,'Tablas Resto de Ecuador'!E1321)</f>
        <v>0</v>
      </c>
      <c r="F1321" s="303">
        <f>IF('INGRESO DE DATOS'!$D$19="Guayas/Santa Elena",'Tablas Guayaquil'!F1321,'Tablas Resto de Ecuador'!F1321)</f>
        <v>700.32875000000013</v>
      </c>
      <c r="G1321" s="303">
        <f>IF('INGRESO DE DATOS'!$D$19="Guayas/Santa Elena",'Tablas Guayaquil'!G1321,'Tablas Resto de Ecuador'!G1321)</f>
        <v>549.47750000000008</v>
      </c>
    </row>
    <row r="1322" spans="1:7" ht="14" hidden="1" x14ac:dyDescent="0.15">
      <c r="A1322" s="25">
        <v>62</v>
      </c>
      <c r="B1322" s="27"/>
      <c r="C1322" s="303">
        <f>IF('INGRESO DE DATOS'!$D$19="Guayas/Santa Elena",'Tablas Guayaquil'!C1322,'Tablas Resto de Ecuador'!C1322)</f>
        <v>1990.4500000000003</v>
      </c>
      <c r="D1322" s="303">
        <f>IF('INGRESO DE DATOS'!$D$19="Guayas/Santa Elena",'Tablas Guayaquil'!D1322,'Tablas Resto de Ecuador'!D1322)</f>
        <v>1541.9250000000002</v>
      </c>
      <c r="E1322" s="303">
        <f>IF('INGRESO DE DATOS'!$D$19="Guayas/Santa Elena",'Tablas Guayaquil'!E1322,'Tablas Resto de Ecuador'!E1322)</f>
        <v>0</v>
      </c>
      <c r="F1322" s="303">
        <f>IF('INGRESO DE DATOS'!$D$19="Guayas/Santa Elena",'Tablas Guayaquil'!F1322,'Tablas Resto de Ecuador'!F1322)</f>
        <v>785.73825000000011</v>
      </c>
      <c r="G1322" s="303">
        <f>IF('INGRESO DE DATOS'!$D$19="Guayas/Santa Elena",'Tablas Guayaquil'!G1322,'Tablas Resto de Ecuador'!G1322)</f>
        <v>616.23100000000011</v>
      </c>
    </row>
    <row r="1323" spans="1:7" ht="14" hidden="1" x14ac:dyDescent="0.15">
      <c r="A1323" s="25">
        <v>63</v>
      </c>
      <c r="B1323" s="27"/>
      <c r="C1323" s="303">
        <f>IF('INGRESO DE DATOS'!$D$19="Guayas/Santa Elena",'Tablas Guayaquil'!C1323,'Tablas Resto de Ecuador'!C1323)</f>
        <v>2203.5750000000003</v>
      </c>
      <c r="D1323" s="303">
        <f>IF('INGRESO DE DATOS'!$D$19="Guayas/Santa Elena",'Tablas Guayaquil'!D1323,'Tablas Resto de Ecuador'!D1323)</f>
        <v>1715.7250000000001</v>
      </c>
      <c r="E1323" s="303">
        <f>IF('INGRESO DE DATOS'!$D$19="Guayas/Santa Elena",'Tablas Guayaquil'!E1323,'Tablas Resto de Ecuador'!E1323)</f>
        <v>0</v>
      </c>
      <c r="F1323" s="303">
        <f>IF('INGRESO DE DATOS'!$D$19="Guayas/Santa Elena",'Tablas Guayaquil'!F1323,'Tablas Resto de Ecuador'!F1323)</f>
        <v>877.85225000000014</v>
      </c>
      <c r="G1323" s="303">
        <f>IF('INGRESO DE DATOS'!$D$19="Guayas/Santa Elena",'Tablas Guayaquil'!G1323,'Tablas Resto de Ecuador'!G1323)</f>
        <v>688.96025000000009</v>
      </c>
    </row>
    <row r="1324" spans="1:7" ht="14" hidden="1" x14ac:dyDescent="0.15">
      <c r="A1324" s="25">
        <v>64</v>
      </c>
      <c r="B1324" s="27"/>
      <c r="C1324" s="303">
        <f>IF('INGRESO DE DATOS'!$D$19="Guayas/Santa Elena",'Tablas Guayaquil'!C1324,'Tablas Resto de Ecuador'!C1324)</f>
        <v>2431</v>
      </c>
      <c r="D1324" s="303">
        <f>IF('INGRESO DE DATOS'!$D$19="Guayas/Santa Elena",'Tablas Guayaquil'!D1324,'Tablas Resto de Ecuador'!D1324)</f>
        <v>1903.0000000000002</v>
      </c>
      <c r="E1324" s="303">
        <f>IF('INGRESO DE DATOS'!$D$19="Guayas/Santa Elena",'Tablas Guayaquil'!E1324,'Tablas Resto de Ecuador'!E1324)</f>
        <v>0</v>
      </c>
      <c r="F1324" s="303">
        <f>IF('INGRESO DE DATOS'!$D$19="Guayas/Santa Elena",'Tablas Guayaquil'!F1324,'Tablas Resto de Ecuador'!F1324)</f>
        <v>978.12825000000021</v>
      </c>
      <c r="G1324" s="303">
        <f>IF('INGRESO DE DATOS'!$D$19="Guayas/Santa Elena",'Tablas Guayaquil'!G1324,'Tablas Resto de Ecuador'!G1324)</f>
        <v>767.66525000000013</v>
      </c>
    </row>
    <row r="1325" spans="1:7" ht="14" hidden="1" x14ac:dyDescent="0.15">
      <c r="A1325" s="25">
        <v>65</v>
      </c>
      <c r="B1325" s="27"/>
      <c r="C1325" s="303">
        <f>IF('INGRESO DE DATOS'!$D$19="Guayas/Santa Elena",'Tablas Guayaquil'!C1325,'Tablas Resto de Ecuador'!C1325)</f>
        <v>2673.55</v>
      </c>
      <c r="D1325" s="303">
        <f>IF('INGRESO DE DATOS'!$D$19="Guayas/Santa Elena",'Tablas Guayaquil'!D1325,'Tablas Resto de Ecuador'!D1325)</f>
        <v>2103.2000000000003</v>
      </c>
      <c r="E1325" s="303">
        <f>IF('INGRESO DE DATOS'!$D$19="Guayas/Santa Elena",'Tablas Guayaquil'!E1325,'Tablas Resto de Ecuador'!E1325)</f>
        <v>0</v>
      </c>
      <c r="F1325" s="303">
        <f>IF('INGRESO DE DATOS'!$D$19="Guayas/Santa Elena",'Tablas Guayaquil'!F1325,'Tablas Resto de Ecuador'!F1325)</f>
        <v>1085.546</v>
      </c>
      <c r="G1325" s="303">
        <f>IF('INGRESO DE DATOS'!$D$19="Guayas/Santa Elena",'Tablas Guayaquil'!G1325,'Tablas Resto de Ecuador'!G1325)</f>
        <v>851.32575000000008</v>
      </c>
    </row>
    <row r="1326" spans="1:7" ht="14" hidden="1" x14ac:dyDescent="0.15">
      <c r="A1326" s="25">
        <v>66</v>
      </c>
      <c r="B1326" s="27"/>
      <c r="C1326" s="303">
        <f>IF('INGRESO DE DATOS'!$D$19="Guayas/Santa Elena",'Tablas Guayaquil'!C1326,'Tablas Resto de Ecuador'!C1326)</f>
        <v>2930.4</v>
      </c>
      <c r="D1326" s="303">
        <f>IF('INGRESO DE DATOS'!$D$19="Guayas/Santa Elena",'Tablas Guayaquil'!D1326,'Tablas Resto de Ecuador'!D1326)</f>
        <v>2316.3250000000003</v>
      </c>
      <c r="E1326" s="303">
        <f>IF('INGRESO DE DATOS'!$D$19="Guayas/Santa Elena",'Tablas Guayaquil'!E1326,'Tablas Resto de Ecuador'!E1326)</f>
        <v>0</v>
      </c>
      <c r="F1326" s="303">
        <f>IF('INGRESO DE DATOS'!$D$19="Guayas/Santa Elena",'Tablas Guayaquil'!F1326,'Tablas Resto de Ecuador'!F1326)</f>
        <v>1200.1055000000001</v>
      </c>
      <c r="G1326" s="303">
        <f>IF('INGRESO DE DATOS'!$D$19="Guayas/Santa Elena",'Tablas Guayaquil'!G1326,'Tablas Resto de Ecuador'!G1326)</f>
        <v>941.54500000000007</v>
      </c>
    </row>
    <row r="1327" spans="1:7" ht="14" hidden="1" x14ac:dyDescent="0.15">
      <c r="A1327" s="25">
        <v>67</v>
      </c>
      <c r="B1327" s="27"/>
      <c r="C1327" s="303">
        <f>IF('INGRESO DE DATOS'!$D$19="Guayas/Santa Elena",'Tablas Guayaquil'!C1327,'Tablas Resto de Ecuador'!C1327)</f>
        <v>3202.9250000000002</v>
      </c>
      <c r="D1327" s="303">
        <f>IF('INGRESO DE DATOS'!$D$19="Guayas/Santa Elena",'Tablas Guayaquil'!D1327,'Tablas Resto de Ecuador'!D1327)</f>
        <v>2542.65</v>
      </c>
      <c r="E1327" s="303">
        <f>IF('INGRESO DE DATOS'!$D$19="Guayas/Santa Elena",'Tablas Guayaquil'!E1327,'Tablas Resto de Ecuador'!E1327)</f>
        <v>0</v>
      </c>
      <c r="F1327" s="303">
        <f>IF('INGRESO DE DATOS'!$D$19="Guayas/Santa Elena",'Tablas Guayaquil'!F1327,'Tablas Resto de Ecuador'!F1327)</f>
        <v>1322.6812500000001</v>
      </c>
      <c r="G1327" s="303">
        <f>IF('INGRESO DE DATOS'!$D$19="Guayas/Santa Elena",'Tablas Guayaquil'!G1327,'Tablas Resto de Ecuador'!G1327)</f>
        <v>1037.7400000000002</v>
      </c>
    </row>
    <row r="1328" spans="1:7" ht="14" hidden="1" x14ac:dyDescent="0.15">
      <c r="A1328" s="25">
        <v>68</v>
      </c>
      <c r="B1328" s="27"/>
      <c r="C1328" s="303">
        <f>IF('INGRESO DE DATOS'!$D$19="Guayas/Santa Elena",'Tablas Guayaquil'!C1328,'Tablas Resto de Ecuador'!C1328)</f>
        <v>3488.9250000000002</v>
      </c>
      <c r="D1328" s="303">
        <f>IF('INGRESO DE DATOS'!$D$19="Guayas/Santa Elena",'Tablas Guayaquil'!D1328,'Tablas Resto de Ecuador'!D1328)</f>
        <v>2782.4500000000003</v>
      </c>
      <c r="E1328" s="303">
        <f>IF('INGRESO DE DATOS'!$D$19="Guayas/Santa Elena",'Tablas Guayaquil'!E1328,'Tablas Resto de Ecuador'!E1328)</f>
        <v>0</v>
      </c>
      <c r="F1328" s="303">
        <f>IF('INGRESO DE DATOS'!$D$19="Guayas/Santa Elena",'Tablas Guayaquil'!F1328,'Tablas Resto de Ecuador'!F1328)</f>
        <v>1452.2530000000002</v>
      </c>
      <c r="G1328" s="303">
        <f>IF('INGRESO DE DATOS'!$D$19="Guayas/Santa Elena",'Tablas Guayaquil'!G1328,'Tablas Resto de Ecuador'!G1328)</f>
        <v>1139.3277500000002</v>
      </c>
    </row>
    <row r="1329" spans="1:7" ht="14" hidden="1" x14ac:dyDescent="0.15">
      <c r="A1329" s="25">
        <v>69</v>
      </c>
      <c r="B1329" s="27"/>
      <c r="C1329" s="303">
        <f>IF('INGRESO DE DATOS'!$D$19="Guayas/Santa Elena",'Tablas Guayaquil'!C1329,'Tablas Resto de Ecuador'!C1329)</f>
        <v>3790.3250000000003</v>
      </c>
      <c r="D1329" s="303">
        <f>IF('INGRESO DE DATOS'!$D$19="Guayas/Santa Elena",'Tablas Guayaquil'!D1329,'Tablas Resto de Ecuador'!D1329)</f>
        <v>3034.9</v>
      </c>
      <c r="E1329" s="303">
        <f>IF('INGRESO DE DATOS'!$D$19="Guayas/Santa Elena",'Tablas Guayaquil'!E1329,'Tablas Resto de Ecuador'!E1329)</f>
        <v>0</v>
      </c>
      <c r="F1329" s="303">
        <f>IF('INGRESO DE DATOS'!$D$19="Guayas/Santa Elena",'Tablas Guayaquil'!F1329,'Tablas Resto de Ecuador'!F1329)</f>
        <v>1589.6952500000002</v>
      </c>
      <c r="G1329" s="303">
        <f>IF('INGRESO DE DATOS'!$D$19="Guayas/Santa Elena",'Tablas Guayaquil'!G1329,'Tablas Resto de Ecuador'!G1329)</f>
        <v>1247.3285000000001</v>
      </c>
    </row>
    <row r="1330" spans="1:7" ht="14" hidden="1" x14ac:dyDescent="0.15">
      <c r="A1330" s="25">
        <v>70</v>
      </c>
      <c r="B1330" s="27"/>
      <c r="C1330" s="303">
        <f>IF('INGRESO DE DATOS'!$D$19="Guayas/Santa Elena",'Tablas Guayaquil'!C1330,'Tablas Resto de Ecuador'!C1330)</f>
        <v>4106.5750000000007</v>
      </c>
      <c r="D1330" s="303">
        <f>IF('INGRESO DE DATOS'!$D$19="Guayas/Santa Elena",'Tablas Guayaquil'!D1330,'Tablas Resto de Ecuador'!D1330)</f>
        <v>3301.3750000000005</v>
      </c>
      <c r="E1330" s="303">
        <f>IF('INGRESO DE DATOS'!$D$19="Guayas/Santa Elena",'Tablas Guayaquil'!E1330,'Tablas Resto de Ecuador'!E1330)</f>
        <v>0</v>
      </c>
      <c r="F1330" s="303">
        <f>IF('INGRESO DE DATOS'!$D$19="Guayas/Santa Elena",'Tablas Guayaquil'!F1330,'Tablas Resto de Ecuador'!F1330)</f>
        <v>1733.9877500000005</v>
      </c>
      <c r="G1330" s="303">
        <f>IF('INGRESO DE DATOS'!$D$19="Guayas/Santa Elena",'Tablas Guayaquil'!G1330,'Tablas Resto de Ecuador'!G1330)</f>
        <v>1360.4305000000002</v>
      </c>
    </row>
    <row r="1331" spans="1:7" ht="14" hidden="1" x14ac:dyDescent="0.15">
      <c r="A1331" s="25">
        <v>71</v>
      </c>
      <c r="B1331" s="27"/>
      <c r="C1331" s="303">
        <f>IF('INGRESO DE DATOS'!$D$19="Guayas/Santa Elena",'Tablas Guayaquil'!C1331,'Tablas Resto de Ecuador'!C1331)</f>
        <v>4437.6750000000002</v>
      </c>
      <c r="D1331" s="303">
        <f>IF('INGRESO DE DATOS'!$D$19="Guayas/Santa Elena",'Tablas Guayaquil'!D1331,'Tablas Resto de Ecuador'!D1331)</f>
        <v>3580.5000000000005</v>
      </c>
      <c r="E1331" s="303">
        <f>IF('INGRESO DE DATOS'!$D$19="Guayas/Santa Elena",'Tablas Guayaquil'!E1331,'Tablas Resto de Ecuador'!E1331)</f>
        <v>0</v>
      </c>
      <c r="F1331" s="303">
        <f>IF('INGRESO DE DATOS'!$D$19="Guayas/Santa Elena",'Tablas Guayaquil'!F1331,'Tablas Resto de Ecuador'!F1331)</f>
        <v>1886.2965000000002</v>
      </c>
      <c r="G1331" s="303">
        <f>IF('INGRESO DE DATOS'!$D$19="Guayas/Santa Elena",'Tablas Guayaquil'!G1331,'Tablas Resto de Ecuador'!G1331)</f>
        <v>1479.9455</v>
      </c>
    </row>
    <row r="1332" spans="1:7" ht="14" hidden="1" x14ac:dyDescent="0.15">
      <c r="A1332" s="25">
        <v>72</v>
      </c>
      <c r="B1332" s="27"/>
      <c r="C1332" s="303">
        <f>IF('INGRESO DE DATOS'!$D$19="Guayas/Santa Elena",'Tablas Guayaquil'!C1332,'Tablas Resto de Ecuador'!C1332)</f>
        <v>4782.25</v>
      </c>
      <c r="D1332" s="303">
        <f>IF('INGRESO DE DATOS'!$D$19="Guayas/Santa Elena",'Tablas Guayaquil'!D1332,'Tablas Resto de Ecuador'!D1332)</f>
        <v>3872.8250000000003</v>
      </c>
      <c r="E1332" s="303">
        <f>IF('INGRESO DE DATOS'!$D$19="Guayas/Santa Elena",'Tablas Guayaquil'!E1332,'Tablas Resto de Ecuador'!E1332)</f>
        <v>0</v>
      </c>
      <c r="F1332" s="303">
        <f>IF('INGRESO DE DATOS'!$D$19="Guayas/Santa Elena",'Tablas Guayaquil'!F1332,'Tablas Resto de Ecuador'!F1332)</f>
        <v>2045.4555000000003</v>
      </c>
      <c r="G1332" s="303">
        <f>IF('INGRESO DE DATOS'!$D$19="Guayas/Santa Elena",'Tablas Guayaquil'!G1332,'Tablas Resto de Ecuador'!G1332)</f>
        <v>1604.9990000000003</v>
      </c>
    </row>
    <row r="1333" spans="1:7" ht="14" hidden="1" x14ac:dyDescent="0.15">
      <c r="A1333" s="25">
        <v>73</v>
      </c>
      <c r="B1333" s="27"/>
      <c r="C1333" s="303">
        <f>IF('INGRESO DE DATOS'!$D$19="Guayas/Santa Elena",'Tablas Guayaquil'!C1333,'Tablas Resto de Ecuador'!C1333)</f>
        <v>5143.05</v>
      </c>
      <c r="D1333" s="303">
        <f>IF('INGRESO DE DATOS'!$D$19="Guayas/Santa Elena",'Tablas Guayaquil'!D1333,'Tablas Resto de Ecuador'!D1333)</f>
        <v>4178.0750000000007</v>
      </c>
      <c r="E1333" s="303">
        <f>IF('INGRESO DE DATOS'!$D$19="Guayas/Santa Elena",'Tablas Guayaquil'!E1333,'Tablas Resto de Ecuador'!E1333)</f>
        <v>0</v>
      </c>
      <c r="F1333" s="303">
        <f>IF('INGRESO DE DATOS'!$D$19="Guayas/Santa Elena",'Tablas Guayaquil'!F1333,'Tablas Resto de Ecuador'!F1333)</f>
        <v>2212.9222500000005</v>
      </c>
      <c r="G1333" s="303">
        <f>IF('INGRESO DE DATOS'!$D$19="Guayas/Santa Elena",'Tablas Guayaquil'!G1333,'Tablas Resto de Ecuador'!G1333)</f>
        <v>1735.8825000000002</v>
      </c>
    </row>
    <row r="1334" spans="1:7" ht="14" hidden="1" x14ac:dyDescent="0.15">
      <c r="A1334" s="25">
        <v>74</v>
      </c>
      <c r="B1334" s="27"/>
      <c r="C1334" s="303">
        <f>IF('INGRESO DE DATOS'!$D$19="Guayas/Santa Elena",'Tablas Guayaquil'!C1334,'Tablas Resto de Ecuador'!C1334)</f>
        <v>5518.1500000000005</v>
      </c>
      <c r="D1334" s="303">
        <f>IF('INGRESO DE DATOS'!$D$19="Guayas/Santa Elena",'Tablas Guayaquil'!D1334,'Tablas Resto de Ecuador'!D1334)</f>
        <v>4496.5250000000005</v>
      </c>
      <c r="E1334" s="303">
        <f>IF('INGRESO DE DATOS'!$D$19="Guayas/Santa Elena",'Tablas Guayaquil'!E1334,'Tablas Resto de Ecuador'!E1334)</f>
        <v>0</v>
      </c>
      <c r="F1334" s="303">
        <f>IF('INGRESO DE DATOS'!$D$19="Guayas/Santa Elena",'Tablas Guayaquil'!F1334,'Tablas Resto de Ecuador'!F1334)</f>
        <v>2387.0935000000004</v>
      </c>
      <c r="G1334" s="303">
        <f>IF('INGRESO DE DATOS'!$D$19="Guayas/Santa Elena",'Tablas Guayaquil'!G1334,'Tablas Resto de Ecuador'!G1334)</f>
        <v>1872.5960000000002</v>
      </c>
    </row>
    <row r="1335" spans="1:7" ht="14" hidden="1" x14ac:dyDescent="0.15">
      <c r="A1335" s="25">
        <v>75</v>
      </c>
      <c r="B1335" s="27"/>
      <c r="C1335" s="303">
        <f>IF('INGRESO DE DATOS'!$D$19="Guayas/Santa Elena",'Tablas Guayaquil'!C1335,'Tablas Resto de Ecuador'!C1335)</f>
        <v>5907.2750000000005</v>
      </c>
      <c r="D1335" s="303">
        <f>IF('INGRESO DE DATOS'!$D$19="Guayas/Santa Elena",'Tablas Guayaquil'!D1335,'Tablas Resto de Ecuador'!D1335)</f>
        <v>4828.4500000000007</v>
      </c>
      <c r="E1335" s="303">
        <f>IF('INGRESO DE DATOS'!$D$19="Guayas/Santa Elena",'Tablas Guayaquil'!E1335,'Tablas Resto de Ecuador'!E1335)</f>
        <v>0</v>
      </c>
      <c r="F1335" s="303">
        <f>IF('INGRESO DE DATOS'!$D$19="Guayas/Santa Elena",'Tablas Guayaquil'!F1335,'Tablas Resto de Ecuador'!F1335)</f>
        <v>2568.9895000000006</v>
      </c>
      <c r="G1335" s="303">
        <f>IF('INGRESO DE DATOS'!$D$19="Guayas/Santa Elena",'Tablas Guayaquil'!G1335,'Tablas Resto de Ecuador'!G1335)</f>
        <v>2015.7225000000003</v>
      </c>
    </row>
    <row r="1336" spans="1:7" ht="14" hidden="1" x14ac:dyDescent="0.15">
      <c r="A1336" s="25">
        <v>76</v>
      </c>
      <c r="B1336" s="27"/>
      <c r="C1336" s="303">
        <f>IF('INGRESO DE DATOS'!$D$19="Guayas/Santa Elena",'Tablas Guayaquil'!C1336,'Tablas Resto de Ecuador'!C1336)</f>
        <v>5907.2750000000005</v>
      </c>
      <c r="D1336" s="303">
        <f>IF('INGRESO DE DATOS'!$D$19="Guayas/Santa Elena",'Tablas Guayaquil'!D1336,'Tablas Resto de Ecuador'!D1336)</f>
        <v>4828.4500000000007</v>
      </c>
      <c r="E1336" s="303">
        <f>IF('INGRESO DE DATOS'!$D$19="Guayas/Santa Elena",'Tablas Guayaquil'!E1336,'Tablas Resto de Ecuador'!E1336)</f>
        <v>0</v>
      </c>
      <c r="F1336" s="303">
        <f>IF('INGRESO DE DATOS'!$D$19="Guayas/Santa Elena",'Tablas Guayaquil'!F1336,'Tablas Resto de Ecuador'!F1336)</f>
        <v>2758.6102500000006</v>
      </c>
      <c r="G1336" s="303">
        <f>IF('INGRESO DE DATOS'!$D$19="Guayas/Santa Elena",'Tablas Guayaquil'!G1336,'Tablas Resto de Ecuador'!G1336)</f>
        <v>2163.9502500000003</v>
      </c>
    </row>
    <row r="1337" spans="1:7" ht="14" hidden="1" x14ac:dyDescent="0.15">
      <c r="A1337" s="25">
        <v>77</v>
      </c>
      <c r="B1337" s="27"/>
      <c r="C1337" s="303">
        <f>IF('INGRESO DE DATOS'!$D$19="Guayas/Santa Elena",'Tablas Guayaquil'!C1337,'Tablas Resto de Ecuador'!C1337)</f>
        <v>5907.2750000000005</v>
      </c>
      <c r="D1337" s="303">
        <f>IF('INGRESO DE DATOS'!$D$19="Guayas/Santa Elena",'Tablas Guayaquil'!D1337,'Tablas Resto de Ecuador'!D1337)</f>
        <v>4828.4500000000007</v>
      </c>
      <c r="E1337" s="303">
        <f>IF('INGRESO DE DATOS'!$D$19="Guayas/Santa Elena",'Tablas Guayaquil'!E1337,'Tablas Resto de Ecuador'!E1337)</f>
        <v>0</v>
      </c>
      <c r="F1337" s="303">
        <f>IF('INGRESO DE DATOS'!$D$19="Guayas/Santa Elena",'Tablas Guayaquil'!F1337,'Tablas Resto de Ecuador'!F1337)</f>
        <v>2758.6102500000006</v>
      </c>
      <c r="G1337" s="303">
        <f>IF('INGRESO DE DATOS'!$D$19="Guayas/Santa Elena",'Tablas Guayaquil'!G1337,'Tablas Resto de Ecuador'!G1337)</f>
        <v>2163.9502500000003</v>
      </c>
    </row>
    <row r="1338" spans="1:7" ht="14" hidden="1" x14ac:dyDescent="0.15">
      <c r="A1338" s="25">
        <v>78</v>
      </c>
      <c r="B1338" s="27"/>
      <c r="C1338" s="303">
        <f>IF('INGRESO DE DATOS'!$D$19="Guayas/Santa Elena",'Tablas Guayaquil'!C1338,'Tablas Resto de Ecuador'!C1338)</f>
        <v>5907.2750000000005</v>
      </c>
      <c r="D1338" s="303">
        <f>IF('INGRESO DE DATOS'!$D$19="Guayas/Santa Elena",'Tablas Guayaquil'!D1338,'Tablas Resto de Ecuador'!D1338)</f>
        <v>4828.4500000000007</v>
      </c>
      <c r="E1338" s="303">
        <f>IF('INGRESO DE DATOS'!$D$19="Guayas/Santa Elena",'Tablas Guayaquil'!E1338,'Tablas Resto de Ecuador'!E1338)</f>
        <v>0</v>
      </c>
      <c r="F1338" s="303">
        <f>IF('INGRESO DE DATOS'!$D$19="Guayas/Santa Elena",'Tablas Guayaquil'!F1338,'Tablas Resto de Ecuador'!F1338)</f>
        <v>2758.6102500000006</v>
      </c>
      <c r="G1338" s="303">
        <f>IF('INGRESO DE DATOS'!$D$19="Guayas/Santa Elena",'Tablas Guayaquil'!G1338,'Tablas Resto de Ecuador'!G1338)</f>
        <v>2163.9502500000003</v>
      </c>
    </row>
    <row r="1339" spans="1:7" ht="14" hidden="1" x14ac:dyDescent="0.15">
      <c r="A1339" s="25">
        <v>79</v>
      </c>
      <c r="B1339" s="27"/>
      <c r="C1339" s="303">
        <f>IF('INGRESO DE DATOS'!$D$19="Guayas/Santa Elena",'Tablas Guayaquil'!C1339,'Tablas Resto de Ecuador'!C1339)</f>
        <v>5907.2750000000005</v>
      </c>
      <c r="D1339" s="303">
        <f>IF('INGRESO DE DATOS'!$D$19="Guayas/Santa Elena",'Tablas Guayaquil'!D1339,'Tablas Resto de Ecuador'!D1339)</f>
        <v>4828.4500000000007</v>
      </c>
      <c r="E1339" s="303">
        <f>IF('INGRESO DE DATOS'!$D$19="Guayas/Santa Elena",'Tablas Guayaquil'!E1339,'Tablas Resto de Ecuador'!E1339)</f>
        <v>0</v>
      </c>
      <c r="F1339" s="303">
        <f>IF('INGRESO DE DATOS'!$D$19="Guayas/Santa Elena",'Tablas Guayaquil'!F1339,'Tablas Resto de Ecuador'!F1339)</f>
        <v>2758.6102500000006</v>
      </c>
      <c r="G1339" s="303">
        <f>IF('INGRESO DE DATOS'!$D$19="Guayas/Santa Elena",'Tablas Guayaquil'!G1339,'Tablas Resto de Ecuador'!G1339)</f>
        <v>2163.9502500000003</v>
      </c>
    </row>
    <row r="1340" spans="1:7" ht="14" hidden="1" x14ac:dyDescent="0.15">
      <c r="A1340" s="25">
        <v>80</v>
      </c>
      <c r="B1340" s="27"/>
      <c r="C1340" s="303">
        <f>IF('INGRESO DE DATOS'!$D$19="Guayas/Santa Elena",'Tablas Guayaquil'!C1340,'Tablas Resto de Ecuador'!C1340)</f>
        <v>5907.2750000000005</v>
      </c>
      <c r="D1340" s="303">
        <f>IF('INGRESO DE DATOS'!$D$19="Guayas/Santa Elena",'Tablas Guayaquil'!D1340,'Tablas Resto de Ecuador'!D1340)</f>
        <v>4828.4500000000007</v>
      </c>
      <c r="E1340" s="303">
        <f>IF('INGRESO DE DATOS'!$D$19="Guayas/Santa Elena",'Tablas Guayaquil'!E1340,'Tablas Resto de Ecuador'!E1340)</f>
        <v>0</v>
      </c>
      <c r="F1340" s="303">
        <f>IF('INGRESO DE DATOS'!$D$19="Guayas/Santa Elena",'Tablas Guayaquil'!F1340,'Tablas Resto de Ecuador'!F1340)</f>
        <v>2758.6102500000006</v>
      </c>
      <c r="G1340" s="303">
        <f>IF('INGRESO DE DATOS'!$D$19="Guayas/Santa Elena",'Tablas Guayaquil'!G1340,'Tablas Resto de Ecuador'!G1340)</f>
        <v>2163.9502500000003</v>
      </c>
    </row>
    <row r="1341" spans="1:7" ht="14" hidden="1" x14ac:dyDescent="0.15">
      <c r="A1341" s="25">
        <v>81</v>
      </c>
      <c r="B1341" s="27"/>
      <c r="C1341" s="303">
        <f>IF('INGRESO DE DATOS'!$D$19="Guayas/Santa Elena",'Tablas Guayaquil'!C1341,'Tablas Resto de Ecuador'!C1341)</f>
        <v>5907.2750000000005</v>
      </c>
      <c r="D1341" s="303">
        <f>IF('INGRESO DE DATOS'!$D$19="Guayas/Santa Elena",'Tablas Guayaquil'!D1341,'Tablas Resto de Ecuador'!D1341)</f>
        <v>4828.4500000000007</v>
      </c>
      <c r="E1341" s="303">
        <f>IF('INGRESO DE DATOS'!$D$19="Guayas/Santa Elena",'Tablas Guayaquil'!E1341,'Tablas Resto de Ecuador'!E1341)</f>
        <v>0</v>
      </c>
      <c r="F1341" s="303">
        <f>IF('INGRESO DE DATOS'!$D$19="Guayas/Santa Elena",'Tablas Guayaquil'!F1341,'Tablas Resto de Ecuador'!F1341)</f>
        <v>2758.6102500000006</v>
      </c>
      <c r="G1341" s="303">
        <f>IF('INGRESO DE DATOS'!$D$19="Guayas/Santa Elena",'Tablas Guayaquil'!G1341,'Tablas Resto de Ecuador'!G1341)</f>
        <v>2163.9502500000003</v>
      </c>
    </row>
    <row r="1342" spans="1:7" ht="14" hidden="1" x14ac:dyDescent="0.15">
      <c r="A1342" s="25">
        <v>82</v>
      </c>
      <c r="B1342" s="27"/>
      <c r="C1342" s="303">
        <f>IF('INGRESO DE DATOS'!$D$19="Guayas/Santa Elena",'Tablas Guayaquil'!C1342,'Tablas Resto de Ecuador'!C1342)</f>
        <v>5907.2750000000005</v>
      </c>
      <c r="D1342" s="303">
        <f>IF('INGRESO DE DATOS'!$D$19="Guayas/Santa Elena",'Tablas Guayaquil'!D1342,'Tablas Resto de Ecuador'!D1342)</f>
        <v>4828.4500000000007</v>
      </c>
      <c r="E1342" s="303">
        <f>IF('INGRESO DE DATOS'!$D$19="Guayas/Santa Elena",'Tablas Guayaquil'!E1342,'Tablas Resto de Ecuador'!E1342)</f>
        <v>0</v>
      </c>
      <c r="F1342" s="303">
        <f>IF('INGRESO DE DATOS'!$D$19="Guayas/Santa Elena",'Tablas Guayaquil'!F1342,'Tablas Resto de Ecuador'!F1342)</f>
        <v>2758.6102500000006</v>
      </c>
      <c r="G1342" s="303">
        <f>IF('INGRESO DE DATOS'!$D$19="Guayas/Santa Elena",'Tablas Guayaquil'!G1342,'Tablas Resto de Ecuador'!G1342)</f>
        <v>2163.9502500000003</v>
      </c>
    </row>
    <row r="1343" spans="1:7" ht="14" hidden="1" x14ac:dyDescent="0.15">
      <c r="A1343" s="25">
        <v>83</v>
      </c>
      <c r="B1343" s="27"/>
      <c r="C1343" s="303">
        <f>IF('INGRESO DE DATOS'!$D$19="Guayas/Santa Elena",'Tablas Guayaquil'!C1343,'Tablas Resto de Ecuador'!C1343)</f>
        <v>5907.2750000000005</v>
      </c>
      <c r="D1343" s="303">
        <f>IF('INGRESO DE DATOS'!$D$19="Guayas/Santa Elena",'Tablas Guayaquil'!D1343,'Tablas Resto de Ecuador'!D1343)</f>
        <v>4828.4500000000007</v>
      </c>
      <c r="E1343" s="303">
        <f>IF('INGRESO DE DATOS'!$D$19="Guayas/Santa Elena",'Tablas Guayaquil'!E1343,'Tablas Resto de Ecuador'!E1343)</f>
        <v>0</v>
      </c>
      <c r="F1343" s="303">
        <f>IF('INGRESO DE DATOS'!$D$19="Guayas/Santa Elena",'Tablas Guayaquil'!F1343,'Tablas Resto de Ecuador'!F1343)</f>
        <v>2758.6102500000006</v>
      </c>
      <c r="G1343" s="303">
        <f>IF('INGRESO DE DATOS'!$D$19="Guayas/Santa Elena",'Tablas Guayaquil'!G1343,'Tablas Resto de Ecuador'!G1343)</f>
        <v>2163.9502500000003</v>
      </c>
    </row>
    <row r="1344" spans="1:7" ht="14" hidden="1" x14ac:dyDescent="0.15">
      <c r="A1344" s="25">
        <v>84</v>
      </c>
      <c r="B1344" s="27" t="s">
        <v>3</v>
      </c>
      <c r="C1344" s="303">
        <f>IF('INGRESO DE DATOS'!$D$19="Guayas/Santa Elena",'Tablas Guayaquil'!C1344,'Tablas Resto de Ecuador'!C1344)</f>
        <v>5907.2750000000005</v>
      </c>
      <c r="D1344" s="303">
        <f>IF('INGRESO DE DATOS'!$D$19="Guayas/Santa Elena",'Tablas Guayaquil'!D1344,'Tablas Resto de Ecuador'!D1344)</f>
        <v>4828.4500000000007</v>
      </c>
      <c r="E1344" s="303">
        <f>IF('INGRESO DE DATOS'!$D$19="Guayas/Santa Elena",'Tablas Guayaquil'!E1344,'Tablas Resto de Ecuador'!E1344)</f>
        <v>0</v>
      </c>
      <c r="F1344" s="303">
        <f>IF('INGRESO DE DATOS'!$D$19="Guayas/Santa Elena",'Tablas Guayaquil'!F1344,'Tablas Resto de Ecuador'!F1344)</f>
        <v>2758.6102500000006</v>
      </c>
      <c r="G1344" s="303">
        <f>IF('INGRESO DE DATOS'!$D$19="Guayas/Santa Elena",'Tablas Guayaquil'!G1344,'Tablas Resto de Ecuador'!G1344)</f>
        <v>2163.9502500000003</v>
      </c>
    </row>
    <row r="1345" spans="1:7" ht="14" hidden="1" x14ac:dyDescent="0.15">
      <c r="A1345" s="25">
        <v>1</v>
      </c>
      <c r="B1345" s="27" t="s">
        <v>4</v>
      </c>
      <c r="C1345" s="303">
        <f>IF('INGRESO DE DATOS'!$D$19="Guayas/Santa Elena",'Tablas Guayaquil'!C1345,'Tablas Resto de Ecuador'!C1345)</f>
        <v>303.05</v>
      </c>
      <c r="D1345" s="303">
        <f>IF('INGRESO DE DATOS'!$D$19="Guayas/Santa Elena",'Tablas Guayaquil'!D1345,'Tablas Resto de Ecuador'!D1345)</f>
        <v>238.15</v>
      </c>
      <c r="E1345" s="303">
        <f>IF('INGRESO DE DATOS'!$D$19="Guayas/Santa Elena",'Tablas Guayaquil'!E1345,'Tablas Resto de Ecuador'!E1345)</f>
        <v>0</v>
      </c>
      <c r="F1345" s="303">
        <f>IF('INGRESO DE DATOS'!$D$19="Guayas/Santa Elena",'Tablas Guayaquil'!F1345,'Tablas Resto de Ecuador'!F1345)</f>
        <v>2758.6102500000006</v>
      </c>
      <c r="G1345" s="303">
        <f>IF('INGRESO DE DATOS'!$D$19="Guayas/Santa Elena",'Tablas Guayaquil'!G1345,'Tablas Resto de Ecuador'!G1345)</f>
        <v>2163.9502500000003</v>
      </c>
    </row>
    <row r="1346" spans="1:7" ht="14" hidden="1" x14ac:dyDescent="0.15">
      <c r="A1346" s="25">
        <v>2</v>
      </c>
      <c r="B1346" s="27" t="s">
        <v>1</v>
      </c>
      <c r="C1346" s="303">
        <f>IF('INGRESO DE DATOS'!$D$19="Guayas/Santa Elena",'Tablas Guayaquil'!C1346,'Tablas Resto de Ecuador'!C1346)</f>
        <v>514.25</v>
      </c>
      <c r="D1346" s="303">
        <f>IF('INGRESO DE DATOS'!$D$19="Guayas/Santa Elena",'Tablas Guayaquil'!D1346,'Tablas Resto de Ecuador'!D1346)</f>
        <v>403.42500000000001</v>
      </c>
      <c r="E1346" s="303">
        <f>IF('INGRESO DE DATOS'!$D$19="Guayas/Santa Elena",'Tablas Guayaquil'!E1346,'Tablas Resto de Ecuador'!E1346)</f>
        <v>0</v>
      </c>
      <c r="F1346" s="303">
        <f>IF('INGRESO DE DATOS'!$D$19="Guayas/Santa Elena",'Tablas Guayaquil'!F1346,'Tablas Resto de Ecuador'!F1346)</f>
        <v>144.87550000000002</v>
      </c>
      <c r="G1346" s="303">
        <f>IF('INGRESO DE DATOS'!$D$19="Guayas/Santa Elena",'Tablas Guayaquil'!G1346,'Tablas Resto de Ecuador'!G1346)</f>
        <v>114.12225000000001</v>
      </c>
    </row>
    <row r="1347" spans="1:7" ht="14" hidden="1" x14ac:dyDescent="0.15">
      <c r="A1347" s="25">
        <v>3</v>
      </c>
      <c r="B1347" s="27" t="s">
        <v>5</v>
      </c>
      <c r="C1347" s="303">
        <f>IF('INGRESO DE DATOS'!$D$19="Guayas/Santa Elena",'Tablas Guayaquil'!C1347,'Tablas Resto de Ecuador'!C1347)</f>
        <v>726.00000000000011</v>
      </c>
      <c r="D1347" s="303">
        <f>IF('INGRESO DE DATOS'!$D$19="Guayas/Santa Elena",'Tablas Guayaquil'!D1347,'Tablas Resto de Ecuador'!D1347)</f>
        <v>570.07500000000005</v>
      </c>
      <c r="E1347" s="303">
        <f>IF('INGRESO DE DATOS'!$D$19="Guayas/Santa Elena",'Tablas Guayaquil'!E1347,'Tablas Resto de Ecuador'!E1347)</f>
        <v>0</v>
      </c>
      <c r="F1347" s="303">
        <f>IF('INGRESO DE DATOS'!$D$19="Guayas/Santa Elena",'Tablas Guayaquil'!F1347,'Tablas Resto de Ecuador'!F1347)</f>
        <v>246.17175000000003</v>
      </c>
      <c r="G1347" s="303">
        <f>IF('INGRESO DE DATOS'!$D$19="Guayas/Santa Elena",'Tablas Guayaquil'!G1347,'Tablas Resto de Ecuador'!G1347)</f>
        <v>192.82725000000002</v>
      </c>
    </row>
    <row r="1348" spans="1:7" ht="15" hidden="1" thickBot="1" x14ac:dyDescent="0.2">
      <c r="C1348" s="303">
        <f>IF('INGRESO DE DATOS'!$D$19="Guayas/Santa Elena",'Tablas Guayaquil'!C1348,'Tablas Resto de Ecuador'!C1348)</f>
        <v>0</v>
      </c>
      <c r="D1348" s="303">
        <f>IF('INGRESO DE DATOS'!$D$19="Guayas/Santa Elena",'Tablas Guayaquil'!D1348,'Tablas Resto de Ecuador'!D1348)</f>
        <v>0</v>
      </c>
      <c r="E1348" s="303">
        <f>IF('INGRESO DE DATOS'!$D$19="Guayas/Santa Elena",'Tablas Guayaquil'!E1348,'Tablas Resto de Ecuador'!E1348)</f>
        <v>0</v>
      </c>
      <c r="F1348" s="303">
        <f>IF('INGRESO DE DATOS'!$D$19="Guayas/Santa Elena",'Tablas Guayaquil'!F1348,'Tablas Resto de Ecuador'!F1348)</f>
        <v>0</v>
      </c>
      <c r="G1348" s="303">
        <f>IF('INGRESO DE DATOS'!$D$19="Guayas/Santa Elena",'Tablas Guayaquil'!G1348,'Tablas Resto de Ecuador'!G1348)</f>
        <v>0</v>
      </c>
    </row>
    <row r="1349" spans="1:7" ht="18" hidden="1" x14ac:dyDescent="0.2">
      <c r="A1349" s="430" t="s">
        <v>27</v>
      </c>
      <c r="B1349" s="431"/>
      <c r="C1349" s="303">
        <f>IF('INGRESO DE DATOS'!$D$19="Guayas/Santa Elena",'Tablas Guayaquil'!C1349,'Tablas Resto de Ecuador'!C1349)</f>
        <v>0</v>
      </c>
      <c r="D1349" s="303">
        <f>IF('INGRESO DE DATOS'!$D$19="Guayas/Santa Elena",'Tablas Guayaquil'!D1349,'Tablas Resto de Ecuador'!D1349)</f>
        <v>0</v>
      </c>
      <c r="E1349" s="303">
        <f>IF('INGRESO DE DATOS'!$D$19="Guayas/Santa Elena",'Tablas Guayaquil'!E1349,'Tablas Resto de Ecuador'!E1349)</f>
        <v>0</v>
      </c>
      <c r="F1349" s="303">
        <f>IF('INGRESO DE DATOS'!$D$19="Guayas/Santa Elena",'Tablas Guayaquil'!F1349,'Tablas Resto de Ecuador'!F1349)</f>
        <v>0</v>
      </c>
      <c r="G1349" s="303">
        <f>IF('INGRESO DE DATOS'!$D$19="Guayas/Santa Elena",'Tablas Guayaquil'!G1349,'Tablas Resto de Ecuador'!G1349)</f>
        <v>0</v>
      </c>
    </row>
    <row r="1350" spans="1:7" ht="18" hidden="1" x14ac:dyDescent="0.2">
      <c r="A1350" s="432" t="s">
        <v>31</v>
      </c>
      <c r="B1350" s="433"/>
      <c r="C1350" s="303">
        <f>IF('INGRESO DE DATOS'!$D$19="Guayas/Santa Elena",'Tablas Guayaquil'!C1350,'Tablas Resto de Ecuador'!C1350)</f>
        <v>0</v>
      </c>
      <c r="D1350" s="303">
        <f>IF('INGRESO DE DATOS'!$D$19="Guayas/Santa Elena",'Tablas Guayaquil'!D1350,'Tablas Resto de Ecuador'!D1350)</f>
        <v>0</v>
      </c>
      <c r="E1350" s="303">
        <f>IF('INGRESO DE DATOS'!$D$19="Guayas/Santa Elena",'Tablas Guayaquil'!E1350,'Tablas Resto de Ecuador'!E1350)</f>
        <v>0</v>
      </c>
      <c r="F1350" s="303">
        <f>IF('INGRESO DE DATOS'!$D$19="Guayas/Santa Elena",'Tablas Guayaquil'!F1350,'Tablas Resto de Ecuador'!F1350)</f>
        <v>0</v>
      </c>
      <c r="G1350" s="303">
        <f>IF('INGRESO DE DATOS'!$D$19="Guayas/Santa Elena",'Tablas Guayaquil'!G1350,'Tablas Resto de Ecuador'!G1350)</f>
        <v>0</v>
      </c>
    </row>
    <row r="1351" spans="1:7" ht="14" hidden="1" x14ac:dyDescent="0.15">
      <c r="A1351" s="549" t="s">
        <v>0</v>
      </c>
      <c r="B1351" s="550"/>
      <c r="C1351" s="303">
        <f>IF('INGRESO DE DATOS'!$D$19="Guayas/Santa Elena",'Tablas Guayaquil'!C1351,'Tablas Resto de Ecuador'!C1351)</f>
        <v>0</v>
      </c>
      <c r="D1351" s="303">
        <f>IF('INGRESO DE DATOS'!$D$19="Guayas/Santa Elena",'Tablas Guayaquil'!D1351,'Tablas Resto de Ecuador'!D1351)</f>
        <v>0</v>
      </c>
      <c r="E1351" s="303">
        <f>IF('INGRESO DE DATOS'!$D$19="Guayas/Santa Elena",'Tablas Guayaquil'!E1351,'Tablas Resto de Ecuador'!E1351)</f>
        <v>0</v>
      </c>
      <c r="F1351" s="303">
        <f>IF('INGRESO DE DATOS'!$D$19="Guayas/Santa Elena",'Tablas Guayaquil'!F1351,'Tablas Resto de Ecuador'!F1351)</f>
        <v>0</v>
      </c>
      <c r="G1351" s="303">
        <f>IF('INGRESO DE DATOS'!$D$19="Guayas/Santa Elena",'Tablas Guayaquil'!G1351,'Tablas Resto de Ecuador'!G1351)</f>
        <v>0</v>
      </c>
    </row>
    <row r="1352" spans="1:7" ht="14" hidden="1" x14ac:dyDescent="0.15">
      <c r="A1352" s="25" t="s">
        <v>2</v>
      </c>
      <c r="B1352" s="26" t="s">
        <v>2</v>
      </c>
      <c r="C1352" s="303">
        <f>IF('INGRESO DE DATOS'!$D$19="Guayas/Santa Elena",'Tablas Guayaquil'!C1352,'Tablas Resto de Ecuador'!C1352)</f>
        <v>10000</v>
      </c>
      <c r="D1352" s="303">
        <f>IF('INGRESO DE DATOS'!$D$19="Guayas/Santa Elena",'Tablas Guayaquil'!D1352,'Tablas Resto de Ecuador'!D1352)</f>
        <v>20000</v>
      </c>
      <c r="E1352" s="303">
        <f>IF('INGRESO DE DATOS'!$D$19="Guayas/Santa Elena",'Tablas Guayaquil'!E1352,'Tablas Resto de Ecuador'!E1352)</f>
        <v>0</v>
      </c>
      <c r="F1352" s="303">
        <f>IF('INGRESO DE DATOS'!$D$19="Guayas/Santa Elena",'Tablas Guayaquil'!F1352,'Tablas Resto de Ecuador'!F1352)</f>
        <v>0</v>
      </c>
      <c r="G1352" s="303">
        <f>IF('INGRESO DE DATOS'!$D$19="Guayas/Santa Elena",'Tablas Guayaquil'!G1352,'Tablas Resto de Ecuador'!G1352)</f>
        <v>0</v>
      </c>
    </row>
    <row r="1353" spans="1:7" ht="14" hidden="1" x14ac:dyDescent="0.15">
      <c r="A1353" s="25">
        <v>18</v>
      </c>
      <c r="B1353" s="26"/>
      <c r="C1353" s="303">
        <f>IF('INGRESO DE DATOS'!$D$19="Guayas/Santa Elena",'Tablas Guayaquil'!C1353,'Tablas Resto de Ecuador'!C1353)</f>
        <v>1382.77</v>
      </c>
      <c r="D1353" s="303">
        <f>IF('INGRESO DE DATOS'!$D$19="Guayas/Santa Elena",'Tablas Guayaquil'!D1353,'Tablas Resto de Ecuador'!D1353)</f>
        <v>1072.19</v>
      </c>
      <c r="E1353" s="303">
        <f>IF('INGRESO DE DATOS'!$D$19="Guayas/Santa Elena",'Tablas Guayaquil'!E1353,'Tablas Resto de Ecuador'!E1353)</f>
        <v>0</v>
      </c>
      <c r="F1353" s="303">
        <f>IF('INGRESO DE DATOS'!$D$19="Guayas/Santa Elena",'Tablas Guayaquil'!F1353,'Tablas Resto de Ecuador'!F1353)</f>
        <v>0</v>
      </c>
      <c r="G1353" s="303">
        <f>IF('INGRESO DE DATOS'!$D$19="Guayas/Santa Elena",'Tablas Guayaquil'!G1353,'Tablas Resto de Ecuador'!G1353)</f>
        <v>0</v>
      </c>
    </row>
    <row r="1354" spans="1:7" ht="14" hidden="1" x14ac:dyDescent="0.15">
      <c r="A1354" s="25">
        <v>19</v>
      </c>
      <c r="B1354" s="26"/>
      <c r="C1354" s="303">
        <f>IF('INGRESO DE DATOS'!$D$19="Guayas/Santa Elena",'Tablas Guayaquil'!C1354,'Tablas Resto de Ecuador'!C1354)</f>
        <v>1382.77</v>
      </c>
      <c r="D1354" s="303">
        <f>IF('INGRESO DE DATOS'!$D$19="Guayas/Santa Elena",'Tablas Guayaquil'!D1354,'Tablas Resto de Ecuador'!D1354)</f>
        <v>1072.19</v>
      </c>
      <c r="E1354" s="303">
        <f>IF('INGRESO DE DATOS'!$D$19="Guayas/Santa Elena",'Tablas Guayaquil'!E1354,'Tablas Resto de Ecuador'!E1354)</f>
        <v>0</v>
      </c>
      <c r="F1354" s="303">
        <f>IF('INGRESO DE DATOS'!$D$19="Guayas/Santa Elena",'Tablas Guayaquil'!F1354,'Tablas Resto de Ecuador'!F1354)</f>
        <v>475.53000000000003</v>
      </c>
      <c r="G1354" s="303">
        <f>IF('INGRESO DE DATOS'!$D$19="Guayas/Santa Elena",'Tablas Guayaquil'!G1354,'Tablas Resto de Ecuador'!G1354)</f>
        <v>354.60562500000009</v>
      </c>
    </row>
    <row r="1355" spans="1:7" ht="14" hidden="1" x14ac:dyDescent="0.15">
      <c r="A1355" s="25">
        <v>20</v>
      </c>
      <c r="B1355" s="26"/>
      <c r="C1355" s="303">
        <f>IF('INGRESO DE DATOS'!$D$19="Guayas/Santa Elena",'Tablas Guayaquil'!C1355,'Tablas Resto de Ecuador'!C1355)</f>
        <v>1382.77</v>
      </c>
      <c r="D1355" s="303">
        <f>IF('INGRESO DE DATOS'!$D$19="Guayas/Santa Elena",'Tablas Guayaquil'!D1355,'Tablas Resto de Ecuador'!D1355)</f>
        <v>1072.19</v>
      </c>
      <c r="E1355" s="303">
        <f>IF('INGRESO DE DATOS'!$D$19="Guayas/Santa Elena",'Tablas Guayaquil'!E1355,'Tablas Resto de Ecuador'!E1355)</f>
        <v>0</v>
      </c>
      <c r="F1355" s="303">
        <f>IF('INGRESO DE DATOS'!$D$19="Guayas/Santa Elena",'Tablas Guayaquil'!F1355,'Tablas Resto de Ecuador'!F1355)</f>
        <v>475.53000000000003</v>
      </c>
      <c r="G1355" s="303">
        <f>IF('INGRESO DE DATOS'!$D$19="Guayas/Santa Elena",'Tablas Guayaquil'!G1355,'Tablas Resto de Ecuador'!G1355)</f>
        <v>354.60562500000009</v>
      </c>
    </row>
    <row r="1356" spans="1:7" ht="14" hidden="1" x14ac:dyDescent="0.15">
      <c r="A1356" s="25">
        <v>21</v>
      </c>
      <c r="B1356" s="26"/>
      <c r="C1356" s="303">
        <f>IF('INGRESO DE DATOS'!$D$19="Guayas/Santa Elena",'Tablas Guayaquil'!C1356,'Tablas Resto de Ecuador'!C1356)</f>
        <v>1382.77</v>
      </c>
      <c r="D1356" s="303">
        <f>IF('INGRESO DE DATOS'!$D$19="Guayas/Santa Elena",'Tablas Guayaquil'!D1356,'Tablas Resto de Ecuador'!D1356)</f>
        <v>1072.19</v>
      </c>
      <c r="E1356" s="303">
        <f>IF('INGRESO DE DATOS'!$D$19="Guayas/Santa Elena",'Tablas Guayaquil'!E1356,'Tablas Resto de Ecuador'!E1356)</f>
        <v>0</v>
      </c>
      <c r="F1356" s="303">
        <f>IF('INGRESO DE DATOS'!$D$19="Guayas/Santa Elena",'Tablas Guayaquil'!F1356,'Tablas Resto de Ecuador'!F1356)</f>
        <v>475.53000000000003</v>
      </c>
      <c r="G1356" s="303">
        <f>IF('INGRESO DE DATOS'!$D$19="Guayas/Santa Elena",'Tablas Guayaquil'!G1356,'Tablas Resto de Ecuador'!G1356)</f>
        <v>354.60562500000009</v>
      </c>
    </row>
    <row r="1357" spans="1:7" ht="14" hidden="1" x14ac:dyDescent="0.15">
      <c r="A1357" s="25">
        <v>22</v>
      </c>
      <c r="B1357" s="26"/>
      <c r="C1357" s="303">
        <f>IF('INGRESO DE DATOS'!$D$19="Guayas/Santa Elena",'Tablas Guayaquil'!C1357,'Tablas Resto de Ecuador'!C1357)</f>
        <v>1382.77</v>
      </c>
      <c r="D1357" s="303">
        <f>IF('INGRESO DE DATOS'!$D$19="Guayas/Santa Elena",'Tablas Guayaquil'!D1357,'Tablas Resto de Ecuador'!D1357)</f>
        <v>1072.19</v>
      </c>
      <c r="E1357" s="303">
        <f>IF('INGRESO DE DATOS'!$D$19="Guayas/Santa Elena",'Tablas Guayaquil'!E1357,'Tablas Resto de Ecuador'!E1357)</f>
        <v>0</v>
      </c>
      <c r="F1357" s="303">
        <f>IF('INGRESO DE DATOS'!$D$19="Guayas/Santa Elena",'Tablas Guayaquil'!F1357,'Tablas Resto de Ecuador'!F1357)</f>
        <v>475.53000000000003</v>
      </c>
      <c r="G1357" s="303">
        <f>IF('INGRESO DE DATOS'!$D$19="Guayas/Santa Elena",'Tablas Guayaquil'!G1357,'Tablas Resto de Ecuador'!G1357)</f>
        <v>354.60562500000009</v>
      </c>
    </row>
    <row r="1358" spans="1:7" ht="14" hidden="1" x14ac:dyDescent="0.15">
      <c r="A1358" s="25">
        <v>23</v>
      </c>
      <c r="B1358" s="26"/>
      <c r="C1358" s="303">
        <f>IF('INGRESO DE DATOS'!$D$19="Guayas/Santa Elena",'Tablas Guayaquil'!C1358,'Tablas Resto de Ecuador'!C1358)</f>
        <v>1382.77</v>
      </c>
      <c r="D1358" s="303">
        <f>IF('INGRESO DE DATOS'!$D$19="Guayas/Santa Elena",'Tablas Guayaquil'!D1358,'Tablas Resto de Ecuador'!D1358)</f>
        <v>1072.19</v>
      </c>
      <c r="E1358" s="303">
        <f>IF('INGRESO DE DATOS'!$D$19="Guayas/Santa Elena",'Tablas Guayaquil'!E1358,'Tablas Resto de Ecuador'!E1358)</f>
        <v>0</v>
      </c>
      <c r="F1358" s="303">
        <f>IF('INGRESO DE DATOS'!$D$19="Guayas/Santa Elena",'Tablas Guayaquil'!F1358,'Tablas Resto de Ecuador'!F1358)</f>
        <v>475.53000000000003</v>
      </c>
      <c r="G1358" s="303">
        <f>IF('INGRESO DE DATOS'!$D$19="Guayas/Santa Elena",'Tablas Guayaquil'!G1358,'Tablas Resto de Ecuador'!G1358)</f>
        <v>354.60562500000009</v>
      </c>
    </row>
    <row r="1359" spans="1:7" ht="14" hidden="1" x14ac:dyDescent="0.15">
      <c r="A1359" s="25">
        <v>24</v>
      </c>
      <c r="B1359" s="26"/>
      <c r="C1359" s="303">
        <f>IF('INGRESO DE DATOS'!$D$19="Guayas/Santa Elena",'Tablas Guayaquil'!C1359,'Tablas Resto de Ecuador'!C1359)</f>
        <v>1382.77</v>
      </c>
      <c r="D1359" s="303">
        <f>IF('INGRESO DE DATOS'!$D$19="Guayas/Santa Elena",'Tablas Guayaquil'!D1359,'Tablas Resto de Ecuador'!D1359)</f>
        <v>1072.19</v>
      </c>
      <c r="E1359" s="303">
        <f>IF('INGRESO DE DATOS'!$D$19="Guayas/Santa Elena",'Tablas Guayaquil'!E1359,'Tablas Resto de Ecuador'!E1359)</f>
        <v>0</v>
      </c>
      <c r="F1359" s="303">
        <f>IF('INGRESO DE DATOS'!$D$19="Guayas/Santa Elena",'Tablas Guayaquil'!F1359,'Tablas Resto de Ecuador'!F1359)</f>
        <v>475.53000000000003</v>
      </c>
      <c r="G1359" s="303">
        <f>IF('INGRESO DE DATOS'!$D$19="Guayas/Santa Elena",'Tablas Guayaquil'!G1359,'Tablas Resto de Ecuador'!G1359)</f>
        <v>354.60562500000009</v>
      </c>
    </row>
    <row r="1360" spans="1:7" ht="14" hidden="1" x14ac:dyDescent="0.15">
      <c r="A1360" s="25">
        <v>25</v>
      </c>
      <c r="B1360" s="26"/>
      <c r="C1360" s="303">
        <f>IF('INGRESO DE DATOS'!$D$19="Guayas/Santa Elena",'Tablas Guayaquil'!C1360,'Tablas Resto de Ecuador'!C1360)</f>
        <v>1480.29</v>
      </c>
      <c r="D1360" s="303">
        <f>IF('INGRESO DE DATOS'!$D$19="Guayas/Santa Elena",'Tablas Guayaquil'!D1360,'Tablas Resto de Ecuador'!D1360)</f>
        <v>1137.9100000000001</v>
      </c>
      <c r="E1360" s="303">
        <f>IF('INGRESO DE DATOS'!$D$19="Guayas/Santa Elena",'Tablas Guayaquil'!E1360,'Tablas Resto de Ecuador'!E1360)</f>
        <v>0</v>
      </c>
      <c r="F1360" s="303">
        <f>IF('INGRESO DE DATOS'!$D$19="Guayas/Santa Elena",'Tablas Guayaquil'!F1360,'Tablas Resto de Ecuador'!F1360)</f>
        <v>475.53000000000003</v>
      </c>
      <c r="G1360" s="303">
        <f>IF('INGRESO DE DATOS'!$D$19="Guayas/Santa Elena",'Tablas Guayaquil'!G1360,'Tablas Resto de Ecuador'!G1360)</f>
        <v>354.60562500000009</v>
      </c>
    </row>
    <row r="1361" spans="1:7" ht="14" hidden="1" x14ac:dyDescent="0.15">
      <c r="A1361" s="25">
        <v>26</v>
      </c>
      <c r="B1361" s="26"/>
      <c r="C1361" s="303">
        <f>IF('INGRESO DE DATOS'!$D$19="Guayas/Santa Elena",'Tablas Guayaquil'!C1361,'Tablas Resto de Ecuador'!C1361)</f>
        <v>1480.29</v>
      </c>
      <c r="D1361" s="303">
        <f>IF('INGRESO DE DATOS'!$D$19="Guayas/Santa Elena",'Tablas Guayaquil'!D1361,'Tablas Resto de Ecuador'!D1361)</f>
        <v>1137.9100000000001</v>
      </c>
      <c r="E1361" s="303">
        <f>IF('INGRESO DE DATOS'!$D$19="Guayas/Santa Elena",'Tablas Guayaquil'!E1361,'Tablas Resto de Ecuador'!E1361)</f>
        <v>0</v>
      </c>
      <c r="F1361" s="303">
        <f>IF('INGRESO DE DATOS'!$D$19="Guayas/Santa Elena",'Tablas Guayaquil'!F1361,'Tablas Resto de Ecuador'!F1361)</f>
        <v>505.02375000000006</v>
      </c>
      <c r="G1361" s="303">
        <f>IF('INGRESO DE DATOS'!$D$19="Guayas/Santa Elena",'Tablas Guayaquil'!G1361,'Tablas Resto de Ecuador'!G1361)</f>
        <v>376.46125000000006</v>
      </c>
    </row>
    <row r="1362" spans="1:7" ht="14" hidden="1" x14ac:dyDescent="0.15">
      <c r="A1362" s="25">
        <v>27</v>
      </c>
      <c r="B1362" s="26"/>
      <c r="C1362" s="303">
        <f>IF('INGRESO DE DATOS'!$D$19="Guayas/Santa Elena",'Tablas Guayaquil'!C1362,'Tablas Resto de Ecuador'!C1362)</f>
        <v>1480.29</v>
      </c>
      <c r="D1362" s="303">
        <f>IF('INGRESO DE DATOS'!$D$19="Guayas/Santa Elena",'Tablas Guayaquil'!D1362,'Tablas Resto de Ecuador'!D1362)</f>
        <v>1137.9100000000001</v>
      </c>
      <c r="E1362" s="303">
        <f>IF('INGRESO DE DATOS'!$D$19="Guayas/Santa Elena",'Tablas Guayaquil'!E1362,'Tablas Resto de Ecuador'!E1362)</f>
        <v>0</v>
      </c>
      <c r="F1362" s="303">
        <f>IF('INGRESO DE DATOS'!$D$19="Guayas/Santa Elena",'Tablas Guayaquil'!F1362,'Tablas Resto de Ecuador'!F1362)</f>
        <v>505.02375000000006</v>
      </c>
      <c r="G1362" s="303">
        <f>IF('INGRESO DE DATOS'!$D$19="Guayas/Santa Elena",'Tablas Guayaquil'!G1362,'Tablas Resto de Ecuador'!G1362)</f>
        <v>376.46125000000006</v>
      </c>
    </row>
    <row r="1363" spans="1:7" ht="14" hidden="1" x14ac:dyDescent="0.15">
      <c r="A1363" s="25">
        <v>28</v>
      </c>
      <c r="B1363" s="26"/>
      <c r="C1363" s="303">
        <f>IF('INGRESO DE DATOS'!$D$19="Guayas/Santa Elena",'Tablas Guayaquil'!C1363,'Tablas Resto de Ecuador'!C1363)</f>
        <v>1480.29</v>
      </c>
      <c r="D1363" s="303">
        <f>IF('INGRESO DE DATOS'!$D$19="Guayas/Santa Elena",'Tablas Guayaquil'!D1363,'Tablas Resto de Ecuador'!D1363)</f>
        <v>1137.9100000000001</v>
      </c>
      <c r="E1363" s="303">
        <f>IF('INGRESO DE DATOS'!$D$19="Guayas/Santa Elena",'Tablas Guayaquil'!E1363,'Tablas Resto de Ecuador'!E1363)</f>
        <v>0</v>
      </c>
      <c r="F1363" s="303">
        <f>IF('INGRESO DE DATOS'!$D$19="Guayas/Santa Elena",'Tablas Guayaquil'!F1363,'Tablas Resto de Ecuador'!F1363)</f>
        <v>505.02375000000006</v>
      </c>
      <c r="G1363" s="303">
        <f>IF('INGRESO DE DATOS'!$D$19="Guayas/Santa Elena",'Tablas Guayaquil'!G1363,'Tablas Resto de Ecuador'!G1363)</f>
        <v>376.46125000000006</v>
      </c>
    </row>
    <row r="1364" spans="1:7" ht="14" hidden="1" x14ac:dyDescent="0.15">
      <c r="A1364" s="25">
        <v>29</v>
      </c>
      <c r="B1364" s="26"/>
      <c r="C1364" s="303">
        <f>IF('INGRESO DE DATOS'!$D$19="Guayas/Santa Elena",'Tablas Guayaquil'!C1364,'Tablas Resto de Ecuador'!C1364)</f>
        <v>1480.29</v>
      </c>
      <c r="D1364" s="303">
        <f>IF('INGRESO DE DATOS'!$D$19="Guayas/Santa Elena",'Tablas Guayaquil'!D1364,'Tablas Resto de Ecuador'!D1364)</f>
        <v>1137.9100000000001</v>
      </c>
      <c r="E1364" s="303">
        <f>IF('INGRESO DE DATOS'!$D$19="Guayas/Santa Elena",'Tablas Guayaquil'!E1364,'Tablas Resto de Ecuador'!E1364)</f>
        <v>0</v>
      </c>
      <c r="F1364" s="303">
        <f>IF('INGRESO DE DATOS'!$D$19="Guayas/Santa Elena",'Tablas Guayaquil'!F1364,'Tablas Resto de Ecuador'!F1364)</f>
        <v>505.02375000000006</v>
      </c>
      <c r="G1364" s="303">
        <f>IF('INGRESO DE DATOS'!$D$19="Guayas/Santa Elena",'Tablas Guayaquil'!G1364,'Tablas Resto de Ecuador'!G1364)</f>
        <v>376.46125000000006</v>
      </c>
    </row>
    <row r="1365" spans="1:7" ht="14" hidden="1" x14ac:dyDescent="0.15">
      <c r="A1365" s="25">
        <v>30</v>
      </c>
      <c r="B1365" s="26"/>
      <c r="C1365" s="303">
        <f>IF('INGRESO DE DATOS'!$D$19="Guayas/Santa Elena",'Tablas Guayaquil'!C1365,'Tablas Resto de Ecuador'!C1365)</f>
        <v>1650.42</v>
      </c>
      <c r="D1365" s="303">
        <f>IF('INGRESO DE DATOS'!$D$19="Guayas/Santa Elena",'Tablas Guayaquil'!D1365,'Tablas Resto de Ecuador'!D1365)</f>
        <v>1256.6300000000001</v>
      </c>
      <c r="E1365" s="303">
        <f>IF('INGRESO DE DATOS'!$D$19="Guayas/Santa Elena",'Tablas Guayaquil'!E1365,'Tablas Resto de Ecuador'!E1365)</f>
        <v>0</v>
      </c>
      <c r="F1365" s="303">
        <f>IF('INGRESO DE DATOS'!$D$19="Guayas/Santa Elena",'Tablas Guayaquil'!F1365,'Tablas Resto de Ecuador'!F1365)</f>
        <v>505.02375000000006</v>
      </c>
      <c r="G1365" s="303">
        <f>IF('INGRESO DE DATOS'!$D$19="Guayas/Santa Elena",'Tablas Guayaquil'!G1365,'Tablas Resto de Ecuador'!G1365)</f>
        <v>376.46125000000006</v>
      </c>
    </row>
    <row r="1366" spans="1:7" ht="14" hidden="1" x14ac:dyDescent="0.15">
      <c r="A1366" s="25">
        <v>31</v>
      </c>
      <c r="B1366" s="26"/>
      <c r="C1366" s="303">
        <f>IF('INGRESO DE DATOS'!$D$19="Guayas/Santa Elena",'Tablas Guayaquil'!C1366,'Tablas Resto de Ecuador'!C1366)</f>
        <v>1650.42</v>
      </c>
      <c r="D1366" s="303">
        <f>IF('INGRESO DE DATOS'!$D$19="Guayas/Santa Elena",'Tablas Guayaquil'!D1366,'Tablas Resto de Ecuador'!D1366)</f>
        <v>1256.6300000000001</v>
      </c>
      <c r="E1366" s="303">
        <f>IF('INGRESO DE DATOS'!$D$19="Guayas/Santa Elena",'Tablas Guayaquil'!E1366,'Tablas Resto de Ecuador'!E1366)</f>
        <v>0</v>
      </c>
      <c r="F1366" s="303">
        <f>IF('INGRESO DE DATOS'!$D$19="Guayas/Santa Elena",'Tablas Guayaquil'!F1366,'Tablas Resto de Ecuador'!F1366)</f>
        <v>557.2806250000001</v>
      </c>
      <c r="G1366" s="303">
        <f>IF('INGRESO DE DATOS'!$D$19="Guayas/Santa Elena",'Tablas Guayaquil'!G1366,'Tablas Resto de Ecuador'!G1366)</f>
        <v>415.48375000000004</v>
      </c>
    </row>
    <row r="1367" spans="1:7" ht="14" hidden="1" x14ac:dyDescent="0.15">
      <c r="A1367" s="25">
        <v>32</v>
      </c>
      <c r="B1367" s="26"/>
      <c r="C1367" s="303">
        <f>IF('INGRESO DE DATOS'!$D$19="Guayas/Santa Elena",'Tablas Guayaquil'!C1367,'Tablas Resto de Ecuador'!C1367)</f>
        <v>1650.42</v>
      </c>
      <c r="D1367" s="303">
        <f>IF('INGRESO DE DATOS'!$D$19="Guayas/Santa Elena",'Tablas Guayaquil'!D1367,'Tablas Resto de Ecuador'!D1367)</f>
        <v>1256.6300000000001</v>
      </c>
      <c r="E1367" s="303">
        <f>IF('INGRESO DE DATOS'!$D$19="Guayas/Santa Elena",'Tablas Guayaquil'!E1367,'Tablas Resto de Ecuador'!E1367)</f>
        <v>0</v>
      </c>
      <c r="F1367" s="303">
        <f>IF('INGRESO DE DATOS'!$D$19="Guayas/Santa Elena",'Tablas Guayaquil'!F1367,'Tablas Resto de Ecuador'!F1367)</f>
        <v>557.2806250000001</v>
      </c>
      <c r="G1367" s="303">
        <f>IF('INGRESO DE DATOS'!$D$19="Guayas/Santa Elena",'Tablas Guayaquil'!G1367,'Tablas Resto de Ecuador'!G1367)</f>
        <v>415.48375000000004</v>
      </c>
    </row>
    <row r="1368" spans="1:7" ht="14" hidden="1" x14ac:dyDescent="0.15">
      <c r="A1368" s="25">
        <v>33</v>
      </c>
      <c r="B1368" s="26"/>
      <c r="C1368" s="303">
        <f>IF('INGRESO DE DATOS'!$D$19="Guayas/Santa Elena",'Tablas Guayaquil'!C1368,'Tablas Resto de Ecuador'!C1368)</f>
        <v>1650.42</v>
      </c>
      <c r="D1368" s="303">
        <f>IF('INGRESO DE DATOS'!$D$19="Guayas/Santa Elena",'Tablas Guayaquil'!D1368,'Tablas Resto de Ecuador'!D1368)</f>
        <v>1256.6300000000001</v>
      </c>
      <c r="E1368" s="303">
        <f>IF('INGRESO DE DATOS'!$D$19="Guayas/Santa Elena",'Tablas Guayaquil'!E1368,'Tablas Resto de Ecuador'!E1368)</f>
        <v>0</v>
      </c>
      <c r="F1368" s="303">
        <f>IF('INGRESO DE DATOS'!$D$19="Guayas/Santa Elena",'Tablas Guayaquil'!F1368,'Tablas Resto de Ecuador'!F1368)</f>
        <v>557.2806250000001</v>
      </c>
      <c r="G1368" s="303">
        <f>IF('INGRESO DE DATOS'!$D$19="Guayas/Santa Elena",'Tablas Guayaquil'!G1368,'Tablas Resto de Ecuador'!G1368)</f>
        <v>415.48375000000004</v>
      </c>
    </row>
    <row r="1369" spans="1:7" ht="14" hidden="1" x14ac:dyDescent="0.15">
      <c r="A1369" s="25">
        <v>34</v>
      </c>
      <c r="B1369" s="26"/>
      <c r="C1369" s="303">
        <f>IF('INGRESO DE DATOS'!$D$19="Guayas/Santa Elena",'Tablas Guayaquil'!C1369,'Tablas Resto de Ecuador'!C1369)</f>
        <v>1650.42</v>
      </c>
      <c r="D1369" s="303">
        <f>IF('INGRESO DE DATOS'!$D$19="Guayas/Santa Elena",'Tablas Guayaquil'!D1369,'Tablas Resto de Ecuador'!D1369)</f>
        <v>1256.6300000000001</v>
      </c>
      <c r="E1369" s="303">
        <f>IF('INGRESO DE DATOS'!$D$19="Guayas/Santa Elena",'Tablas Guayaquil'!E1369,'Tablas Resto de Ecuador'!E1369)</f>
        <v>0</v>
      </c>
      <c r="F1369" s="303">
        <f>IF('INGRESO DE DATOS'!$D$19="Guayas/Santa Elena",'Tablas Guayaquil'!F1369,'Tablas Resto de Ecuador'!F1369)</f>
        <v>557.2806250000001</v>
      </c>
      <c r="G1369" s="303">
        <f>IF('INGRESO DE DATOS'!$D$19="Guayas/Santa Elena",'Tablas Guayaquil'!G1369,'Tablas Resto de Ecuador'!G1369)</f>
        <v>415.48375000000004</v>
      </c>
    </row>
    <row r="1370" spans="1:7" ht="14" hidden="1" x14ac:dyDescent="0.15">
      <c r="A1370" s="25">
        <v>35</v>
      </c>
      <c r="B1370" s="26"/>
      <c r="C1370" s="303">
        <f>IF('INGRESO DE DATOS'!$D$19="Guayas/Santa Elena",'Tablas Guayaquil'!C1370,'Tablas Resto de Ecuador'!C1370)</f>
        <v>1843.8700000000001</v>
      </c>
      <c r="D1370" s="303">
        <f>IF('INGRESO DE DATOS'!$D$19="Guayas/Santa Elena",'Tablas Guayaquil'!D1370,'Tablas Resto de Ecuador'!D1370)</f>
        <v>1399.2</v>
      </c>
      <c r="E1370" s="303">
        <f>IF('INGRESO DE DATOS'!$D$19="Guayas/Santa Elena",'Tablas Guayaquil'!E1370,'Tablas Resto de Ecuador'!E1370)</f>
        <v>0</v>
      </c>
      <c r="F1370" s="303">
        <f>IF('INGRESO DE DATOS'!$D$19="Guayas/Santa Elena",'Tablas Guayaquil'!F1370,'Tablas Resto de Ecuador'!F1370)</f>
        <v>557.2806250000001</v>
      </c>
      <c r="G1370" s="303">
        <f>IF('INGRESO DE DATOS'!$D$19="Guayas/Santa Elena",'Tablas Guayaquil'!G1370,'Tablas Resto de Ecuador'!G1370)</f>
        <v>415.48375000000004</v>
      </c>
    </row>
    <row r="1371" spans="1:7" ht="14" hidden="1" x14ac:dyDescent="0.15">
      <c r="A1371" s="25">
        <v>36</v>
      </c>
      <c r="B1371" s="26"/>
      <c r="C1371" s="303">
        <f>IF('INGRESO DE DATOS'!$D$19="Guayas/Santa Elena",'Tablas Guayaquil'!C1371,'Tablas Resto de Ecuador'!C1371)</f>
        <v>1843.8700000000001</v>
      </c>
      <c r="D1371" s="303">
        <f>IF('INGRESO DE DATOS'!$D$19="Guayas/Santa Elena",'Tablas Guayaquil'!D1371,'Tablas Resto de Ecuador'!D1371)</f>
        <v>1399.2</v>
      </c>
      <c r="E1371" s="303">
        <f>IF('INGRESO DE DATOS'!$D$19="Guayas/Santa Elena",'Tablas Guayaquil'!E1371,'Tablas Resto de Ecuador'!E1371)</f>
        <v>0</v>
      </c>
      <c r="F1371" s="303">
        <f>IF('INGRESO DE DATOS'!$D$19="Guayas/Santa Elena",'Tablas Guayaquil'!F1371,'Tablas Resto de Ecuador'!F1371)</f>
        <v>618.53687500000012</v>
      </c>
      <c r="G1371" s="303">
        <f>IF('INGRESO DE DATOS'!$D$19="Guayas/Santa Elena",'Tablas Guayaquil'!G1371,'Tablas Resto de Ecuador'!G1371)</f>
        <v>461.31250000000011</v>
      </c>
    </row>
    <row r="1372" spans="1:7" ht="14" hidden="1" x14ac:dyDescent="0.15">
      <c r="A1372" s="25">
        <v>37</v>
      </c>
      <c r="B1372" s="26"/>
      <c r="C1372" s="303">
        <f>IF('INGRESO DE DATOS'!$D$19="Guayas/Santa Elena",'Tablas Guayaquil'!C1372,'Tablas Resto de Ecuador'!C1372)</f>
        <v>1843.8700000000001</v>
      </c>
      <c r="D1372" s="303">
        <f>IF('INGRESO DE DATOS'!$D$19="Guayas/Santa Elena",'Tablas Guayaquil'!D1372,'Tablas Resto de Ecuador'!D1372)</f>
        <v>1399.2</v>
      </c>
      <c r="E1372" s="303">
        <f>IF('INGRESO DE DATOS'!$D$19="Guayas/Santa Elena",'Tablas Guayaquil'!E1372,'Tablas Resto de Ecuador'!E1372)</f>
        <v>0</v>
      </c>
      <c r="F1372" s="303">
        <f>IF('INGRESO DE DATOS'!$D$19="Guayas/Santa Elena",'Tablas Guayaquil'!F1372,'Tablas Resto de Ecuador'!F1372)</f>
        <v>618.53687500000012</v>
      </c>
      <c r="G1372" s="303">
        <f>IF('INGRESO DE DATOS'!$D$19="Guayas/Santa Elena",'Tablas Guayaquil'!G1372,'Tablas Resto de Ecuador'!G1372)</f>
        <v>461.31250000000011</v>
      </c>
    </row>
    <row r="1373" spans="1:7" ht="14" hidden="1" x14ac:dyDescent="0.15">
      <c r="A1373" s="25">
        <v>38</v>
      </c>
      <c r="B1373" s="26"/>
      <c r="C1373" s="303">
        <f>IF('INGRESO DE DATOS'!$D$19="Guayas/Santa Elena",'Tablas Guayaquil'!C1373,'Tablas Resto de Ecuador'!C1373)</f>
        <v>1843.8700000000001</v>
      </c>
      <c r="D1373" s="303">
        <f>IF('INGRESO DE DATOS'!$D$19="Guayas/Santa Elena",'Tablas Guayaquil'!D1373,'Tablas Resto de Ecuador'!D1373)</f>
        <v>1399.2</v>
      </c>
      <c r="E1373" s="303">
        <f>IF('INGRESO DE DATOS'!$D$19="Guayas/Santa Elena",'Tablas Guayaquil'!E1373,'Tablas Resto de Ecuador'!E1373)</f>
        <v>0</v>
      </c>
      <c r="F1373" s="303">
        <f>IF('INGRESO DE DATOS'!$D$19="Guayas/Santa Elena",'Tablas Guayaquil'!F1373,'Tablas Resto de Ecuador'!F1373)</f>
        <v>618.53687500000012</v>
      </c>
      <c r="G1373" s="303">
        <f>IF('INGRESO DE DATOS'!$D$19="Guayas/Santa Elena",'Tablas Guayaquil'!G1373,'Tablas Resto de Ecuador'!G1373)</f>
        <v>461.31250000000011</v>
      </c>
    </row>
    <row r="1374" spans="1:7" ht="14" hidden="1" x14ac:dyDescent="0.15">
      <c r="A1374" s="25">
        <v>39</v>
      </c>
      <c r="B1374" s="26"/>
      <c r="C1374" s="303">
        <f>IF('INGRESO DE DATOS'!$D$19="Guayas/Santa Elena",'Tablas Guayaquil'!C1374,'Tablas Resto de Ecuador'!C1374)</f>
        <v>1843.8700000000001</v>
      </c>
      <c r="D1374" s="303">
        <f>IF('INGRESO DE DATOS'!$D$19="Guayas/Santa Elena",'Tablas Guayaquil'!D1374,'Tablas Resto de Ecuador'!D1374)</f>
        <v>1399.2</v>
      </c>
      <c r="E1374" s="303">
        <f>IF('INGRESO DE DATOS'!$D$19="Guayas/Santa Elena",'Tablas Guayaquil'!E1374,'Tablas Resto de Ecuador'!E1374)</f>
        <v>0</v>
      </c>
      <c r="F1374" s="303">
        <f>IF('INGRESO DE DATOS'!$D$19="Guayas/Santa Elena",'Tablas Guayaquil'!F1374,'Tablas Resto de Ecuador'!F1374)</f>
        <v>618.53687500000012</v>
      </c>
      <c r="G1374" s="303">
        <f>IF('INGRESO DE DATOS'!$D$19="Guayas/Santa Elena",'Tablas Guayaquil'!G1374,'Tablas Resto de Ecuador'!G1374)</f>
        <v>461.31250000000011</v>
      </c>
    </row>
    <row r="1375" spans="1:7" ht="14" hidden="1" x14ac:dyDescent="0.15">
      <c r="A1375" s="25">
        <v>40</v>
      </c>
      <c r="B1375" s="26"/>
      <c r="C1375" s="303">
        <f>IF('INGRESO DE DATOS'!$D$19="Guayas/Santa Elena",'Tablas Guayaquil'!C1375,'Tablas Resto de Ecuador'!C1375)</f>
        <v>2067</v>
      </c>
      <c r="D1375" s="303">
        <f>IF('INGRESO DE DATOS'!$D$19="Guayas/Santa Elena",'Tablas Guayaquil'!D1375,'Tablas Resto de Ecuador'!D1375)</f>
        <v>1566.15</v>
      </c>
      <c r="E1375" s="303">
        <f>IF('INGRESO DE DATOS'!$D$19="Guayas/Santa Elena",'Tablas Guayaquil'!E1375,'Tablas Resto de Ecuador'!E1375)</f>
        <v>0</v>
      </c>
      <c r="F1375" s="303">
        <f>IF('INGRESO DE DATOS'!$D$19="Guayas/Santa Elena",'Tablas Guayaquil'!F1375,'Tablas Resto de Ecuador'!F1375)</f>
        <v>618.53687500000012</v>
      </c>
      <c r="G1375" s="303">
        <f>IF('INGRESO DE DATOS'!$D$19="Guayas/Santa Elena",'Tablas Guayaquil'!G1375,'Tablas Resto de Ecuador'!G1375)</f>
        <v>461.31250000000011</v>
      </c>
    </row>
    <row r="1376" spans="1:7" ht="14" hidden="1" x14ac:dyDescent="0.15">
      <c r="A1376" s="25">
        <v>41</v>
      </c>
      <c r="B1376" s="26"/>
      <c r="C1376" s="303">
        <f>IF('INGRESO DE DATOS'!$D$19="Guayas/Santa Elena",'Tablas Guayaquil'!C1376,'Tablas Resto de Ecuador'!C1376)</f>
        <v>2067</v>
      </c>
      <c r="D1376" s="303">
        <f>IF('INGRESO DE DATOS'!$D$19="Guayas/Santa Elena",'Tablas Guayaquil'!D1376,'Tablas Resto de Ecuador'!D1376)</f>
        <v>1566.15</v>
      </c>
      <c r="E1376" s="303">
        <f>IF('INGRESO DE DATOS'!$D$19="Guayas/Santa Elena",'Tablas Guayaquil'!E1376,'Tablas Resto de Ecuador'!E1376)</f>
        <v>0</v>
      </c>
      <c r="F1376" s="303">
        <f>IF('INGRESO DE DATOS'!$D$19="Guayas/Santa Elena",'Tablas Guayaquil'!F1376,'Tablas Resto de Ecuador'!F1376)</f>
        <v>689.85125000000005</v>
      </c>
      <c r="G1376" s="303">
        <f>IF('INGRESO DE DATOS'!$D$19="Guayas/Santa Elena",'Tablas Guayaquil'!G1376,'Tablas Resto de Ecuador'!G1376)</f>
        <v>514.32562500000006</v>
      </c>
    </row>
    <row r="1377" spans="1:7" ht="14" hidden="1" x14ac:dyDescent="0.15">
      <c r="A1377" s="25">
        <v>42</v>
      </c>
      <c r="B1377" s="26"/>
      <c r="C1377" s="303">
        <f>IF('INGRESO DE DATOS'!$D$19="Guayas/Santa Elena",'Tablas Guayaquil'!C1377,'Tablas Resto de Ecuador'!C1377)</f>
        <v>2067</v>
      </c>
      <c r="D1377" s="303">
        <f>IF('INGRESO DE DATOS'!$D$19="Guayas/Santa Elena",'Tablas Guayaquil'!D1377,'Tablas Resto de Ecuador'!D1377)</f>
        <v>1566.15</v>
      </c>
      <c r="E1377" s="303">
        <f>IF('INGRESO DE DATOS'!$D$19="Guayas/Santa Elena",'Tablas Guayaquil'!E1377,'Tablas Resto de Ecuador'!E1377)</f>
        <v>0</v>
      </c>
      <c r="F1377" s="303">
        <f>IF('INGRESO DE DATOS'!$D$19="Guayas/Santa Elena",'Tablas Guayaquil'!F1377,'Tablas Resto de Ecuador'!F1377)</f>
        <v>689.85125000000005</v>
      </c>
      <c r="G1377" s="303">
        <f>IF('INGRESO DE DATOS'!$D$19="Guayas/Santa Elena",'Tablas Guayaquil'!G1377,'Tablas Resto de Ecuador'!G1377)</f>
        <v>514.32562500000006</v>
      </c>
    </row>
    <row r="1378" spans="1:7" ht="14" hidden="1" x14ac:dyDescent="0.15">
      <c r="A1378" s="25">
        <v>43</v>
      </c>
      <c r="B1378" s="26"/>
      <c r="C1378" s="303">
        <f>IF('INGRESO DE DATOS'!$D$19="Guayas/Santa Elena",'Tablas Guayaquil'!C1378,'Tablas Resto de Ecuador'!C1378)</f>
        <v>2067</v>
      </c>
      <c r="D1378" s="303">
        <f>IF('INGRESO DE DATOS'!$D$19="Guayas/Santa Elena",'Tablas Guayaquil'!D1378,'Tablas Resto de Ecuador'!D1378)</f>
        <v>1566.15</v>
      </c>
      <c r="E1378" s="303">
        <f>IF('INGRESO DE DATOS'!$D$19="Guayas/Santa Elena",'Tablas Guayaquil'!E1378,'Tablas Resto de Ecuador'!E1378)</f>
        <v>0</v>
      </c>
      <c r="F1378" s="303">
        <f>IF('INGRESO DE DATOS'!$D$19="Guayas/Santa Elena",'Tablas Guayaquil'!F1378,'Tablas Resto de Ecuador'!F1378)</f>
        <v>689.85125000000005</v>
      </c>
      <c r="G1378" s="303">
        <f>IF('INGRESO DE DATOS'!$D$19="Guayas/Santa Elena",'Tablas Guayaquil'!G1378,'Tablas Resto de Ecuador'!G1378)</f>
        <v>514.32562500000006</v>
      </c>
    </row>
    <row r="1379" spans="1:7" ht="14" hidden="1" x14ac:dyDescent="0.15">
      <c r="A1379" s="25">
        <v>44</v>
      </c>
      <c r="B1379" s="26"/>
      <c r="C1379" s="303">
        <f>IF('INGRESO DE DATOS'!$D$19="Guayas/Santa Elena",'Tablas Guayaquil'!C1379,'Tablas Resto de Ecuador'!C1379)</f>
        <v>2067</v>
      </c>
      <c r="D1379" s="303">
        <f>IF('INGRESO DE DATOS'!$D$19="Guayas/Santa Elena",'Tablas Guayaquil'!D1379,'Tablas Resto de Ecuador'!D1379)</f>
        <v>1566.15</v>
      </c>
      <c r="E1379" s="303">
        <f>IF('INGRESO DE DATOS'!$D$19="Guayas/Santa Elena",'Tablas Guayaquil'!E1379,'Tablas Resto de Ecuador'!E1379)</f>
        <v>0</v>
      </c>
      <c r="F1379" s="303">
        <f>IF('INGRESO DE DATOS'!$D$19="Guayas/Santa Elena",'Tablas Guayaquil'!F1379,'Tablas Resto de Ecuador'!F1379)</f>
        <v>689.85125000000005</v>
      </c>
      <c r="G1379" s="303">
        <f>IF('INGRESO DE DATOS'!$D$19="Guayas/Santa Elena",'Tablas Guayaquil'!G1379,'Tablas Resto de Ecuador'!G1379)</f>
        <v>514.32562500000006</v>
      </c>
    </row>
    <row r="1380" spans="1:7" ht="14" hidden="1" x14ac:dyDescent="0.15">
      <c r="A1380" s="25">
        <v>45</v>
      </c>
      <c r="B1380" s="26"/>
      <c r="C1380" s="303">
        <f>IF('INGRESO DE DATOS'!$D$19="Guayas/Santa Elena",'Tablas Guayaquil'!C1380,'Tablas Resto de Ecuador'!C1380)</f>
        <v>2314.5100000000002</v>
      </c>
      <c r="D1380" s="303">
        <f>IF('INGRESO DE DATOS'!$D$19="Guayas/Santa Elena",'Tablas Guayaquil'!D1380,'Tablas Resto de Ecuador'!D1380)</f>
        <v>1756.95</v>
      </c>
      <c r="E1380" s="303">
        <f>IF('INGRESO DE DATOS'!$D$19="Guayas/Santa Elena",'Tablas Guayaquil'!E1380,'Tablas Resto de Ecuador'!E1380)</f>
        <v>0</v>
      </c>
      <c r="F1380" s="303">
        <f>IF('INGRESO DE DATOS'!$D$19="Guayas/Santa Elena",'Tablas Guayaquil'!F1380,'Tablas Resto de Ecuador'!F1380)</f>
        <v>689.85125000000005</v>
      </c>
      <c r="G1380" s="303">
        <f>IF('INGRESO DE DATOS'!$D$19="Guayas/Santa Elena",'Tablas Guayaquil'!G1380,'Tablas Resto de Ecuador'!G1380)</f>
        <v>514.32562500000006</v>
      </c>
    </row>
    <row r="1381" spans="1:7" ht="14" hidden="1" x14ac:dyDescent="0.15">
      <c r="A1381" s="25">
        <v>46</v>
      </c>
      <c r="B1381" s="26"/>
      <c r="C1381" s="303">
        <f>IF('INGRESO DE DATOS'!$D$19="Guayas/Santa Elena",'Tablas Guayaquil'!C1381,'Tablas Resto de Ecuador'!C1381)</f>
        <v>2314.5100000000002</v>
      </c>
      <c r="D1381" s="303">
        <f>IF('INGRESO DE DATOS'!$D$19="Guayas/Santa Elena",'Tablas Guayaquil'!D1381,'Tablas Resto de Ecuador'!D1381)</f>
        <v>1756.95</v>
      </c>
      <c r="E1381" s="303">
        <f>IF('INGRESO DE DATOS'!$D$19="Guayas/Santa Elena",'Tablas Guayaquil'!E1381,'Tablas Resto de Ecuador'!E1381)</f>
        <v>0</v>
      </c>
      <c r="F1381" s="303">
        <f>IF('INGRESO DE DATOS'!$D$19="Guayas/Santa Elena",'Tablas Guayaquil'!F1381,'Tablas Resto de Ecuador'!F1381)</f>
        <v>769.63562500000012</v>
      </c>
      <c r="G1381" s="303">
        <f>IF('INGRESO DE DATOS'!$D$19="Guayas/Santa Elena",'Tablas Guayaquil'!G1381,'Tablas Resto de Ecuador'!G1381)</f>
        <v>573.84250000000009</v>
      </c>
    </row>
    <row r="1382" spans="1:7" ht="14" hidden="1" x14ac:dyDescent="0.15">
      <c r="A1382" s="25">
        <v>47</v>
      </c>
      <c r="B1382" s="26"/>
      <c r="C1382" s="303">
        <f>IF('INGRESO DE DATOS'!$D$19="Guayas/Santa Elena",'Tablas Guayaquil'!C1382,'Tablas Resto de Ecuador'!C1382)</f>
        <v>2314.5100000000002</v>
      </c>
      <c r="D1382" s="303">
        <f>IF('INGRESO DE DATOS'!$D$19="Guayas/Santa Elena",'Tablas Guayaquil'!D1382,'Tablas Resto de Ecuador'!D1382)</f>
        <v>1756.95</v>
      </c>
      <c r="E1382" s="303">
        <f>IF('INGRESO DE DATOS'!$D$19="Guayas/Santa Elena",'Tablas Guayaquil'!E1382,'Tablas Resto de Ecuador'!E1382)</f>
        <v>0</v>
      </c>
      <c r="F1382" s="303">
        <f>IF('INGRESO DE DATOS'!$D$19="Guayas/Santa Elena",'Tablas Guayaquil'!F1382,'Tablas Resto de Ecuador'!F1382)</f>
        <v>769.63562500000012</v>
      </c>
      <c r="G1382" s="303">
        <f>IF('INGRESO DE DATOS'!$D$19="Guayas/Santa Elena",'Tablas Guayaquil'!G1382,'Tablas Resto de Ecuador'!G1382)</f>
        <v>573.84250000000009</v>
      </c>
    </row>
    <row r="1383" spans="1:7" ht="14" hidden="1" x14ac:dyDescent="0.15">
      <c r="A1383" s="25">
        <v>48</v>
      </c>
      <c r="B1383" s="26"/>
      <c r="C1383" s="303">
        <f>IF('INGRESO DE DATOS'!$D$19="Guayas/Santa Elena",'Tablas Guayaquil'!C1383,'Tablas Resto de Ecuador'!C1383)</f>
        <v>2314.5100000000002</v>
      </c>
      <c r="D1383" s="303">
        <f>IF('INGRESO DE DATOS'!$D$19="Guayas/Santa Elena",'Tablas Guayaquil'!D1383,'Tablas Resto de Ecuador'!D1383)</f>
        <v>1756.95</v>
      </c>
      <c r="E1383" s="303">
        <f>IF('INGRESO DE DATOS'!$D$19="Guayas/Santa Elena",'Tablas Guayaquil'!E1383,'Tablas Resto de Ecuador'!E1383)</f>
        <v>0</v>
      </c>
      <c r="F1383" s="303">
        <f>IF('INGRESO DE DATOS'!$D$19="Guayas/Santa Elena",'Tablas Guayaquil'!F1383,'Tablas Resto de Ecuador'!F1383)</f>
        <v>769.63562500000012</v>
      </c>
      <c r="G1383" s="303">
        <f>IF('INGRESO DE DATOS'!$D$19="Guayas/Santa Elena",'Tablas Guayaquil'!G1383,'Tablas Resto de Ecuador'!G1383)</f>
        <v>573.84250000000009</v>
      </c>
    </row>
    <row r="1384" spans="1:7" ht="14" hidden="1" x14ac:dyDescent="0.15">
      <c r="A1384" s="25">
        <v>49</v>
      </c>
      <c r="B1384" s="26"/>
      <c r="C1384" s="303">
        <f>IF('INGRESO DE DATOS'!$D$19="Guayas/Santa Elena",'Tablas Guayaquil'!C1384,'Tablas Resto de Ecuador'!C1384)</f>
        <v>2314.5100000000002</v>
      </c>
      <c r="D1384" s="303">
        <f>IF('INGRESO DE DATOS'!$D$19="Guayas/Santa Elena",'Tablas Guayaquil'!D1384,'Tablas Resto de Ecuador'!D1384)</f>
        <v>1756.95</v>
      </c>
      <c r="E1384" s="303">
        <f>IF('INGRESO DE DATOS'!$D$19="Guayas/Santa Elena",'Tablas Guayaquil'!E1384,'Tablas Resto de Ecuador'!E1384)</f>
        <v>0</v>
      </c>
      <c r="F1384" s="303">
        <f>IF('INGRESO DE DATOS'!$D$19="Guayas/Santa Elena",'Tablas Guayaquil'!F1384,'Tablas Resto de Ecuador'!F1384)</f>
        <v>769.63562500000012</v>
      </c>
      <c r="G1384" s="303">
        <f>IF('INGRESO DE DATOS'!$D$19="Guayas/Santa Elena",'Tablas Guayaquil'!G1384,'Tablas Resto de Ecuador'!G1384)</f>
        <v>573.84250000000009</v>
      </c>
    </row>
    <row r="1385" spans="1:7" ht="14" hidden="1" x14ac:dyDescent="0.15">
      <c r="A1385" s="25">
        <v>50</v>
      </c>
      <c r="B1385" s="26"/>
      <c r="C1385" s="303">
        <f>IF('INGRESO DE DATOS'!$D$19="Guayas/Santa Elena",'Tablas Guayaquil'!C1385,'Tablas Resto de Ecuador'!C1385)</f>
        <v>2592.23</v>
      </c>
      <c r="D1385" s="303">
        <f>IF('INGRESO DE DATOS'!$D$19="Guayas/Santa Elena",'Tablas Guayaquil'!D1385,'Tablas Resto de Ecuador'!D1385)</f>
        <v>1973.72</v>
      </c>
      <c r="E1385" s="303">
        <f>IF('INGRESO DE DATOS'!$D$19="Guayas/Santa Elena",'Tablas Guayaquil'!E1385,'Tablas Resto de Ecuador'!E1385)</f>
        <v>0</v>
      </c>
      <c r="F1385" s="303">
        <f>IF('INGRESO DE DATOS'!$D$19="Guayas/Santa Elena",'Tablas Guayaquil'!F1385,'Tablas Resto de Ecuador'!F1385)</f>
        <v>769.63562500000012</v>
      </c>
      <c r="G1385" s="303">
        <f>IF('INGRESO DE DATOS'!$D$19="Guayas/Santa Elena",'Tablas Guayaquil'!G1385,'Tablas Resto de Ecuador'!G1385)</f>
        <v>573.84250000000009</v>
      </c>
    </row>
    <row r="1386" spans="1:7" ht="14" hidden="1" x14ac:dyDescent="0.15">
      <c r="A1386" s="25">
        <v>51</v>
      </c>
      <c r="B1386" s="26"/>
      <c r="C1386" s="303">
        <f>IF('INGRESO DE DATOS'!$D$19="Guayas/Santa Elena",'Tablas Guayaquil'!C1386,'Tablas Resto de Ecuador'!C1386)</f>
        <v>2592.23</v>
      </c>
      <c r="D1386" s="303">
        <f>IF('INGRESO DE DATOS'!$D$19="Guayas/Santa Elena",'Tablas Guayaquil'!D1386,'Tablas Resto de Ecuador'!D1386)</f>
        <v>1973.72</v>
      </c>
      <c r="E1386" s="303">
        <f>IF('INGRESO DE DATOS'!$D$19="Guayas/Santa Elena",'Tablas Guayaquil'!E1386,'Tablas Resto de Ecuador'!E1386)</f>
        <v>0</v>
      </c>
      <c r="F1386" s="303">
        <f>IF('INGRESO DE DATOS'!$D$19="Guayas/Santa Elena",'Tablas Guayaquil'!F1386,'Tablas Resto de Ecuador'!F1386)</f>
        <v>860.08312500000011</v>
      </c>
      <c r="G1386" s="303">
        <f>IF('INGRESO DE DATOS'!$D$19="Guayas/Santa Elena",'Tablas Guayaquil'!G1386,'Tablas Resto de Ecuador'!G1386)</f>
        <v>641.14875000000018</v>
      </c>
    </row>
    <row r="1387" spans="1:7" ht="14" hidden="1" x14ac:dyDescent="0.15">
      <c r="A1387" s="25">
        <v>52</v>
      </c>
      <c r="B1387" s="26"/>
      <c r="C1387" s="303">
        <f>IF('INGRESO DE DATOS'!$D$19="Guayas/Santa Elena",'Tablas Guayaquil'!C1387,'Tablas Resto de Ecuador'!C1387)</f>
        <v>2592.23</v>
      </c>
      <c r="D1387" s="303">
        <f>IF('INGRESO DE DATOS'!$D$19="Guayas/Santa Elena",'Tablas Guayaquil'!D1387,'Tablas Resto de Ecuador'!D1387)</f>
        <v>1973.72</v>
      </c>
      <c r="E1387" s="303">
        <f>IF('INGRESO DE DATOS'!$D$19="Guayas/Santa Elena",'Tablas Guayaquil'!E1387,'Tablas Resto de Ecuador'!E1387)</f>
        <v>0</v>
      </c>
      <c r="F1387" s="303">
        <f>IF('INGRESO DE DATOS'!$D$19="Guayas/Santa Elena",'Tablas Guayaquil'!F1387,'Tablas Resto de Ecuador'!F1387)</f>
        <v>860.08312500000011</v>
      </c>
      <c r="G1387" s="303">
        <f>IF('INGRESO DE DATOS'!$D$19="Guayas/Santa Elena",'Tablas Guayaquil'!G1387,'Tablas Resto de Ecuador'!G1387)</f>
        <v>641.14875000000018</v>
      </c>
    </row>
    <row r="1388" spans="1:7" ht="14" hidden="1" x14ac:dyDescent="0.15">
      <c r="A1388" s="25">
        <v>53</v>
      </c>
      <c r="B1388" s="26"/>
      <c r="C1388" s="303">
        <f>IF('INGRESO DE DATOS'!$D$19="Guayas/Santa Elena",'Tablas Guayaquil'!C1388,'Tablas Resto de Ecuador'!C1388)</f>
        <v>2592.23</v>
      </c>
      <c r="D1388" s="303">
        <f>IF('INGRESO DE DATOS'!$D$19="Guayas/Santa Elena",'Tablas Guayaquil'!D1388,'Tablas Resto de Ecuador'!D1388)</f>
        <v>1973.72</v>
      </c>
      <c r="E1388" s="303">
        <f>IF('INGRESO DE DATOS'!$D$19="Guayas/Santa Elena",'Tablas Guayaquil'!E1388,'Tablas Resto de Ecuador'!E1388)</f>
        <v>0</v>
      </c>
      <c r="F1388" s="303">
        <f>IF('INGRESO DE DATOS'!$D$19="Guayas/Santa Elena",'Tablas Guayaquil'!F1388,'Tablas Resto de Ecuador'!F1388)</f>
        <v>860.08312500000011</v>
      </c>
      <c r="G1388" s="303">
        <f>IF('INGRESO DE DATOS'!$D$19="Guayas/Santa Elena",'Tablas Guayaquil'!G1388,'Tablas Resto de Ecuador'!G1388)</f>
        <v>641.14875000000018</v>
      </c>
    </row>
    <row r="1389" spans="1:7" ht="14" hidden="1" x14ac:dyDescent="0.15">
      <c r="A1389" s="25">
        <v>54</v>
      </c>
      <c r="B1389" s="27"/>
      <c r="C1389" s="303">
        <f>IF('INGRESO DE DATOS'!$D$19="Guayas/Santa Elena",'Tablas Guayaquil'!C1389,'Tablas Resto de Ecuador'!C1389)</f>
        <v>2592.23</v>
      </c>
      <c r="D1389" s="303">
        <f>IF('INGRESO DE DATOS'!$D$19="Guayas/Santa Elena",'Tablas Guayaquil'!D1389,'Tablas Resto de Ecuador'!D1389)</f>
        <v>1973.72</v>
      </c>
      <c r="E1389" s="303">
        <f>IF('INGRESO DE DATOS'!$D$19="Guayas/Santa Elena",'Tablas Guayaquil'!E1389,'Tablas Resto de Ecuador'!E1389)</f>
        <v>0</v>
      </c>
      <c r="F1389" s="303">
        <f>IF('INGRESO DE DATOS'!$D$19="Guayas/Santa Elena",'Tablas Guayaquil'!F1389,'Tablas Resto de Ecuador'!F1389)</f>
        <v>860.08312500000011</v>
      </c>
      <c r="G1389" s="303">
        <f>IF('INGRESO DE DATOS'!$D$19="Guayas/Santa Elena",'Tablas Guayaquil'!G1389,'Tablas Resto de Ecuador'!G1389)</f>
        <v>641.14875000000018</v>
      </c>
    </row>
    <row r="1390" spans="1:7" ht="14" hidden="1" x14ac:dyDescent="0.15">
      <c r="A1390" s="25">
        <v>55</v>
      </c>
      <c r="B1390" s="27"/>
      <c r="C1390" s="303">
        <f>IF('INGRESO DE DATOS'!$D$19="Guayas/Santa Elena",'Tablas Guayaquil'!C1390,'Tablas Resto de Ecuador'!C1390)</f>
        <v>2898.57</v>
      </c>
      <c r="D1390" s="303">
        <f>IF('INGRESO DE DATOS'!$D$19="Guayas/Santa Elena",'Tablas Guayaquil'!D1390,'Tablas Resto de Ecuador'!D1390)</f>
        <v>2216.46</v>
      </c>
      <c r="E1390" s="303">
        <f>IF('INGRESO DE DATOS'!$D$19="Guayas/Santa Elena",'Tablas Guayaquil'!E1390,'Tablas Resto de Ecuador'!E1390)</f>
        <v>0</v>
      </c>
      <c r="F1390" s="303">
        <f>IF('INGRESO DE DATOS'!$D$19="Guayas/Santa Elena",'Tablas Guayaquil'!F1390,'Tablas Resto de Ecuador'!F1390)</f>
        <v>860.08312500000011</v>
      </c>
      <c r="G1390" s="303">
        <f>IF('INGRESO DE DATOS'!$D$19="Guayas/Santa Elena",'Tablas Guayaquil'!G1390,'Tablas Resto de Ecuador'!G1390)</f>
        <v>641.14875000000018</v>
      </c>
    </row>
    <row r="1391" spans="1:7" ht="14" hidden="1" x14ac:dyDescent="0.15">
      <c r="A1391" s="25">
        <v>56</v>
      </c>
      <c r="B1391" s="27"/>
      <c r="C1391" s="303">
        <f>IF('INGRESO DE DATOS'!$D$19="Guayas/Santa Elena",'Tablas Guayaquil'!C1391,'Tablas Resto de Ecuador'!C1391)</f>
        <v>2898.57</v>
      </c>
      <c r="D1391" s="303">
        <f>IF('INGRESO DE DATOS'!$D$19="Guayas/Santa Elena",'Tablas Guayaquil'!D1391,'Tablas Resto de Ecuador'!D1391)</f>
        <v>2216.46</v>
      </c>
      <c r="E1391" s="303">
        <f>IF('INGRESO DE DATOS'!$D$19="Guayas/Santa Elena",'Tablas Guayaquil'!E1391,'Tablas Resto de Ecuador'!E1391)</f>
        <v>0</v>
      </c>
      <c r="F1391" s="303">
        <f>IF('INGRESO DE DATOS'!$D$19="Guayas/Santa Elena",'Tablas Guayaquil'!F1391,'Tablas Resto de Ecuador'!F1391)</f>
        <v>960.05937500000016</v>
      </c>
      <c r="G1391" s="303">
        <f>IF('INGRESO DE DATOS'!$D$19="Guayas/Santa Elena",'Tablas Guayaquil'!G1391,'Tablas Resto de Ecuador'!G1391)</f>
        <v>715.79062500000009</v>
      </c>
    </row>
    <row r="1392" spans="1:7" ht="14" hidden="1" x14ac:dyDescent="0.15">
      <c r="A1392" s="25">
        <v>57</v>
      </c>
      <c r="B1392" s="27"/>
      <c r="C1392" s="303">
        <f>IF('INGRESO DE DATOS'!$D$19="Guayas/Santa Elena",'Tablas Guayaquil'!C1392,'Tablas Resto de Ecuador'!C1392)</f>
        <v>2898.57</v>
      </c>
      <c r="D1392" s="303">
        <f>IF('INGRESO DE DATOS'!$D$19="Guayas/Santa Elena",'Tablas Guayaquil'!D1392,'Tablas Resto de Ecuador'!D1392)</f>
        <v>2216.46</v>
      </c>
      <c r="E1392" s="303">
        <f>IF('INGRESO DE DATOS'!$D$19="Guayas/Santa Elena",'Tablas Guayaquil'!E1392,'Tablas Resto de Ecuador'!E1392)</f>
        <v>0</v>
      </c>
      <c r="F1392" s="303">
        <f>IF('INGRESO DE DATOS'!$D$19="Guayas/Santa Elena",'Tablas Guayaquil'!F1392,'Tablas Resto de Ecuador'!F1392)</f>
        <v>960.05937500000016</v>
      </c>
      <c r="G1392" s="303">
        <f>IF('INGRESO DE DATOS'!$D$19="Guayas/Santa Elena",'Tablas Guayaquil'!G1392,'Tablas Resto de Ecuador'!G1392)</f>
        <v>715.79062500000009</v>
      </c>
    </row>
    <row r="1393" spans="1:7" ht="14" hidden="1" x14ac:dyDescent="0.15">
      <c r="A1393" s="25">
        <v>58</v>
      </c>
      <c r="B1393" s="27"/>
      <c r="C1393" s="303">
        <f>IF('INGRESO DE DATOS'!$D$19="Guayas/Santa Elena",'Tablas Guayaquil'!C1393,'Tablas Resto de Ecuador'!C1393)</f>
        <v>2898.57</v>
      </c>
      <c r="D1393" s="303">
        <f>IF('INGRESO DE DATOS'!$D$19="Guayas/Santa Elena",'Tablas Guayaquil'!D1393,'Tablas Resto de Ecuador'!D1393)</f>
        <v>2216.46</v>
      </c>
      <c r="E1393" s="303">
        <f>IF('INGRESO DE DATOS'!$D$19="Guayas/Santa Elena",'Tablas Guayaquil'!E1393,'Tablas Resto de Ecuador'!E1393)</f>
        <v>0</v>
      </c>
      <c r="F1393" s="303">
        <f>IF('INGRESO DE DATOS'!$D$19="Guayas/Santa Elena",'Tablas Guayaquil'!F1393,'Tablas Resto de Ecuador'!F1393)</f>
        <v>960.05937500000016</v>
      </c>
      <c r="G1393" s="303">
        <f>IF('INGRESO DE DATOS'!$D$19="Guayas/Santa Elena",'Tablas Guayaquil'!G1393,'Tablas Resto de Ecuador'!G1393)</f>
        <v>715.79062500000009</v>
      </c>
    </row>
    <row r="1394" spans="1:7" ht="14" hidden="1" x14ac:dyDescent="0.15">
      <c r="A1394" s="25">
        <v>59</v>
      </c>
      <c r="B1394" s="27"/>
      <c r="C1394" s="303">
        <f>IF('INGRESO DE DATOS'!$D$19="Guayas/Santa Elena",'Tablas Guayaquil'!C1394,'Tablas Resto de Ecuador'!C1394)</f>
        <v>2898.57</v>
      </c>
      <c r="D1394" s="303">
        <f>IF('INGRESO DE DATOS'!$D$19="Guayas/Santa Elena",'Tablas Guayaquil'!D1394,'Tablas Resto de Ecuador'!D1394)</f>
        <v>2216.46</v>
      </c>
      <c r="E1394" s="303">
        <f>IF('INGRESO DE DATOS'!$D$19="Guayas/Santa Elena",'Tablas Guayaquil'!E1394,'Tablas Resto de Ecuador'!E1394)</f>
        <v>0</v>
      </c>
      <c r="F1394" s="303">
        <f>IF('INGRESO DE DATOS'!$D$19="Guayas/Santa Elena",'Tablas Guayaquil'!F1394,'Tablas Resto de Ecuador'!F1394)</f>
        <v>960.05937500000016</v>
      </c>
      <c r="G1394" s="303">
        <f>IF('INGRESO DE DATOS'!$D$19="Guayas/Santa Elena",'Tablas Guayaquil'!G1394,'Tablas Resto de Ecuador'!G1394)</f>
        <v>715.79062500000009</v>
      </c>
    </row>
    <row r="1395" spans="1:7" ht="14" hidden="1" x14ac:dyDescent="0.15">
      <c r="A1395" s="25">
        <v>60</v>
      </c>
      <c r="B1395" s="27"/>
      <c r="C1395" s="303">
        <f>IF('INGRESO DE DATOS'!$D$19="Guayas/Santa Elena",'Tablas Guayaquil'!C1395,'Tablas Resto de Ecuador'!C1395)</f>
        <v>3101.03</v>
      </c>
      <c r="D1395" s="303">
        <f>IF('INGRESO DE DATOS'!$D$19="Guayas/Santa Elena",'Tablas Guayaquil'!D1395,'Tablas Resto de Ecuador'!D1395)</f>
        <v>2378.11</v>
      </c>
      <c r="E1395" s="303">
        <f>IF('INGRESO DE DATOS'!$D$19="Guayas/Santa Elena",'Tablas Guayaquil'!E1395,'Tablas Resto de Ecuador'!E1395)</f>
        <v>0</v>
      </c>
      <c r="F1395" s="303">
        <f>IF('INGRESO DE DATOS'!$D$19="Guayas/Santa Elena",'Tablas Guayaquil'!F1395,'Tablas Resto de Ecuador'!F1395)</f>
        <v>960.05937500000016</v>
      </c>
      <c r="G1395" s="303">
        <f>IF('INGRESO DE DATOS'!$D$19="Guayas/Santa Elena",'Tablas Guayaquil'!G1395,'Tablas Resto de Ecuador'!G1395)</f>
        <v>715.79062500000009</v>
      </c>
    </row>
    <row r="1396" spans="1:7" ht="14" hidden="1" x14ac:dyDescent="0.15">
      <c r="A1396" s="25">
        <v>61</v>
      </c>
      <c r="B1396" s="27"/>
      <c r="C1396" s="303">
        <f>IF('INGRESO DE DATOS'!$D$19="Guayas/Santa Elena",'Tablas Guayaquil'!C1396,'Tablas Resto de Ecuador'!C1396)</f>
        <v>3454.54</v>
      </c>
      <c r="D1396" s="303">
        <f>IF('INGRESO DE DATOS'!$D$19="Guayas/Santa Elena",'Tablas Guayaquil'!D1396,'Tablas Resto de Ecuador'!D1396)</f>
        <v>2661.6600000000003</v>
      </c>
      <c r="E1396" s="303">
        <f>IF('INGRESO DE DATOS'!$D$19="Guayas/Santa Elena",'Tablas Guayaquil'!E1396,'Tablas Resto de Ecuador'!E1396)</f>
        <v>0</v>
      </c>
      <c r="F1396" s="303">
        <f>IF('INGRESO DE DATOS'!$D$19="Guayas/Santa Elena",'Tablas Guayaquil'!F1396,'Tablas Resto de Ecuador'!F1396)</f>
        <v>1026.6850000000002</v>
      </c>
      <c r="G1396" s="303">
        <f>IF('INGRESO DE DATOS'!$D$19="Guayas/Santa Elena",'Tablas Guayaquil'!G1396,'Tablas Resto de Ecuador'!G1396)</f>
        <v>765.62750000000017</v>
      </c>
    </row>
    <row r="1397" spans="1:7" ht="14" hidden="1" x14ac:dyDescent="0.15">
      <c r="A1397" s="25">
        <v>62</v>
      </c>
      <c r="B1397" s="27"/>
      <c r="C1397" s="303">
        <f>IF('INGRESO DE DATOS'!$D$19="Guayas/Santa Elena",'Tablas Guayaquil'!C1397,'Tablas Resto de Ecuador'!C1397)</f>
        <v>3836.1400000000003</v>
      </c>
      <c r="D1397" s="303">
        <f>IF('INGRESO DE DATOS'!$D$19="Guayas/Santa Elena",'Tablas Guayaquil'!D1397,'Tablas Resto de Ecuador'!D1397)</f>
        <v>2971.71</v>
      </c>
      <c r="E1397" s="303">
        <f>IF('INGRESO DE DATOS'!$D$19="Guayas/Santa Elena",'Tablas Guayaquil'!E1397,'Tablas Resto de Ecuador'!E1397)</f>
        <v>0</v>
      </c>
      <c r="F1397" s="303">
        <f>IF('INGRESO DE DATOS'!$D$19="Guayas/Santa Elena",'Tablas Guayaquil'!F1397,'Tablas Resto de Ecuador'!F1397)</f>
        <v>1143.5256250000002</v>
      </c>
      <c r="G1397" s="303">
        <f>IF('INGRESO DE DATOS'!$D$19="Guayas/Santa Elena",'Tablas Guayaquil'!G1397,'Tablas Resto de Ecuador'!G1397)</f>
        <v>852.52062500000011</v>
      </c>
    </row>
    <row r="1398" spans="1:7" ht="14" hidden="1" x14ac:dyDescent="0.15">
      <c r="A1398" s="25">
        <v>63</v>
      </c>
      <c r="B1398" s="27"/>
      <c r="C1398" s="303">
        <f>IF('INGRESO DE DATOS'!$D$19="Guayas/Santa Elena",'Tablas Guayaquil'!C1398,'Tablas Resto de Ecuador'!C1398)</f>
        <v>4246.8900000000003</v>
      </c>
      <c r="D1398" s="303">
        <f>IF('INGRESO DE DATOS'!$D$19="Guayas/Santa Elena",'Tablas Guayaquil'!D1398,'Tablas Resto de Ecuador'!D1398)</f>
        <v>3306.67</v>
      </c>
      <c r="E1398" s="303">
        <f>IF('INGRESO DE DATOS'!$D$19="Guayas/Santa Elena",'Tablas Guayaquil'!E1398,'Tablas Resto de Ecuador'!E1398)</f>
        <v>0</v>
      </c>
      <c r="F1398" s="303">
        <f>IF('INGRESO DE DATOS'!$D$19="Guayas/Santa Elena",'Tablas Guayaquil'!F1398,'Tablas Resto de Ecuador'!F1398)</f>
        <v>1270.0462500000001</v>
      </c>
      <c r="G1398" s="303">
        <f>IF('INGRESO DE DATOS'!$D$19="Guayas/Santa Elena",'Tablas Guayaquil'!G1398,'Tablas Resto de Ecuador'!G1398)</f>
        <v>946.82500000000016</v>
      </c>
    </row>
    <row r="1399" spans="1:7" ht="14" hidden="1" x14ac:dyDescent="0.15">
      <c r="A1399" s="25">
        <v>64</v>
      </c>
      <c r="B1399" s="27"/>
      <c r="C1399" s="303">
        <f>IF('INGRESO DE DATOS'!$D$19="Guayas/Santa Elena",'Tablas Guayaquil'!C1399,'Tablas Resto de Ecuador'!C1399)</f>
        <v>4685.2</v>
      </c>
      <c r="D1399" s="303">
        <f>IF('INGRESO DE DATOS'!$D$19="Guayas/Santa Elena",'Tablas Guayaquil'!D1399,'Tablas Resto de Ecuador'!D1399)</f>
        <v>3667.6000000000004</v>
      </c>
      <c r="E1399" s="303">
        <f>IF('INGRESO DE DATOS'!$D$19="Guayas/Santa Elena",'Tablas Guayaquil'!E1399,'Tablas Resto de Ecuador'!E1399)</f>
        <v>0</v>
      </c>
      <c r="F1399" s="303">
        <f>IF('INGRESO DE DATOS'!$D$19="Guayas/Santa Elena",'Tablas Guayaquil'!F1399,'Tablas Resto de Ecuador'!F1399)</f>
        <v>1406.625</v>
      </c>
      <c r="G1399" s="303">
        <f>IF('INGRESO DE DATOS'!$D$19="Guayas/Santa Elena",'Tablas Guayaquil'!G1399,'Tablas Resto de Ecuador'!G1399)</f>
        <v>1048.6918750000002</v>
      </c>
    </row>
    <row r="1400" spans="1:7" ht="14" hidden="1" x14ac:dyDescent="0.15">
      <c r="A1400" s="25">
        <v>65</v>
      </c>
      <c r="B1400" s="27"/>
      <c r="C1400" s="303">
        <f>IF('INGRESO DE DATOS'!$D$19="Guayas/Santa Elena",'Tablas Guayaquil'!C1400,'Tablas Resto de Ecuador'!C1400)</f>
        <v>5152.66</v>
      </c>
      <c r="D1400" s="303">
        <f>IF('INGRESO DE DATOS'!$D$19="Guayas/Santa Elena",'Tablas Guayaquil'!D1400,'Tablas Resto de Ecuador'!D1400)</f>
        <v>4053.44</v>
      </c>
      <c r="E1400" s="303">
        <f>IF('INGRESO DE DATOS'!$D$19="Guayas/Santa Elena",'Tablas Guayaquil'!E1400,'Tablas Resto de Ecuador'!E1400)</f>
        <v>0</v>
      </c>
      <c r="F1400" s="303">
        <f>IF('INGRESO DE DATOS'!$D$19="Guayas/Santa Elena",'Tablas Guayaquil'!F1400,'Tablas Resto de Ecuador'!F1400)</f>
        <v>1552.9593750000004</v>
      </c>
      <c r="G1400" s="303">
        <f>IF('INGRESO DE DATOS'!$D$19="Guayas/Santa Elena",'Tablas Guayaquil'!G1400,'Tablas Resto de Ecuador'!G1400)</f>
        <v>1157.8187500000001</v>
      </c>
    </row>
    <row r="1401" spans="1:7" ht="14" hidden="1" x14ac:dyDescent="0.15">
      <c r="A1401" s="25">
        <v>66</v>
      </c>
      <c r="B1401" s="27"/>
      <c r="C1401" s="303">
        <f>IF('INGRESO DE DATOS'!$D$19="Guayas/Santa Elena",'Tablas Guayaquil'!C1401,'Tablas Resto de Ecuador'!C1401)</f>
        <v>5647.68</v>
      </c>
      <c r="D1401" s="303">
        <f>IF('INGRESO DE DATOS'!$D$19="Guayas/Santa Elena",'Tablas Guayaquil'!D1401,'Tablas Resto de Ecuador'!D1401)</f>
        <v>4464.1900000000005</v>
      </c>
      <c r="E1401" s="303">
        <f>IF('INGRESO DE DATOS'!$D$19="Guayas/Santa Elena",'Tablas Guayaquil'!E1401,'Tablas Resto de Ecuador'!E1401)</f>
        <v>0</v>
      </c>
      <c r="F1401" s="303">
        <f>IF('INGRESO DE DATOS'!$D$19="Guayas/Santa Elena",'Tablas Guayaquil'!F1401,'Tablas Resto de Ecuador'!F1401)</f>
        <v>1709.3518750000003</v>
      </c>
      <c r="G1401" s="303">
        <f>IF('INGRESO DE DATOS'!$D$19="Guayas/Santa Elena",'Tablas Guayaquil'!G1401,'Tablas Resto de Ecuador'!G1401)</f>
        <v>1274.28125</v>
      </c>
    </row>
    <row r="1402" spans="1:7" ht="14" hidden="1" x14ac:dyDescent="0.15">
      <c r="A1402" s="25">
        <v>67</v>
      </c>
      <c r="B1402" s="27"/>
      <c r="C1402" s="303">
        <f>IF('INGRESO DE DATOS'!$D$19="Guayas/Santa Elena",'Tablas Guayaquil'!C1402,'Tablas Resto de Ecuador'!C1402)</f>
        <v>6172.9100000000008</v>
      </c>
      <c r="D1402" s="303">
        <f>IF('INGRESO DE DATOS'!$D$19="Guayas/Santa Elena",'Tablas Guayaquil'!D1402,'Tablas Resto de Ecuador'!D1402)</f>
        <v>4900.38</v>
      </c>
      <c r="E1402" s="303">
        <f>IF('INGRESO DE DATOS'!$D$19="Guayas/Santa Elena",'Tablas Guayaquil'!E1402,'Tablas Resto de Ecuador'!E1402)</f>
        <v>0</v>
      </c>
      <c r="F1402" s="303">
        <f>IF('INGRESO DE DATOS'!$D$19="Guayas/Santa Elena",'Tablas Guayaquil'!F1402,'Tablas Resto de Ecuador'!F1402)</f>
        <v>1875.4243750000003</v>
      </c>
      <c r="G1402" s="303">
        <f>IF('INGRESO DE DATOS'!$D$19="Guayas/Santa Elena",'Tablas Guayaquil'!G1402,'Tablas Resto de Ecuador'!G1402)</f>
        <v>1397.9281250000001</v>
      </c>
    </row>
    <row r="1403" spans="1:7" ht="14" hidden="1" x14ac:dyDescent="0.15">
      <c r="A1403" s="25">
        <v>68</v>
      </c>
      <c r="B1403" s="27"/>
      <c r="C1403" s="303">
        <f>IF('INGRESO DE DATOS'!$D$19="Guayas/Santa Elena",'Tablas Guayaquil'!C1403,'Tablas Resto de Ecuador'!C1403)</f>
        <v>6724.1100000000006</v>
      </c>
      <c r="D1403" s="303">
        <f>IF('INGRESO DE DATOS'!$D$19="Guayas/Santa Elena",'Tablas Guayaquil'!D1403,'Tablas Resto de Ecuador'!D1403)</f>
        <v>5362.54</v>
      </c>
      <c r="E1403" s="303">
        <f>IF('INGRESO DE DATOS'!$D$19="Guayas/Santa Elena",'Tablas Guayaquil'!E1403,'Tablas Resto de Ecuador'!E1403)</f>
        <v>0</v>
      </c>
      <c r="F1403" s="303">
        <f>IF('INGRESO DE DATOS'!$D$19="Guayas/Santa Elena",'Tablas Guayaquil'!F1403,'Tablas Resto de Ecuador'!F1403)</f>
        <v>2051.2525000000001</v>
      </c>
      <c r="G1403" s="303">
        <f>IF('INGRESO DE DATOS'!$D$19="Guayas/Santa Elena",'Tablas Guayaquil'!G1403,'Tablas Resto de Ecuador'!G1403)</f>
        <v>1529.2131250000002</v>
      </c>
    </row>
    <row r="1404" spans="1:7" ht="14" hidden="1" x14ac:dyDescent="0.15">
      <c r="A1404" s="25">
        <v>69</v>
      </c>
      <c r="B1404" s="27"/>
      <c r="C1404" s="303">
        <f>IF('INGRESO DE DATOS'!$D$19="Guayas/Santa Elena",'Tablas Guayaquil'!C1404,'Tablas Resto de Ecuador'!C1404)</f>
        <v>7304.9900000000007</v>
      </c>
      <c r="D1404" s="303">
        <f>IF('INGRESO DE DATOS'!$D$19="Guayas/Santa Elena",'Tablas Guayaquil'!D1404,'Tablas Resto de Ecuador'!D1404)</f>
        <v>5849.08</v>
      </c>
      <c r="E1404" s="303">
        <f>IF('INGRESO DE DATOS'!$D$19="Guayas/Santa Elena",'Tablas Guayaquil'!E1404,'Tablas Resto de Ecuador'!E1404)</f>
        <v>0</v>
      </c>
      <c r="F1404" s="303">
        <f>IF('INGRESO DE DATOS'!$D$19="Guayas/Santa Elena",'Tablas Guayaquil'!F1404,'Tablas Resto de Ecuador'!F1404)</f>
        <v>2237.3656250000004</v>
      </c>
      <c r="G1404" s="303">
        <f>IF('INGRESO DE DATOS'!$D$19="Guayas/Santa Elena",'Tablas Guayaquil'!G1404,'Tablas Resto de Ecuador'!G1404)</f>
        <v>1667.9850000000004</v>
      </c>
    </row>
    <row r="1405" spans="1:7" ht="14" hidden="1" x14ac:dyDescent="0.15">
      <c r="A1405" s="25">
        <v>70</v>
      </c>
      <c r="B1405" s="27"/>
      <c r="C1405" s="303">
        <f>IF('INGRESO DE DATOS'!$D$19="Guayas/Santa Elena",'Tablas Guayaquil'!C1405,'Tablas Resto de Ecuador'!C1405)</f>
        <v>7914.4900000000007</v>
      </c>
      <c r="D1405" s="303">
        <f>IF('INGRESO DE DATOS'!$D$19="Guayas/Santa Elena",'Tablas Guayaquil'!D1405,'Tablas Resto de Ecuador'!D1405)</f>
        <v>6362.6500000000005</v>
      </c>
      <c r="E1405" s="303">
        <f>IF('INGRESO DE DATOS'!$D$19="Guayas/Santa Elena",'Tablas Guayaquil'!E1405,'Tablas Resto de Ecuador'!E1405)</f>
        <v>0</v>
      </c>
      <c r="F1405" s="303">
        <f>IF('INGRESO DE DATOS'!$D$19="Guayas/Santa Elena",'Tablas Guayaquil'!F1405,'Tablas Resto de Ecuador'!F1405)</f>
        <v>2433.3100000000004</v>
      </c>
      <c r="G1405" s="303">
        <f>IF('INGRESO DE DATOS'!$D$19="Guayas/Santa Elena",'Tablas Guayaquil'!G1405,'Tablas Resto de Ecuador'!G1405)</f>
        <v>1814.0168750000003</v>
      </c>
    </row>
    <row r="1406" spans="1:7" ht="14" hidden="1" x14ac:dyDescent="0.15">
      <c r="A1406" s="25">
        <v>71</v>
      </c>
      <c r="B1406" s="27"/>
      <c r="C1406" s="303">
        <f>IF('INGRESO DE DATOS'!$D$19="Guayas/Santa Elena",'Tablas Guayaquil'!C1406,'Tablas Resto de Ecuador'!C1406)</f>
        <v>8552.61</v>
      </c>
      <c r="D1406" s="303">
        <f>IF('INGRESO DE DATOS'!$D$19="Guayas/Santa Elena",'Tablas Guayaquil'!D1406,'Tablas Resto de Ecuador'!D1406)</f>
        <v>6900.6</v>
      </c>
      <c r="E1406" s="303">
        <f>IF('INGRESO DE DATOS'!$D$19="Guayas/Santa Elena",'Tablas Guayaquil'!E1406,'Tablas Resto de Ecuador'!E1406)</f>
        <v>0</v>
      </c>
      <c r="F1406" s="303">
        <f>IF('INGRESO DE DATOS'!$D$19="Guayas/Santa Elena",'Tablas Guayaquil'!F1406,'Tablas Resto de Ecuador'!F1406)</f>
        <v>2638.9343750000003</v>
      </c>
      <c r="G1406" s="303">
        <f>IF('INGRESO DE DATOS'!$D$19="Guayas/Santa Elena",'Tablas Guayaquil'!G1406,'Tablas Resto de Ecuador'!G1406)</f>
        <v>1967.2331250000004</v>
      </c>
    </row>
    <row r="1407" spans="1:7" ht="14" hidden="1" x14ac:dyDescent="0.15">
      <c r="A1407" s="25">
        <v>72</v>
      </c>
      <c r="B1407" s="27"/>
      <c r="C1407" s="303">
        <f>IF('INGRESO DE DATOS'!$D$19="Guayas/Santa Elena",'Tablas Guayaquil'!C1407,'Tablas Resto de Ecuador'!C1407)</f>
        <v>9216.7000000000007</v>
      </c>
      <c r="D1407" s="303">
        <f>IF('INGRESO DE DATOS'!$D$19="Guayas/Santa Elena",'Tablas Guayaquil'!D1407,'Tablas Resto de Ecuador'!D1407)</f>
        <v>7463.9900000000007</v>
      </c>
      <c r="E1407" s="303">
        <f>IF('INGRESO DE DATOS'!$D$19="Guayas/Santa Elena",'Tablas Guayaquil'!E1407,'Tablas Resto de Ecuador'!E1407)</f>
        <v>0</v>
      </c>
      <c r="F1407" s="303">
        <f>IF('INGRESO DE DATOS'!$D$19="Guayas/Santa Elena",'Tablas Guayaquil'!F1407,'Tablas Resto de Ecuador'!F1407)</f>
        <v>2854.5412500000007</v>
      </c>
      <c r="G1407" s="303">
        <f>IF('INGRESO DE DATOS'!$D$19="Guayas/Santa Elena",'Tablas Guayaquil'!G1407,'Tablas Resto de Ecuador'!G1407)</f>
        <v>2128.0875000000005</v>
      </c>
    </row>
    <row r="1408" spans="1:7" ht="14" hidden="1" x14ac:dyDescent="0.15">
      <c r="A1408" s="25">
        <v>73</v>
      </c>
      <c r="B1408" s="27"/>
      <c r="C1408" s="303">
        <f>IF('INGRESO DE DATOS'!$D$19="Guayas/Santa Elena",'Tablas Guayaquil'!C1408,'Tablas Resto de Ecuador'!C1408)</f>
        <v>9912.0600000000013</v>
      </c>
      <c r="D1408" s="303">
        <f>IF('INGRESO DE DATOS'!$D$19="Guayas/Santa Elena",'Tablas Guayaquil'!D1408,'Tablas Resto de Ecuador'!D1408)</f>
        <v>8052.29</v>
      </c>
      <c r="E1408" s="303">
        <f>IF('INGRESO DE DATOS'!$D$19="Guayas/Santa Elena",'Tablas Guayaquil'!E1408,'Tablas Resto de Ecuador'!E1408)</f>
        <v>0</v>
      </c>
      <c r="F1408" s="303">
        <f>IF('INGRESO DE DATOS'!$D$19="Guayas/Santa Elena",'Tablas Guayaquil'!F1408,'Tablas Resto de Ecuador'!F1408)</f>
        <v>3080.0550000000003</v>
      </c>
      <c r="G1408" s="303">
        <f>IF('INGRESO DE DATOS'!$D$19="Guayas/Santa Elena",'Tablas Guayaquil'!G1408,'Tablas Resto de Ecuador'!G1408)</f>
        <v>2296.0506250000008</v>
      </c>
    </row>
    <row r="1409" spans="1:7" ht="14" hidden="1" x14ac:dyDescent="0.15">
      <c r="A1409" s="25">
        <v>74</v>
      </c>
      <c r="B1409" s="27"/>
      <c r="C1409" s="303">
        <f>IF('INGRESO DE DATOS'!$D$19="Guayas/Santa Elena",'Tablas Guayaquil'!C1409,'Tablas Resto de Ecuador'!C1409)</f>
        <v>10634.980000000001</v>
      </c>
      <c r="D1409" s="303">
        <f>IF('INGRESO DE DATOS'!$D$19="Guayas/Santa Elena",'Tablas Guayaquil'!D1409,'Tablas Resto de Ecuador'!D1409)</f>
        <v>8666.0300000000007</v>
      </c>
      <c r="E1409" s="303">
        <f>IF('INGRESO DE DATOS'!$D$19="Guayas/Santa Elena",'Tablas Guayaquil'!E1409,'Tablas Resto de Ecuador'!E1409)</f>
        <v>0</v>
      </c>
      <c r="F1409" s="303">
        <f>IF('INGRESO DE DATOS'!$D$19="Guayas/Santa Elena",'Tablas Guayaquil'!F1409,'Tablas Resto de Ecuador'!F1409)</f>
        <v>3315.4756250000005</v>
      </c>
      <c r="G1409" s="303">
        <f>IF('INGRESO DE DATOS'!$D$19="Guayas/Santa Elena",'Tablas Guayaquil'!G1409,'Tablas Resto de Ecuador'!G1409)</f>
        <v>2471.7275000000004</v>
      </c>
    </row>
    <row r="1410" spans="1:7" ht="14" hidden="1" x14ac:dyDescent="0.15">
      <c r="A1410" s="25">
        <v>75</v>
      </c>
      <c r="B1410" s="27"/>
      <c r="C1410" s="303">
        <f>IF('INGRESO DE DATOS'!$D$19="Guayas/Santa Elena",'Tablas Guayaquil'!C1410,'Tablas Resto de Ecuador'!C1410)</f>
        <v>11384.93</v>
      </c>
      <c r="D1410" s="303">
        <f>IF('INGRESO DE DATOS'!$D$19="Guayas/Santa Elena",'Tablas Guayaquil'!D1410,'Tablas Resto de Ecuador'!D1410)</f>
        <v>9305.74</v>
      </c>
      <c r="E1410" s="303">
        <f>IF('INGRESO DE DATOS'!$D$19="Guayas/Santa Elena",'Tablas Guayaquil'!E1410,'Tablas Resto de Ecuador'!E1410)</f>
        <v>0</v>
      </c>
      <c r="F1410" s="303">
        <f>IF('INGRESO DE DATOS'!$D$19="Guayas/Santa Elena",'Tablas Guayaquil'!F1410,'Tablas Resto de Ecuador'!F1410)</f>
        <v>3560.8031250000008</v>
      </c>
      <c r="G1410" s="303">
        <f>IF('INGRESO DE DATOS'!$D$19="Guayas/Santa Elena",'Tablas Guayaquil'!G1410,'Tablas Resto de Ecuador'!G1410)</f>
        <v>2654.5887500000003</v>
      </c>
    </row>
    <row r="1411" spans="1:7" ht="14" hidden="1" x14ac:dyDescent="0.15">
      <c r="A1411" s="25">
        <v>76</v>
      </c>
      <c r="B1411" s="27"/>
      <c r="C1411" s="303">
        <f>IF('INGRESO DE DATOS'!$D$19="Guayas/Santa Elena",'Tablas Guayaquil'!C1411,'Tablas Resto de Ecuador'!C1411)</f>
        <v>11384.93</v>
      </c>
      <c r="D1411" s="303">
        <f>IF('INGRESO DE DATOS'!$D$19="Guayas/Santa Elena",'Tablas Guayaquil'!D1411,'Tablas Resto de Ecuador'!D1411)</f>
        <v>9305.74</v>
      </c>
      <c r="E1411" s="303">
        <f>IF('INGRESO DE DATOS'!$D$19="Guayas/Santa Elena",'Tablas Guayaquil'!E1411,'Tablas Resto de Ecuador'!E1411)</f>
        <v>0</v>
      </c>
      <c r="F1411" s="303">
        <f>IF('INGRESO DE DATOS'!$D$19="Guayas/Santa Elena",'Tablas Guayaquil'!F1411,'Tablas Resto de Ecuador'!F1411)</f>
        <v>3815.9618750000004</v>
      </c>
      <c r="G1411" s="303">
        <f>IF('INGRESO DE DATOS'!$D$19="Guayas/Santa Elena",'Tablas Guayaquil'!G1411,'Tablas Resto de Ecuador'!G1411)</f>
        <v>2844.6343750000001</v>
      </c>
    </row>
    <row r="1412" spans="1:7" ht="14" hidden="1" x14ac:dyDescent="0.15">
      <c r="A1412" s="25">
        <v>77</v>
      </c>
      <c r="B1412" s="27"/>
      <c r="C1412" s="303">
        <f>IF('INGRESO DE DATOS'!$D$19="Guayas/Santa Elena",'Tablas Guayaquil'!C1412,'Tablas Resto de Ecuador'!C1412)</f>
        <v>11384.93</v>
      </c>
      <c r="D1412" s="303">
        <f>IF('INGRESO DE DATOS'!$D$19="Guayas/Santa Elena",'Tablas Guayaquil'!D1412,'Tablas Resto de Ecuador'!D1412)</f>
        <v>9305.74</v>
      </c>
      <c r="E1412" s="303">
        <f>IF('INGRESO DE DATOS'!$D$19="Guayas/Santa Elena",'Tablas Guayaquil'!E1412,'Tablas Resto de Ecuador'!E1412)</f>
        <v>0</v>
      </c>
      <c r="F1412" s="303">
        <f>IF('INGRESO DE DATOS'!$D$19="Guayas/Santa Elena",'Tablas Guayaquil'!F1412,'Tablas Resto de Ecuador'!F1412)</f>
        <v>3815.9618750000004</v>
      </c>
      <c r="G1412" s="303">
        <f>IF('INGRESO DE DATOS'!$D$19="Guayas/Santa Elena",'Tablas Guayaquil'!G1412,'Tablas Resto de Ecuador'!G1412)</f>
        <v>2844.6343750000001</v>
      </c>
    </row>
    <row r="1413" spans="1:7" ht="14" hidden="1" x14ac:dyDescent="0.15">
      <c r="A1413" s="25">
        <v>78</v>
      </c>
      <c r="B1413" s="27"/>
      <c r="C1413" s="303">
        <f>IF('INGRESO DE DATOS'!$D$19="Guayas/Santa Elena",'Tablas Guayaquil'!C1413,'Tablas Resto de Ecuador'!C1413)</f>
        <v>11384.93</v>
      </c>
      <c r="D1413" s="303">
        <f>IF('INGRESO DE DATOS'!$D$19="Guayas/Santa Elena",'Tablas Guayaquil'!D1413,'Tablas Resto de Ecuador'!D1413)</f>
        <v>9305.74</v>
      </c>
      <c r="E1413" s="303">
        <f>IF('INGRESO DE DATOS'!$D$19="Guayas/Santa Elena",'Tablas Guayaquil'!E1413,'Tablas Resto de Ecuador'!E1413)</f>
        <v>0</v>
      </c>
      <c r="F1413" s="303">
        <f>IF('INGRESO DE DATOS'!$D$19="Guayas/Santa Elena",'Tablas Guayaquil'!F1413,'Tablas Resto de Ecuador'!F1413)</f>
        <v>3815.9618750000004</v>
      </c>
      <c r="G1413" s="303">
        <f>IF('INGRESO DE DATOS'!$D$19="Guayas/Santa Elena",'Tablas Guayaquil'!G1413,'Tablas Resto de Ecuador'!G1413)</f>
        <v>2844.6343750000001</v>
      </c>
    </row>
    <row r="1414" spans="1:7" ht="14" hidden="1" x14ac:dyDescent="0.15">
      <c r="A1414" s="25">
        <v>79</v>
      </c>
      <c r="B1414" s="27"/>
      <c r="C1414" s="303">
        <f>IF('INGRESO DE DATOS'!$D$19="Guayas/Santa Elena",'Tablas Guayaquil'!C1414,'Tablas Resto de Ecuador'!C1414)</f>
        <v>11384.93</v>
      </c>
      <c r="D1414" s="303">
        <f>IF('INGRESO DE DATOS'!$D$19="Guayas/Santa Elena",'Tablas Guayaquil'!D1414,'Tablas Resto de Ecuador'!D1414)</f>
        <v>9305.74</v>
      </c>
      <c r="E1414" s="303">
        <f>IF('INGRESO DE DATOS'!$D$19="Guayas/Santa Elena",'Tablas Guayaquil'!E1414,'Tablas Resto de Ecuador'!E1414)</f>
        <v>0</v>
      </c>
      <c r="F1414" s="303">
        <f>IF('INGRESO DE DATOS'!$D$19="Guayas/Santa Elena",'Tablas Guayaquil'!F1414,'Tablas Resto de Ecuador'!F1414)</f>
        <v>3815.9618750000004</v>
      </c>
      <c r="G1414" s="303">
        <f>IF('INGRESO DE DATOS'!$D$19="Guayas/Santa Elena",'Tablas Guayaquil'!G1414,'Tablas Resto de Ecuador'!G1414)</f>
        <v>2844.6343750000001</v>
      </c>
    </row>
    <row r="1415" spans="1:7" ht="14" hidden="1" x14ac:dyDescent="0.15">
      <c r="A1415" s="25">
        <v>80</v>
      </c>
      <c r="B1415" s="27"/>
      <c r="C1415" s="303">
        <f>IF('INGRESO DE DATOS'!$D$19="Guayas/Santa Elena",'Tablas Guayaquil'!C1415,'Tablas Resto de Ecuador'!C1415)</f>
        <v>11384.93</v>
      </c>
      <c r="D1415" s="303">
        <f>IF('INGRESO DE DATOS'!$D$19="Guayas/Santa Elena",'Tablas Guayaquil'!D1415,'Tablas Resto de Ecuador'!D1415)</f>
        <v>9305.74</v>
      </c>
      <c r="E1415" s="303">
        <f>IF('INGRESO DE DATOS'!$D$19="Guayas/Santa Elena",'Tablas Guayaquil'!E1415,'Tablas Resto de Ecuador'!E1415)</f>
        <v>0</v>
      </c>
      <c r="F1415" s="303">
        <f>IF('INGRESO DE DATOS'!$D$19="Guayas/Santa Elena",'Tablas Guayaquil'!F1415,'Tablas Resto de Ecuador'!F1415)</f>
        <v>3815.9618750000004</v>
      </c>
      <c r="G1415" s="303">
        <f>IF('INGRESO DE DATOS'!$D$19="Guayas/Santa Elena",'Tablas Guayaquil'!G1415,'Tablas Resto de Ecuador'!G1415)</f>
        <v>2844.6343750000001</v>
      </c>
    </row>
    <row r="1416" spans="1:7" ht="14" hidden="1" x14ac:dyDescent="0.15">
      <c r="A1416" s="25">
        <v>81</v>
      </c>
      <c r="B1416" s="27"/>
      <c r="C1416" s="303">
        <f>IF('INGRESO DE DATOS'!$D$19="Guayas/Santa Elena",'Tablas Guayaquil'!C1416,'Tablas Resto de Ecuador'!C1416)</f>
        <v>11384.93</v>
      </c>
      <c r="D1416" s="303">
        <f>IF('INGRESO DE DATOS'!$D$19="Guayas/Santa Elena",'Tablas Guayaquil'!D1416,'Tablas Resto de Ecuador'!D1416)</f>
        <v>9305.74</v>
      </c>
      <c r="E1416" s="303">
        <f>IF('INGRESO DE DATOS'!$D$19="Guayas/Santa Elena",'Tablas Guayaquil'!E1416,'Tablas Resto de Ecuador'!E1416)</f>
        <v>0</v>
      </c>
      <c r="F1416" s="303">
        <f>IF('INGRESO DE DATOS'!$D$19="Guayas/Santa Elena",'Tablas Guayaquil'!F1416,'Tablas Resto de Ecuador'!F1416)</f>
        <v>3815.9618750000004</v>
      </c>
      <c r="G1416" s="303">
        <f>IF('INGRESO DE DATOS'!$D$19="Guayas/Santa Elena",'Tablas Guayaquil'!G1416,'Tablas Resto de Ecuador'!G1416)</f>
        <v>2844.6343750000001</v>
      </c>
    </row>
    <row r="1417" spans="1:7" ht="14" hidden="1" x14ac:dyDescent="0.15">
      <c r="A1417" s="25">
        <v>82</v>
      </c>
      <c r="B1417" s="27"/>
      <c r="C1417" s="303">
        <f>IF('INGRESO DE DATOS'!$D$19="Guayas/Santa Elena",'Tablas Guayaquil'!C1417,'Tablas Resto de Ecuador'!C1417)</f>
        <v>11384.93</v>
      </c>
      <c r="D1417" s="303">
        <f>IF('INGRESO DE DATOS'!$D$19="Guayas/Santa Elena",'Tablas Guayaquil'!D1417,'Tablas Resto de Ecuador'!D1417)</f>
        <v>9305.74</v>
      </c>
      <c r="E1417" s="303">
        <f>IF('INGRESO DE DATOS'!$D$19="Guayas/Santa Elena",'Tablas Guayaquil'!E1417,'Tablas Resto de Ecuador'!E1417)</f>
        <v>0</v>
      </c>
      <c r="F1417" s="303">
        <f>IF('INGRESO DE DATOS'!$D$19="Guayas/Santa Elena",'Tablas Guayaquil'!F1417,'Tablas Resto de Ecuador'!F1417)</f>
        <v>3815.9618750000004</v>
      </c>
      <c r="G1417" s="303">
        <f>IF('INGRESO DE DATOS'!$D$19="Guayas/Santa Elena",'Tablas Guayaquil'!G1417,'Tablas Resto de Ecuador'!G1417)</f>
        <v>2844.6343750000001</v>
      </c>
    </row>
    <row r="1418" spans="1:7" ht="14" hidden="1" x14ac:dyDescent="0.15">
      <c r="A1418" s="25">
        <v>83</v>
      </c>
      <c r="B1418" s="27"/>
      <c r="C1418" s="303">
        <f>IF('INGRESO DE DATOS'!$D$19="Guayas/Santa Elena",'Tablas Guayaquil'!C1418,'Tablas Resto de Ecuador'!C1418)</f>
        <v>11384.93</v>
      </c>
      <c r="D1418" s="303">
        <f>IF('INGRESO DE DATOS'!$D$19="Guayas/Santa Elena",'Tablas Guayaquil'!D1418,'Tablas Resto de Ecuador'!D1418)</f>
        <v>9305.74</v>
      </c>
      <c r="E1418" s="303">
        <f>IF('INGRESO DE DATOS'!$D$19="Guayas/Santa Elena",'Tablas Guayaquil'!E1418,'Tablas Resto de Ecuador'!E1418)</f>
        <v>0</v>
      </c>
      <c r="F1418" s="303">
        <f>IF('INGRESO DE DATOS'!$D$19="Guayas/Santa Elena",'Tablas Guayaquil'!F1418,'Tablas Resto de Ecuador'!F1418)</f>
        <v>3815.9618750000004</v>
      </c>
      <c r="G1418" s="303">
        <f>IF('INGRESO DE DATOS'!$D$19="Guayas/Santa Elena",'Tablas Guayaquil'!G1418,'Tablas Resto de Ecuador'!G1418)</f>
        <v>2844.6343750000001</v>
      </c>
    </row>
    <row r="1419" spans="1:7" ht="14" hidden="1" x14ac:dyDescent="0.15">
      <c r="A1419" s="25">
        <v>84</v>
      </c>
      <c r="B1419" s="27" t="s">
        <v>3</v>
      </c>
      <c r="C1419" s="303">
        <f>IF('INGRESO DE DATOS'!$D$19="Guayas/Santa Elena",'Tablas Guayaquil'!C1419,'Tablas Resto de Ecuador'!C1419)</f>
        <v>11384.93</v>
      </c>
      <c r="D1419" s="303">
        <f>IF('INGRESO DE DATOS'!$D$19="Guayas/Santa Elena",'Tablas Guayaquil'!D1419,'Tablas Resto de Ecuador'!D1419)</f>
        <v>9305.74</v>
      </c>
      <c r="E1419" s="303">
        <f>IF('INGRESO DE DATOS'!$D$19="Guayas/Santa Elena",'Tablas Guayaquil'!E1419,'Tablas Resto de Ecuador'!E1419)</f>
        <v>0</v>
      </c>
      <c r="F1419" s="303">
        <f>IF('INGRESO DE DATOS'!$D$19="Guayas/Santa Elena",'Tablas Guayaquil'!F1419,'Tablas Resto de Ecuador'!F1419)</f>
        <v>3815.9618750000004</v>
      </c>
      <c r="G1419" s="303">
        <f>IF('INGRESO DE DATOS'!$D$19="Guayas/Santa Elena",'Tablas Guayaquil'!G1419,'Tablas Resto de Ecuador'!G1419)</f>
        <v>2844.6343750000001</v>
      </c>
    </row>
    <row r="1420" spans="1:7" ht="14" hidden="1" x14ac:dyDescent="0.15">
      <c r="A1420" s="25">
        <v>1</v>
      </c>
      <c r="B1420" s="27" t="s">
        <v>4</v>
      </c>
      <c r="C1420" s="303">
        <f>IF('INGRESO DE DATOS'!$D$19="Guayas/Santa Elena",'Tablas Guayaquil'!C1420,'Tablas Resto de Ecuador'!C1420)</f>
        <v>584.06000000000006</v>
      </c>
      <c r="D1420" s="303">
        <f>IF('INGRESO DE DATOS'!$D$19="Guayas/Santa Elena",'Tablas Guayaquil'!D1420,'Tablas Resto de Ecuador'!D1420)</f>
        <v>458.98</v>
      </c>
      <c r="E1420" s="303">
        <f>IF('INGRESO DE DATOS'!$D$19="Guayas/Santa Elena",'Tablas Guayaquil'!E1420,'Tablas Resto de Ecuador'!E1420)</f>
        <v>0</v>
      </c>
      <c r="F1420" s="303">
        <f>IF('INGRESO DE DATOS'!$D$19="Guayas/Santa Elena",'Tablas Guayaquil'!F1420,'Tablas Resto de Ecuador'!F1420)</f>
        <v>3815.9618750000004</v>
      </c>
      <c r="G1420" s="303">
        <f>IF('INGRESO DE DATOS'!$D$19="Guayas/Santa Elena",'Tablas Guayaquil'!G1420,'Tablas Resto de Ecuador'!G1420)</f>
        <v>2844.6343750000001</v>
      </c>
    </row>
    <row r="1421" spans="1:7" ht="14" hidden="1" x14ac:dyDescent="0.15">
      <c r="A1421" s="25">
        <v>2</v>
      </c>
      <c r="B1421" s="27" t="s">
        <v>1</v>
      </c>
      <c r="C1421" s="303">
        <f>IF('INGRESO DE DATOS'!$D$19="Guayas/Santa Elena",'Tablas Guayaquil'!C1421,'Tablas Resto de Ecuador'!C1421)</f>
        <v>991.1</v>
      </c>
      <c r="D1421" s="303">
        <f>IF('INGRESO DE DATOS'!$D$19="Guayas/Santa Elena",'Tablas Guayaquil'!D1421,'Tablas Resto de Ecuador'!D1421)</f>
        <v>777.51</v>
      </c>
      <c r="E1421" s="303">
        <f>IF('INGRESO DE DATOS'!$D$19="Guayas/Santa Elena",'Tablas Guayaquil'!E1421,'Tablas Resto de Ecuador'!E1421)</f>
        <v>0</v>
      </c>
      <c r="F1421" s="303">
        <f>IF('INGRESO DE DATOS'!$D$19="Guayas/Santa Elena",'Tablas Guayaquil'!F1421,'Tablas Resto de Ecuador'!F1421)</f>
        <v>202.44812500000003</v>
      </c>
      <c r="G1421" s="303">
        <f>IF('INGRESO DE DATOS'!$D$19="Guayas/Santa Elena",'Tablas Guayaquil'!G1421,'Tablas Resto de Ecuador'!G1421)</f>
        <v>151.02312500000002</v>
      </c>
    </row>
    <row r="1422" spans="1:7" ht="14" hidden="1" x14ac:dyDescent="0.15">
      <c r="A1422" s="25">
        <v>3</v>
      </c>
      <c r="B1422" s="27" t="s">
        <v>5</v>
      </c>
      <c r="C1422" s="303">
        <f>IF('INGRESO DE DATOS'!$D$19="Guayas/Santa Elena",'Tablas Guayaquil'!C1422,'Tablas Resto de Ecuador'!C1422)</f>
        <v>1399.2</v>
      </c>
      <c r="D1422" s="303">
        <f>IF('INGRESO DE DATOS'!$D$19="Guayas/Santa Elena",'Tablas Guayaquil'!D1422,'Tablas Resto de Ecuador'!D1422)</f>
        <v>1098.69</v>
      </c>
      <c r="E1422" s="303">
        <f>IF('INGRESO DE DATOS'!$D$19="Guayas/Santa Elena",'Tablas Guayaquil'!E1422,'Tablas Resto de Ecuador'!E1422)</f>
        <v>0</v>
      </c>
      <c r="F1422" s="303">
        <f>IF('INGRESO DE DATOS'!$D$19="Guayas/Santa Elena",'Tablas Guayaquil'!F1422,'Tablas Resto de Ecuador'!F1422)</f>
        <v>343.79125000000005</v>
      </c>
      <c r="G1422" s="303">
        <f>IF('INGRESO DE DATOS'!$D$19="Guayas/Santa Elena",'Tablas Guayaquil'!G1422,'Tablas Resto de Ecuador'!G1422)</f>
        <v>256.44437500000004</v>
      </c>
    </row>
    <row r="1423" spans="1:7" ht="15" hidden="1" thickBot="1" x14ac:dyDescent="0.2">
      <c r="C1423" s="303">
        <f>IF('INGRESO DE DATOS'!$D$19="Guayas/Santa Elena",'Tablas Guayaquil'!C1423,'Tablas Resto de Ecuador'!C1423)</f>
        <v>0</v>
      </c>
      <c r="D1423" s="303">
        <f>IF('INGRESO DE DATOS'!$D$19="Guayas/Santa Elena",'Tablas Guayaquil'!D1423,'Tablas Resto de Ecuador'!D1423)</f>
        <v>0</v>
      </c>
      <c r="E1423" s="303">
        <f>IF('INGRESO DE DATOS'!$D$19="Guayas/Santa Elena",'Tablas Guayaquil'!E1423,'Tablas Resto de Ecuador'!E1423)</f>
        <v>0</v>
      </c>
      <c r="F1423" s="303">
        <f>IF('INGRESO DE DATOS'!$D$19="Guayas/Santa Elena",'Tablas Guayaquil'!F1423,'Tablas Resto de Ecuador'!F1423)</f>
        <v>0</v>
      </c>
      <c r="G1423" s="303">
        <f>IF('INGRESO DE DATOS'!$D$19="Guayas/Santa Elena",'Tablas Guayaquil'!G1423,'Tablas Resto de Ecuador'!G1423)</f>
        <v>0</v>
      </c>
    </row>
    <row r="1424" spans="1:7" ht="18" hidden="1" x14ac:dyDescent="0.2">
      <c r="A1424" s="430" t="s">
        <v>25</v>
      </c>
      <c r="B1424" s="431"/>
      <c r="C1424" s="303">
        <f>IF('INGRESO DE DATOS'!$D$19="Guayas/Santa Elena",'Tablas Guayaquil'!C1424,'Tablas Resto de Ecuador'!C1424)</f>
        <v>0</v>
      </c>
      <c r="D1424" s="303">
        <f>IF('INGRESO DE DATOS'!$D$19="Guayas/Santa Elena",'Tablas Guayaquil'!D1424,'Tablas Resto de Ecuador'!D1424)</f>
        <v>0</v>
      </c>
      <c r="E1424" s="303">
        <f>IF('INGRESO DE DATOS'!$D$19="Guayas/Santa Elena",'Tablas Guayaquil'!E1424,'Tablas Resto de Ecuador'!E1424)</f>
        <v>0</v>
      </c>
      <c r="F1424" s="303">
        <f>IF('INGRESO DE DATOS'!$D$19="Guayas/Santa Elena",'Tablas Guayaquil'!F1424,'Tablas Resto de Ecuador'!F1424)</f>
        <v>0</v>
      </c>
      <c r="G1424" s="303">
        <f>IF('INGRESO DE DATOS'!$D$19="Guayas/Santa Elena",'Tablas Guayaquil'!G1424,'Tablas Resto de Ecuador'!G1424)</f>
        <v>0</v>
      </c>
    </row>
    <row r="1425" spans="1:7" ht="18" hidden="1" x14ac:dyDescent="0.2">
      <c r="A1425" s="432" t="s">
        <v>11</v>
      </c>
      <c r="B1425" s="433"/>
      <c r="C1425" s="303">
        <f>IF('INGRESO DE DATOS'!$D$19="Guayas/Santa Elena",'Tablas Guayaquil'!C1425,'Tablas Resto de Ecuador'!C1425)</f>
        <v>0</v>
      </c>
      <c r="D1425" s="303">
        <f>IF('INGRESO DE DATOS'!$D$19="Guayas/Santa Elena",'Tablas Guayaquil'!D1425,'Tablas Resto de Ecuador'!D1425)</f>
        <v>0</v>
      </c>
      <c r="E1425" s="303">
        <f>IF('INGRESO DE DATOS'!$D$19="Guayas/Santa Elena",'Tablas Guayaquil'!E1425,'Tablas Resto de Ecuador'!E1425)</f>
        <v>0</v>
      </c>
      <c r="F1425" s="303">
        <f>IF('INGRESO DE DATOS'!$D$19="Guayas/Santa Elena",'Tablas Guayaquil'!F1425,'Tablas Resto de Ecuador'!F1425)</f>
        <v>0</v>
      </c>
      <c r="G1425" s="303">
        <f>IF('INGRESO DE DATOS'!$D$19="Guayas/Santa Elena",'Tablas Guayaquil'!G1425,'Tablas Resto de Ecuador'!G1425)</f>
        <v>0</v>
      </c>
    </row>
    <row r="1426" spans="1:7" ht="14" hidden="1" x14ac:dyDescent="0.15">
      <c r="A1426" s="549" t="s">
        <v>0</v>
      </c>
      <c r="B1426" s="550"/>
      <c r="C1426" s="303">
        <f>IF('INGRESO DE DATOS'!$D$19="Guayas/Santa Elena",'Tablas Guayaquil'!C1426,'Tablas Resto de Ecuador'!C1426)</f>
        <v>0</v>
      </c>
      <c r="D1426" s="303">
        <f>IF('INGRESO DE DATOS'!$D$19="Guayas/Santa Elena",'Tablas Guayaquil'!D1426,'Tablas Resto de Ecuador'!D1426)</f>
        <v>0</v>
      </c>
      <c r="E1426" s="303">
        <f>IF('INGRESO DE DATOS'!$D$19="Guayas/Santa Elena",'Tablas Guayaquil'!E1426,'Tablas Resto de Ecuador'!E1426)</f>
        <v>0</v>
      </c>
      <c r="F1426" s="303">
        <f>IF('INGRESO DE DATOS'!$D$19="Guayas/Santa Elena",'Tablas Guayaquil'!F1426,'Tablas Resto de Ecuador'!F1426)</f>
        <v>0</v>
      </c>
      <c r="G1426" s="303">
        <f>IF('INGRESO DE DATOS'!$D$19="Guayas/Santa Elena",'Tablas Guayaquil'!G1426,'Tablas Resto de Ecuador'!G1426)</f>
        <v>0</v>
      </c>
    </row>
    <row r="1427" spans="1:7" ht="14" hidden="1" x14ac:dyDescent="0.15">
      <c r="A1427" s="25" t="s">
        <v>2</v>
      </c>
      <c r="B1427" s="26" t="s">
        <v>2</v>
      </c>
      <c r="C1427" s="303">
        <f>IF('INGRESO DE DATOS'!$D$19="Guayas/Santa Elena",'Tablas Guayaquil'!C1427,'Tablas Resto de Ecuador'!C1427)</f>
        <v>0</v>
      </c>
      <c r="D1427" s="303">
        <f>IF('INGRESO DE DATOS'!$D$19="Guayas/Santa Elena",'Tablas Guayaquil'!D1427,'Tablas Resto de Ecuador'!D1427)</f>
        <v>1000</v>
      </c>
      <c r="E1427" s="303">
        <f>IF('INGRESO DE DATOS'!$D$19="Guayas/Santa Elena",'Tablas Guayaquil'!E1427,'Tablas Resto de Ecuador'!E1427)</f>
        <v>2000</v>
      </c>
      <c r="F1427" s="303">
        <f>IF('INGRESO DE DATOS'!$D$19="Guayas/Santa Elena",'Tablas Guayaquil'!F1427,'Tablas Resto de Ecuador'!F1427)</f>
        <v>0</v>
      </c>
      <c r="G1427" s="303">
        <f>IF('INGRESO DE DATOS'!$D$19="Guayas/Santa Elena",'Tablas Guayaquil'!G1427,'Tablas Resto de Ecuador'!G1427)</f>
        <v>0</v>
      </c>
    </row>
    <row r="1428" spans="1:7" ht="14" hidden="1" x14ac:dyDescent="0.15">
      <c r="A1428" s="25">
        <v>18</v>
      </c>
      <c r="B1428" s="26"/>
      <c r="C1428" s="303">
        <f>IF('INGRESO DE DATOS'!$D$19="Guayas/Santa Elena",'Tablas Guayaquil'!C1428,'Tablas Resto de Ecuador'!C1428)</f>
        <v>12865.75</v>
      </c>
      <c r="D1428" s="303">
        <f>IF('INGRESO DE DATOS'!$D$19="Guayas/Santa Elena",'Tablas Guayaquil'!D1428,'Tablas Resto de Ecuador'!D1428)</f>
        <v>8301.92</v>
      </c>
      <c r="E1428" s="303">
        <f>IF('INGRESO DE DATOS'!$D$19="Guayas/Santa Elena",'Tablas Guayaquil'!E1428,'Tablas Resto de Ecuador'!E1428)</f>
        <v>0</v>
      </c>
      <c r="F1428" s="303">
        <f>IF('INGRESO DE DATOS'!$D$19="Guayas/Santa Elena",'Tablas Guayaquil'!F1428,'Tablas Resto de Ecuador'!F1428)</f>
        <v>0</v>
      </c>
      <c r="G1428" s="303">
        <f>IF('INGRESO DE DATOS'!$D$19="Guayas/Santa Elena",'Tablas Guayaquil'!G1428,'Tablas Resto de Ecuador'!G1428)</f>
        <v>0</v>
      </c>
    </row>
    <row r="1429" spans="1:7" ht="14" hidden="1" x14ac:dyDescent="0.15">
      <c r="A1429" s="25">
        <v>19</v>
      </c>
      <c r="B1429" s="26"/>
      <c r="C1429" s="303">
        <f>IF('INGRESO DE DATOS'!$D$19="Guayas/Santa Elena",'Tablas Guayaquil'!C1429,'Tablas Resto de Ecuador'!C1429)</f>
        <v>12865.75</v>
      </c>
      <c r="D1429" s="303">
        <f>IF('INGRESO DE DATOS'!$D$19="Guayas/Santa Elena",'Tablas Guayaquil'!D1429,'Tablas Resto de Ecuador'!D1429)</f>
        <v>8301.92</v>
      </c>
      <c r="E1429" s="303">
        <f>IF('INGRESO DE DATOS'!$D$19="Guayas/Santa Elena",'Tablas Guayaquil'!E1429,'Tablas Resto de Ecuador'!E1429)</f>
        <v>0</v>
      </c>
      <c r="F1429" s="303">
        <f>IF('INGRESO DE DATOS'!$D$19="Guayas/Santa Elena",'Tablas Guayaquil'!F1429,'Tablas Resto de Ecuador'!F1429)</f>
        <v>238.67250000000004</v>
      </c>
      <c r="G1429" s="303">
        <f>IF('INGRESO DE DATOS'!$D$19="Guayas/Santa Elena",'Tablas Guayaquil'!G1429,'Tablas Resto de Ecuador'!G1429)</f>
        <v>187.24750000000003</v>
      </c>
    </row>
    <row r="1430" spans="1:7" ht="14" hidden="1" x14ac:dyDescent="0.15">
      <c r="A1430" s="25">
        <v>20</v>
      </c>
      <c r="B1430" s="26"/>
      <c r="C1430" s="303">
        <f>IF('INGRESO DE DATOS'!$D$19="Guayas/Santa Elena",'Tablas Guayaquil'!C1430,'Tablas Resto de Ecuador'!C1430)</f>
        <v>12865.75</v>
      </c>
      <c r="D1430" s="303">
        <f>IF('INGRESO DE DATOS'!$D$19="Guayas/Santa Elena",'Tablas Guayaquil'!D1430,'Tablas Resto de Ecuador'!D1430)</f>
        <v>8301.92</v>
      </c>
      <c r="E1430" s="303">
        <f>IF('INGRESO DE DATOS'!$D$19="Guayas/Santa Elena",'Tablas Guayaquil'!E1430,'Tablas Resto de Ecuador'!E1430)</f>
        <v>0</v>
      </c>
      <c r="F1430" s="303">
        <f>IF('INGRESO DE DATOS'!$D$19="Guayas/Santa Elena",'Tablas Guayaquil'!F1430,'Tablas Resto de Ecuador'!F1430)</f>
        <v>238.67250000000004</v>
      </c>
      <c r="G1430" s="303">
        <f>IF('INGRESO DE DATOS'!$D$19="Guayas/Santa Elena",'Tablas Guayaquil'!G1430,'Tablas Resto de Ecuador'!G1430)</f>
        <v>187.24750000000003</v>
      </c>
    </row>
    <row r="1431" spans="1:7" ht="14" hidden="1" x14ac:dyDescent="0.15">
      <c r="A1431" s="25">
        <v>21</v>
      </c>
      <c r="B1431" s="26"/>
      <c r="C1431" s="303">
        <f>IF('INGRESO DE DATOS'!$D$19="Guayas/Santa Elena",'Tablas Guayaquil'!C1431,'Tablas Resto de Ecuador'!C1431)</f>
        <v>12865.75</v>
      </c>
      <c r="D1431" s="303">
        <f>IF('INGRESO DE DATOS'!$D$19="Guayas/Santa Elena",'Tablas Guayaquil'!D1431,'Tablas Resto de Ecuador'!D1431)</f>
        <v>8301.92</v>
      </c>
      <c r="E1431" s="303">
        <f>IF('INGRESO DE DATOS'!$D$19="Guayas/Santa Elena",'Tablas Guayaquil'!E1431,'Tablas Resto de Ecuador'!E1431)</f>
        <v>0</v>
      </c>
      <c r="F1431" s="303">
        <f>IF('INGRESO DE DATOS'!$D$19="Guayas/Santa Elena",'Tablas Guayaquil'!F1431,'Tablas Resto de Ecuador'!F1431)</f>
        <v>238.67250000000004</v>
      </c>
      <c r="G1431" s="303">
        <f>IF('INGRESO DE DATOS'!$D$19="Guayas/Santa Elena",'Tablas Guayaquil'!G1431,'Tablas Resto de Ecuador'!G1431)</f>
        <v>187.24750000000003</v>
      </c>
    </row>
    <row r="1432" spans="1:7" ht="14" hidden="1" x14ac:dyDescent="0.15">
      <c r="A1432" s="25">
        <v>22</v>
      </c>
      <c r="B1432" s="26"/>
      <c r="C1432" s="303">
        <f>IF('INGRESO DE DATOS'!$D$19="Guayas/Santa Elena",'Tablas Guayaquil'!C1432,'Tablas Resto de Ecuador'!C1432)</f>
        <v>12865.75</v>
      </c>
      <c r="D1432" s="303">
        <f>IF('INGRESO DE DATOS'!$D$19="Guayas/Santa Elena",'Tablas Guayaquil'!D1432,'Tablas Resto de Ecuador'!D1432)</f>
        <v>8301.92</v>
      </c>
      <c r="E1432" s="303">
        <f>IF('INGRESO DE DATOS'!$D$19="Guayas/Santa Elena",'Tablas Guayaquil'!E1432,'Tablas Resto de Ecuador'!E1432)</f>
        <v>0</v>
      </c>
      <c r="F1432" s="303">
        <f>IF('INGRESO DE DATOS'!$D$19="Guayas/Santa Elena",'Tablas Guayaquil'!F1432,'Tablas Resto de Ecuador'!F1432)</f>
        <v>238.67250000000004</v>
      </c>
      <c r="G1432" s="303">
        <f>IF('INGRESO DE DATOS'!$D$19="Guayas/Santa Elena",'Tablas Guayaquil'!G1432,'Tablas Resto de Ecuador'!G1432)</f>
        <v>187.24750000000003</v>
      </c>
    </row>
    <row r="1433" spans="1:7" ht="14" hidden="1" x14ac:dyDescent="0.15">
      <c r="A1433" s="25">
        <v>23</v>
      </c>
      <c r="B1433" s="26"/>
      <c r="C1433" s="303">
        <f>IF('INGRESO DE DATOS'!$D$19="Guayas/Santa Elena",'Tablas Guayaquil'!C1433,'Tablas Resto de Ecuador'!C1433)</f>
        <v>12865.75</v>
      </c>
      <c r="D1433" s="303">
        <f>IF('INGRESO DE DATOS'!$D$19="Guayas/Santa Elena",'Tablas Guayaquil'!D1433,'Tablas Resto de Ecuador'!D1433)</f>
        <v>8301.92</v>
      </c>
      <c r="E1433" s="303">
        <f>IF('INGRESO DE DATOS'!$D$19="Guayas/Santa Elena",'Tablas Guayaquil'!E1433,'Tablas Resto de Ecuador'!E1433)</f>
        <v>0</v>
      </c>
      <c r="F1433" s="303">
        <f>IF('INGRESO DE DATOS'!$D$19="Guayas/Santa Elena",'Tablas Guayaquil'!F1433,'Tablas Resto de Ecuador'!F1433)</f>
        <v>238.67250000000004</v>
      </c>
      <c r="G1433" s="303">
        <f>IF('INGRESO DE DATOS'!$D$19="Guayas/Santa Elena",'Tablas Guayaquil'!G1433,'Tablas Resto de Ecuador'!G1433)</f>
        <v>187.24750000000003</v>
      </c>
    </row>
    <row r="1434" spans="1:7" ht="14" hidden="1" x14ac:dyDescent="0.15">
      <c r="A1434" s="25">
        <v>24</v>
      </c>
      <c r="B1434" s="26"/>
      <c r="C1434" s="303">
        <f>IF('INGRESO DE DATOS'!$D$19="Guayas/Santa Elena",'Tablas Guayaquil'!C1434,'Tablas Resto de Ecuador'!C1434)</f>
        <v>12865.75</v>
      </c>
      <c r="D1434" s="303">
        <f>IF('INGRESO DE DATOS'!$D$19="Guayas/Santa Elena",'Tablas Guayaquil'!D1434,'Tablas Resto de Ecuador'!D1434)</f>
        <v>8301.92</v>
      </c>
      <c r="E1434" s="303">
        <f>IF('INGRESO DE DATOS'!$D$19="Guayas/Santa Elena",'Tablas Guayaquil'!E1434,'Tablas Resto de Ecuador'!E1434)</f>
        <v>0</v>
      </c>
      <c r="F1434" s="303">
        <f>IF('INGRESO DE DATOS'!$D$19="Guayas/Santa Elena",'Tablas Guayaquil'!F1434,'Tablas Resto de Ecuador'!F1434)</f>
        <v>238.67250000000004</v>
      </c>
      <c r="G1434" s="303">
        <f>IF('INGRESO DE DATOS'!$D$19="Guayas/Santa Elena",'Tablas Guayaquil'!G1434,'Tablas Resto de Ecuador'!G1434)</f>
        <v>187.24750000000003</v>
      </c>
    </row>
    <row r="1435" spans="1:7" ht="14" hidden="1" x14ac:dyDescent="0.15">
      <c r="A1435" s="25">
        <v>25</v>
      </c>
      <c r="B1435" s="26"/>
      <c r="C1435" s="303">
        <f>IF('INGRESO DE DATOS'!$D$19="Guayas/Santa Elena",'Tablas Guayaquil'!C1435,'Tablas Resto de Ecuador'!C1435)</f>
        <v>13795.37</v>
      </c>
      <c r="D1435" s="303">
        <f>IF('INGRESO DE DATOS'!$D$19="Guayas/Santa Elena",'Tablas Guayaquil'!D1435,'Tablas Resto de Ecuador'!D1435)</f>
        <v>8901.35</v>
      </c>
      <c r="E1435" s="303">
        <f>IF('INGRESO DE DATOS'!$D$19="Guayas/Santa Elena",'Tablas Guayaquil'!E1435,'Tablas Resto de Ecuador'!E1435)</f>
        <v>0</v>
      </c>
      <c r="F1435" s="303">
        <f>IF('INGRESO DE DATOS'!$D$19="Guayas/Santa Elena",'Tablas Guayaquil'!F1435,'Tablas Resto de Ecuador'!F1435)</f>
        <v>238.67250000000004</v>
      </c>
      <c r="G1435" s="303">
        <f>IF('INGRESO DE DATOS'!$D$19="Guayas/Santa Elena",'Tablas Guayaquil'!G1435,'Tablas Resto de Ecuador'!G1435)</f>
        <v>187.24750000000003</v>
      </c>
    </row>
    <row r="1436" spans="1:7" ht="14" hidden="1" x14ac:dyDescent="0.15">
      <c r="A1436" s="25">
        <v>26</v>
      </c>
      <c r="B1436" s="26"/>
      <c r="C1436" s="303">
        <f>IF('INGRESO DE DATOS'!$D$19="Guayas/Santa Elena",'Tablas Guayaquil'!C1436,'Tablas Resto de Ecuador'!C1436)</f>
        <v>13795.37</v>
      </c>
      <c r="D1436" s="303">
        <f>IF('INGRESO DE DATOS'!$D$19="Guayas/Santa Elena",'Tablas Guayaquil'!D1436,'Tablas Resto de Ecuador'!D1436)</f>
        <v>8901.35</v>
      </c>
      <c r="E1436" s="303">
        <f>IF('INGRESO DE DATOS'!$D$19="Guayas/Santa Elena",'Tablas Guayaquil'!E1436,'Tablas Resto de Ecuador'!E1436)</f>
        <v>0</v>
      </c>
      <c r="F1436" s="303">
        <f>IF('INGRESO DE DATOS'!$D$19="Guayas/Santa Elena",'Tablas Guayaquil'!F1436,'Tablas Resto de Ecuador'!F1436)</f>
        <v>252.28500000000005</v>
      </c>
      <c r="G1436" s="303">
        <f>IF('INGRESO DE DATOS'!$D$19="Guayas/Santa Elena",'Tablas Guayaquil'!G1436,'Tablas Resto de Ecuador'!G1436)</f>
        <v>197.91062500000004</v>
      </c>
    </row>
    <row r="1437" spans="1:7" ht="14" hidden="1" x14ac:dyDescent="0.15">
      <c r="A1437" s="25">
        <v>27</v>
      </c>
      <c r="B1437" s="26"/>
      <c r="C1437" s="303">
        <f>IF('INGRESO DE DATOS'!$D$19="Guayas/Santa Elena",'Tablas Guayaquil'!C1437,'Tablas Resto de Ecuador'!C1437)</f>
        <v>13795.37</v>
      </c>
      <c r="D1437" s="303">
        <f>IF('INGRESO DE DATOS'!$D$19="Guayas/Santa Elena",'Tablas Guayaquil'!D1437,'Tablas Resto de Ecuador'!D1437)</f>
        <v>8901.35</v>
      </c>
      <c r="E1437" s="303">
        <f>IF('INGRESO DE DATOS'!$D$19="Guayas/Santa Elena",'Tablas Guayaquil'!E1437,'Tablas Resto de Ecuador'!E1437)</f>
        <v>0</v>
      </c>
      <c r="F1437" s="303">
        <f>IF('INGRESO DE DATOS'!$D$19="Guayas/Santa Elena",'Tablas Guayaquil'!F1437,'Tablas Resto de Ecuador'!F1437)</f>
        <v>252.28500000000005</v>
      </c>
      <c r="G1437" s="303">
        <f>IF('INGRESO DE DATOS'!$D$19="Guayas/Santa Elena",'Tablas Guayaquil'!G1437,'Tablas Resto de Ecuador'!G1437)</f>
        <v>197.91062500000004</v>
      </c>
    </row>
    <row r="1438" spans="1:7" ht="14" hidden="1" x14ac:dyDescent="0.15">
      <c r="A1438" s="25">
        <v>28</v>
      </c>
      <c r="B1438" s="26"/>
      <c r="C1438" s="303">
        <f>IF('INGRESO DE DATOS'!$D$19="Guayas/Santa Elena",'Tablas Guayaquil'!C1438,'Tablas Resto de Ecuador'!C1438)</f>
        <v>13795.37</v>
      </c>
      <c r="D1438" s="303">
        <f>IF('INGRESO DE DATOS'!$D$19="Guayas/Santa Elena",'Tablas Guayaquil'!D1438,'Tablas Resto de Ecuador'!D1438)</f>
        <v>8901.35</v>
      </c>
      <c r="E1438" s="303">
        <f>IF('INGRESO DE DATOS'!$D$19="Guayas/Santa Elena",'Tablas Guayaquil'!E1438,'Tablas Resto de Ecuador'!E1438)</f>
        <v>0</v>
      </c>
      <c r="F1438" s="303">
        <f>IF('INGRESO DE DATOS'!$D$19="Guayas/Santa Elena",'Tablas Guayaquil'!F1438,'Tablas Resto de Ecuador'!F1438)</f>
        <v>252.28500000000005</v>
      </c>
      <c r="G1438" s="303">
        <f>IF('INGRESO DE DATOS'!$D$19="Guayas/Santa Elena",'Tablas Guayaquil'!G1438,'Tablas Resto de Ecuador'!G1438)</f>
        <v>197.91062500000004</v>
      </c>
    </row>
    <row r="1439" spans="1:7" ht="14" hidden="1" x14ac:dyDescent="0.15">
      <c r="A1439" s="25">
        <v>29</v>
      </c>
      <c r="B1439" s="26"/>
      <c r="C1439" s="303">
        <f>IF('INGRESO DE DATOS'!$D$19="Guayas/Santa Elena",'Tablas Guayaquil'!C1439,'Tablas Resto de Ecuador'!C1439)</f>
        <v>13795.37</v>
      </c>
      <c r="D1439" s="303">
        <f>IF('INGRESO DE DATOS'!$D$19="Guayas/Santa Elena",'Tablas Guayaquil'!D1439,'Tablas Resto de Ecuador'!D1439)</f>
        <v>8901.35</v>
      </c>
      <c r="E1439" s="303">
        <f>IF('INGRESO DE DATOS'!$D$19="Guayas/Santa Elena",'Tablas Guayaquil'!E1439,'Tablas Resto de Ecuador'!E1439)</f>
        <v>0</v>
      </c>
      <c r="F1439" s="303">
        <f>IF('INGRESO DE DATOS'!$D$19="Guayas/Santa Elena",'Tablas Guayaquil'!F1439,'Tablas Resto de Ecuador'!F1439)</f>
        <v>252.28500000000005</v>
      </c>
      <c r="G1439" s="303">
        <f>IF('INGRESO DE DATOS'!$D$19="Guayas/Santa Elena",'Tablas Guayaquil'!G1439,'Tablas Resto de Ecuador'!G1439)</f>
        <v>197.91062500000004</v>
      </c>
    </row>
    <row r="1440" spans="1:7" ht="14" hidden="1" x14ac:dyDescent="0.15">
      <c r="A1440" s="25">
        <v>30</v>
      </c>
      <c r="B1440" s="26"/>
      <c r="C1440" s="303">
        <f>IF('INGRESO DE DATOS'!$D$19="Guayas/Santa Elena",'Tablas Guayaquil'!C1440,'Tablas Resto de Ecuador'!C1440)</f>
        <v>15399.68</v>
      </c>
      <c r="D1440" s="303">
        <f>IF('INGRESO DE DATOS'!$D$19="Guayas/Santa Elena",'Tablas Guayaquil'!D1440,'Tablas Resto de Ecuador'!D1440)</f>
        <v>9933.7900000000009</v>
      </c>
      <c r="E1440" s="303">
        <f>IF('INGRESO DE DATOS'!$D$19="Guayas/Santa Elena",'Tablas Guayaquil'!E1440,'Tablas Resto de Ecuador'!E1440)</f>
        <v>0</v>
      </c>
      <c r="F1440" s="303">
        <f>IF('INGRESO DE DATOS'!$D$19="Guayas/Santa Elena",'Tablas Guayaquil'!F1440,'Tablas Resto de Ecuador'!F1440)</f>
        <v>252.28500000000005</v>
      </c>
      <c r="G1440" s="303">
        <f>IF('INGRESO DE DATOS'!$D$19="Guayas/Santa Elena",'Tablas Guayaquil'!G1440,'Tablas Resto de Ecuador'!G1440)</f>
        <v>197.91062500000004</v>
      </c>
    </row>
    <row r="1441" spans="1:7" ht="14" hidden="1" x14ac:dyDescent="0.15">
      <c r="A1441" s="25">
        <v>31</v>
      </c>
      <c r="B1441" s="26"/>
      <c r="C1441" s="303">
        <f>IF('INGRESO DE DATOS'!$D$19="Guayas/Santa Elena",'Tablas Guayaquil'!C1441,'Tablas Resto de Ecuador'!C1441)</f>
        <v>15399.68</v>
      </c>
      <c r="D1441" s="303">
        <f>IF('INGRESO DE DATOS'!$D$19="Guayas/Santa Elena",'Tablas Guayaquil'!D1441,'Tablas Resto de Ecuador'!D1441)</f>
        <v>9933.7900000000009</v>
      </c>
      <c r="E1441" s="303">
        <f>IF('INGRESO DE DATOS'!$D$19="Guayas/Santa Elena",'Tablas Guayaquil'!E1441,'Tablas Resto de Ecuador'!E1441)</f>
        <v>0</v>
      </c>
      <c r="F1441" s="303">
        <f>IF('INGRESO DE DATOS'!$D$19="Guayas/Santa Elena",'Tablas Guayaquil'!F1441,'Tablas Resto de Ecuador'!F1441)</f>
        <v>276.86312500000003</v>
      </c>
      <c r="G1441" s="303">
        <f>IF('INGRESO DE DATOS'!$D$19="Guayas/Santa Elena",'Tablas Guayaquil'!G1441,'Tablas Resto de Ecuador'!G1441)</f>
        <v>217.11937500000005</v>
      </c>
    </row>
    <row r="1442" spans="1:7" ht="14" hidden="1" x14ac:dyDescent="0.15">
      <c r="A1442" s="25">
        <v>32</v>
      </c>
      <c r="B1442" s="26"/>
      <c r="C1442" s="303">
        <f>IF('INGRESO DE DATOS'!$D$19="Guayas/Santa Elena",'Tablas Guayaquil'!C1442,'Tablas Resto de Ecuador'!C1442)</f>
        <v>15399.68</v>
      </c>
      <c r="D1442" s="303">
        <f>IF('INGRESO DE DATOS'!$D$19="Guayas/Santa Elena",'Tablas Guayaquil'!D1442,'Tablas Resto de Ecuador'!D1442)</f>
        <v>9933.7900000000009</v>
      </c>
      <c r="E1442" s="303">
        <f>IF('INGRESO DE DATOS'!$D$19="Guayas/Santa Elena",'Tablas Guayaquil'!E1442,'Tablas Resto de Ecuador'!E1442)</f>
        <v>0</v>
      </c>
      <c r="F1442" s="303">
        <f>IF('INGRESO DE DATOS'!$D$19="Guayas/Santa Elena",'Tablas Guayaquil'!F1442,'Tablas Resto de Ecuador'!F1442)</f>
        <v>276.86312500000003</v>
      </c>
      <c r="G1442" s="303">
        <f>IF('INGRESO DE DATOS'!$D$19="Guayas/Santa Elena",'Tablas Guayaquil'!G1442,'Tablas Resto de Ecuador'!G1442)</f>
        <v>217.11937500000005</v>
      </c>
    </row>
    <row r="1443" spans="1:7" ht="14" hidden="1" x14ac:dyDescent="0.15">
      <c r="A1443" s="25">
        <v>33</v>
      </c>
      <c r="B1443" s="26"/>
      <c r="C1443" s="303">
        <f>IF('INGRESO DE DATOS'!$D$19="Guayas/Santa Elena",'Tablas Guayaquil'!C1443,'Tablas Resto de Ecuador'!C1443)</f>
        <v>15399.68</v>
      </c>
      <c r="D1443" s="303">
        <f>IF('INGRESO DE DATOS'!$D$19="Guayas/Santa Elena",'Tablas Guayaquil'!D1443,'Tablas Resto de Ecuador'!D1443)</f>
        <v>9933.7900000000009</v>
      </c>
      <c r="E1443" s="303">
        <f>IF('INGRESO DE DATOS'!$D$19="Guayas/Santa Elena",'Tablas Guayaquil'!E1443,'Tablas Resto de Ecuador'!E1443)</f>
        <v>0</v>
      </c>
      <c r="F1443" s="303">
        <f>IF('INGRESO DE DATOS'!$D$19="Guayas/Santa Elena",'Tablas Guayaquil'!F1443,'Tablas Resto de Ecuador'!F1443)</f>
        <v>276.86312500000003</v>
      </c>
      <c r="G1443" s="303">
        <f>IF('INGRESO DE DATOS'!$D$19="Guayas/Santa Elena",'Tablas Guayaquil'!G1443,'Tablas Resto de Ecuador'!G1443)</f>
        <v>217.11937500000005</v>
      </c>
    </row>
    <row r="1444" spans="1:7" ht="14" hidden="1" x14ac:dyDescent="0.15">
      <c r="A1444" s="25">
        <v>34</v>
      </c>
      <c r="B1444" s="26"/>
      <c r="C1444" s="303">
        <f>IF('INGRESO DE DATOS'!$D$19="Guayas/Santa Elena",'Tablas Guayaquil'!C1444,'Tablas Resto de Ecuador'!C1444)</f>
        <v>15399.68</v>
      </c>
      <c r="D1444" s="303">
        <f>IF('INGRESO DE DATOS'!$D$19="Guayas/Santa Elena",'Tablas Guayaquil'!D1444,'Tablas Resto de Ecuador'!D1444)</f>
        <v>9933.7900000000009</v>
      </c>
      <c r="E1444" s="303">
        <f>IF('INGRESO DE DATOS'!$D$19="Guayas/Santa Elena",'Tablas Guayaquil'!E1444,'Tablas Resto de Ecuador'!E1444)</f>
        <v>0</v>
      </c>
      <c r="F1444" s="303">
        <f>IF('INGRESO DE DATOS'!$D$19="Guayas/Santa Elena",'Tablas Guayaquil'!F1444,'Tablas Resto de Ecuador'!F1444)</f>
        <v>276.86312500000003</v>
      </c>
      <c r="G1444" s="303">
        <f>IF('INGRESO DE DATOS'!$D$19="Guayas/Santa Elena",'Tablas Guayaquil'!G1444,'Tablas Resto de Ecuador'!G1444)</f>
        <v>217.11937500000005</v>
      </c>
    </row>
    <row r="1445" spans="1:7" ht="14" hidden="1" x14ac:dyDescent="0.15">
      <c r="A1445" s="25">
        <v>35</v>
      </c>
      <c r="B1445" s="26"/>
      <c r="C1445" s="303">
        <f>IF('INGRESO DE DATOS'!$D$19="Guayas/Santa Elena",'Tablas Guayaquil'!C1445,'Tablas Resto de Ecuador'!C1445)</f>
        <v>17225.530000000002</v>
      </c>
      <c r="D1445" s="303">
        <f>IF('INGRESO DE DATOS'!$D$19="Guayas/Santa Elena",'Tablas Guayaquil'!D1445,'Tablas Resto de Ecuador'!D1445)</f>
        <v>11114.630000000001</v>
      </c>
      <c r="E1445" s="303">
        <f>IF('INGRESO DE DATOS'!$D$19="Guayas/Santa Elena",'Tablas Guayaquil'!E1445,'Tablas Resto de Ecuador'!E1445)</f>
        <v>0</v>
      </c>
      <c r="F1445" s="303">
        <f>IF('INGRESO DE DATOS'!$D$19="Guayas/Santa Elena",'Tablas Guayaquil'!F1445,'Tablas Resto de Ecuador'!F1445)</f>
        <v>276.86312500000003</v>
      </c>
      <c r="G1445" s="303">
        <f>IF('INGRESO DE DATOS'!$D$19="Guayas/Santa Elena",'Tablas Guayaquil'!G1445,'Tablas Resto de Ecuador'!G1445)</f>
        <v>217.11937500000005</v>
      </c>
    </row>
    <row r="1446" spans="1:7" ht="14" hidden="1" x14ac:dyDescent="0.15">
      <c r="A1446" s="25">
        <v>36</v>
      </c>
      <c r="B1446" s="26"/>
      <c r="C1446" s="303">
        <f>IF('INGRESO DE DATOS'!$D$19="Guayas/Santa Elena",'Tablas Guayaquil'!C1446,'Tablas Resto de Ecuador'!C1446)</f>
        <v>17225.530000000002</v>
      </c>
      <c r="D1446" s="303">
        <f>IF('INGRESO DE DATOS'!$D$19="Guayas/Santa Elena",'Tablas Guayaquil'!D1446,'Tablas Resto de Ecuador'!D1446)</f>
        <v>11114.630000000001</v>
      </c>
      <c r="E1446" s="303">
        <f>IF('INGRESO DE DATOS'!$D$19="Guayas/Santa Elena",'Tablas Guayaquil'!E1446,'Tablas Resto de Ecuador'!E1446)</f>
        <v>0</v>
      </c>
      <c r="F1446" s="303">
        <f>IF('INGRESO DE DATOS'!$D$19="Guayas/Santa Elena",'Tablas Guayaquil'!F1446,'Tablas Resto de Ecuador'!F1446)</f>
        <v>306.13000000000005</v>
      </c>
      <c r="G1446" s="303">
        <f>IF('INGRESO DE DATOS'!$D$19="Guayas/Santa Elena",'Tablas Guayaquil'!G1446,'Tablas Resto de Ecuador'!G1446)</f>
        <v>240.10937500000006</v>
      </c>
    </row>
    <row r="1447" spans="1:7" ht="14" hidden="1" x14ac:dyDescent="0.15">
      <c r="A1447" s="25">
        <v>37</v>
      </c>
      <c r="B1447" s="26"/>
      <c r="C1447" s="303">
        <f>IF('INGRESO DE DATOS'!$D$19="Guayas/Santa Elena",'Tablas Guayaquil'!C1447,'Tablas Resto de Ecuador'!C1447)</f>
        <v>17225.530000000002</v>
      </c>
      <c r="D1447" s="303">
        <f>IF('INGRESO DE DATOS'!$D$19="Guayas/Santa Elena",'Tablas Guayaquil'!D1447,'Tablas Resto de Ecuador'!D1447)</f>
        <v>11114.630000000001</v>
      </c>
      <c r="E1447" s="303">
        <f>IF('INGRESO DE DATOS'!$D$19="Guayas/Santa Elena",'Tablas Guayaquil'!E1447,'Tablas Resto de Ecuador'!E1447)</f>
        <v>0</v>
      </c>
      <c r="F1447" s="303">
        <f>IF('INGRESO DE DATOS'!$D$19="Guayas/Santa Elena",'Tablas Guayaquil'!F1447,'Tablas Resto de Ecuador'!F1447)</f>
        <v>306.13000000000005</v>
      </c>
      <c r="G1447" s="303">
        <f>IF('INGRESO DE DATOS'!$D$19="Guayas/Santa Elena",'Tablas Guayaquil'!G1447,'Tablas Resto de Ecuador'!G1447)</f>
        <v>240.10937500000006</v>
      </c>
    </row>
    <row r="1448" spans="1:7" ht="14" hidden="1" x14ac:dyDescent="0.15">
      <c r="A1448" s="25">
        <v>38</v>
      </c>
      <c r="B1448" s="26"/>
      <c r="C1448" s="303">
        <f>IF('INGRESO DE DATOS'!$D$19="Guayas/Santa Elena",'Tablas Guayaquil'!C1448,'Tablas Resto de Ecuador'!C1448)</f>
        <v>17225.530000000002</v>
      </c>
      <c r="D1448" s="303">
        <f>IF('INGRESO DE DATOS'!$D$19="Guayas/Santa Elena",'Tablas Guayaquil'!D1448,'Tablas Resto de Ecuador'!D1448)</f>
        <v>11114.630000000001</v>
      </c>
      <c r="E1448" s="303">
        <f>IF('INGRESO DE DATOS'!$D$19="Guayas/Santa Elena",'Tablas Guayaquil'!E1448,'Tablas Resto de Ecuador'!E1448)</f>
        <v>0</v>
      </c>
      <c r="F1448" s="303">
        <f>IF('INGRESO DE DATOS'!$D$19="Guayas/Santa Elena",'Tablas Guayaquil'!F1448,'Tablas Resto de Ecuador'!F1448)</f>
        <v>306.13000000000005</v>
      </c>
      <c r="G1448" s="303">
        <f>IF('INGRESO DE DATOS'!$D$19="Guayas/Santa Elena",'Tablas Guayaquil'!G1448,'Tablas Resto de Ecuador'!G1448)</f>
        <v>240.10937500000006</v>
      </c>
    </row>
    <row r="1449" spans="1:7" ht="14" hidden="1" x14ac:dyDescent="0.15">
      <c r="A1449" s="25">
        <v>39</v>
      </c>
      <c r="B1449" s="26"/>
      <c r="C1449" s="303">
        <f>IF('INGRESO DE DATOS'!$D$19="Guayas/Santa Elena",'Tablas Guayaquil'!C1449,'Tablas Resto de Ecuador'!C1449)</f>
        <v>17225.530000000002</v>
      </c>
      <c r="D1449" s="303">
        <f>IF('INGRESO DE DATOS'!$D$19="Guayas/Santa Elena",'Tablas Guayaquil'!D1449,'Tablas Resto de Ecuador'!D1449)</f>
        <v>11114.630000000001</v>
      </c>
      <c r="E1449" s="303">
        <f>IF('INGRESO DE DATOS'!$D$19="Guayas/Santa Elena",'Tablas Guayaquil'!E1449,'Tablas Resto de Ecuador'!E1449)</f>
        <v>0</v>
      </c>
      <c r="F1449" s="303">
        <f>IF('INGRESO DE DATOS'!$D$19="Guayas/Santa Elena",'Tablas Guayaquil'!F1449,'Tablas Resto de Ecuador'!F1449)</f>
        <v>306.13000000000005</v>
      </c>
      <c r="G1449" s="303">
        <f>IF('INGRESO DE DATOS'!$D$19="Guayas/Santa Elena",'Tablas Guayaquil'!G1449,'Tablas Resto de Ecuador'!G1449)</f>
        <v>240.10937500000006</v>
      </c>
    </row>
    <row r="1450" spans="1:7" ht="14" hidden="1" x14ac:dyDescent="0.15">
      <c r="A1450" s="25">
        <v>40</v>
      </c>
      <c r="B1450" s="26"/>
      <c r="C1450" s="303">
        <f>IF('INGRESO DE DATOS'!$D$19="Guayas/Santa Elena",'Tablas Guayaquil'!C1450,'Tablas Resto de Ecuador'!C1450)</f>
        <v>19311.080000000002</v>
      </c>
      <c r="D1450" s="303">
        <f>IF('INGRESO DE DATOS'!$D$19="Guayas/Santa Elena",'Tablas Guayaquil'!D1450,'Tablas Resto de Ecuador'!D1450)</f>
        <v>12458.710000000001</v>
      </c>
      <c r="E1450" s="303">
        <f>IF('INGRESO DE DATOS'!$D$19="Guayas/Santa Elena",'Tablas Guayaquil'!E1450,'Tablas Resto de Ecuador'!E1450)</f>
        <v>0</v>
      </c>
      <c r="F1450" s="303">
        <f>IF('INGRESO DE DATOS'!$D$19="Guayas/Santa Elena",'Tablas Guayaquil'!F1450,'Tablas Resto de Ecuador'!F1450)</f>
        <v>306.13000000000005</v>
      </c>
      <c r="G1450" s="303">
        <f>IF('INGRESO DE DATOS'!$D$19="Guayas/Santa Elena",'Tablas Guayaquil'!G1450,'Tablas Resto de Ecuador'!G1450)</f>
        <v>240.10937500000006</v>
      </c>
    </row>
    <row r="1451" spans="1:7" ht="14" hidden="1" x14ac:dyDescent="0.15">
      <c r="A1451" s="25">
        <v>41</v>
      </c>
      <c r="B1451" s="26"/>
      <c r="C1451" s="303">
        <f>IF('INGRESO DE DATOS'!$D$19="Guayas/Santa Elena",'Tablas Guayaquil'!C1451,'Tablas Resto de Ecuador'!C1451)</f>
        <v>19311.080000000002</v>
      </c>
      <c r="D1451" s="303">
        <f>IF('INGRESO DE DATOS'!$D$19="Guayas/Santa Elena",'Tablas Guayaquil'!D1451,'Tablas Resto de Ecuador'!D1451)</f>
        <v>12458.710000000001</v>
      </c>
      <c r="E1451" s="303">
        <f>IF('INGRESO DE DATOS'!$D$19="Guayas/Santa Elena",'Tablas Guayaquil'!E1451,'Tablas Resto de Ecuador'!E1451)</f>
        <v>0</v>
      </c>
      <c r="F1451" s="303">
        <f>IF('INGRESO DE DATOS'!$D$19="Guayas/Santa Elena",'Tablas Guayaquil'!F1451,'Tablas Resto de Ecuador'!F1451)</f>
        <v>340.16125000000005</v>
      </c>
      <c r="G1451" s="303">
        <f>IF('INGRESO DE DATOS'!$D$19="Guayas/Santa Elena",'Tablas Guayaquil'!G1451,'Tablas Resto de Ecuador'!G1451)</f>
        <v>266.80500000000001</v>
      </c>
    </row>
    <row r="1452" spans="1:7" ht="14" hidden="1" x14ac:dyDescent="0.15">
      <c r="A1452" s="25">
        <v>42</v>
      </c>
      <c r="B1452" s="26"/>
      <c r="C1452" s="303">
        <f>IF('INGRESO DE DATOS'!$D$19="Guayas/Santa Elena",'Tablas Guayaquil'!C1452,'Tablas Resto de Ecuador'!C1452)</f>
        <v>19311.080000000002</v>
      </c>
      <c r="D1452" s="303">
        <f>IF('INGRESO DE DATOS'!$D$19="Guayas/Santa Elena",'Tablas Guayaquil'!D1452,'Tablas Resto de Ecuador'!D1452)</f>
        <v>12458.710000000001</v>
      </c>
      <c r="E1452" s="303">
        <f>IF('INGRESO DE DATOS'!$D$19="Guayas/Santa Elena",'Tablas Guayaquil'!E1452,'Tablas Resto de Ecuador'!E1452)</f>
        <v>0</v>
      </c>
      <c r="F1452" s="303">
        <f>IF('INGRESO DE DATOS'!$D$19="Guayas/Santa Elena",'Tablas Guayaquil'!F1452,'Tablas Resto de Ecuador'!F1452)</f>
        <v>340.16125000000005</v>
      </c>
      <c r="G1452" s="303">
        <f>IF('INGRESO DE DATOS'!$D$19="Guayas/Santa Elena",'Tablas Guayaquil'!G1452,'Tablas Resto de Ecuador'!G1452)</f>
        <v>266.80500000000001</v>
      </c>
    </row>
    <row r="1453" spans="1:7" ht="14" hidden="1" x14ac:dyDescent="0.15">
      <c r="A1453" s="25">
        <v>43</v>
      </c>
      <c r="B1453" s="26"/>
      <c r="C1453" s="303">
        <f>IF('INGRESO DE DATOS'!$D$19="Guayas/Santa Elena",'Tablas Guayaquil'!C1453,'Tablas Resto de Ecuador'!C1453)</f>
        <v>19311.080000000002</v>
      </c>
      <c r="D1453" s="303">
        <f>IF('INGRESO DE DATOS'!$D$19="Guayas/Santa Elena",'Tablas Guayaquil'!D1453,'Tablas Resto de Ecuador'!D1453)</f>
        <v>12458.710000000001</v>
      </c>
      <c r="E1453" s="303">
        <f>IF('INGRESO DE DATOS'!$D$19="Guayas/Santa Elena",'Tablas Guayaquil'!E1453,'Tablas Resto de Ecuador'!E1453)</f>
        <v>0</v>
      </c>
      <c r="F1453" s="303">
        <f>IF('INGRESO DE DATOS'!$D$19="Guayas/Santa Elena",'Tablas Guayaquil'!F1453,'Tablas Resto de Ecuador'!F1453)</f>
        <v>340.16125000000005</v>
      </c>
      <c r="G1453" s="303">
        <f>IF('INGRESO DE DATOS'!$D$19="Guayas/Santa Elena",'Tablas Guayaquil'!G1453,'Tablas Resto de Ecuador'!G1453)</f>
        <v>266.80500000000001</v>
      </c>
    </row>
    <row r="1454" spans="1:7" ht="14" hidden="1" x14ac:dyDescent="0.15">
      <c r="A1454" s="25">
        <v>44</v>
      </c>
      <c r="B1454" s="26"/>
      <c r="C1454" s="303">
        <f>IF('INGRESO DE DATOS'!$D$19="Guayas/Santa Elena",'Tablas Guayaquil'!C1454,'Tablas Resto de Ecuador'!C1454)</f>
        <v>19311.080000000002</v>
      </c>
      <c r="D1454" s="303">
        <f>IF('INGRESO DE DATOS'!$D$19="Guayas/Santa Elena",'Tablas Guayaquil'!D1454,'Tablas Resto de Ecuador'!D1454)</f>
        <v>12458.710000000001</v>
      </c>
      <c r="E1454" s="303">
        <f>IF('INGRESO DE DATOS'!$D$19="Guayas/Santa Elena",'Tablas Guayaquil'!E1454,'Tablas Resto de Ecuador'!E1454)</f>
        <v>0</v>
      </c>
      <c r="F1454" s="303">
        <f>IF('INGRESO DE DATOS'!$D$19="Guayas/Santa Elena",'Tablas Guayaquil'!F1454,'Tablas Resto de Ecuador'!F1454)</f>
        <v>340.16125000000005</v>
      </c>
      <c r="G1454" s="303">
        <f>IF('INGRESO DE DATOS'!$D$19="Guayas/Santa Elena",'Tablas Guayaquil'!G1454,'Tablas Resto de Ecuador'!G1454)</f>
        <v>266.80500000000001</v>
      </c>
    </row>
    <row r="1455" spans="1:7" ht="14" hidden="1" x14ac:dyDescent="0.15">
      <c r="A1455" s="25">
        <v>45</v>
      </c>
      <c r="B1455" s="26"/>
      <c r="C1455" s="303">
        <f>IF('INGRESO DE DATOS'!$D$19="Guayas/Santa Elena",'Tablas Guayaquil'!C1455,'Tablas Resto de Ecuador'!C1455)</f>
        <v>21614.460000000003</v>
      </c>
      <c r="D1455" s="303">
        <f>IF('INGRESO DE DATOS'!$D$19="Guayas/Santa Elena",'Tablas Guayaquil'!D1455,'Tablas Resto de Ecuador'!D1455)</f>
        <v>13945.890000000001</v>
      </c>
      <c r="E1455" s="303">
        <f>IF('INGRESO DE DATOS'!$D$19="Guayas/Santa Elena",'Tablas Guayaquil'!E1455,'Tablas Resto de Ecuador'!E1455)</f>
        <v>0</v>
      </c>
      <c r="F1455" s="303">
        <f>IF('INGRESO DE DATOS'!$D$19="Guayas/Santa Elena",'Tablas Guayaquil'!F1455,'Tablas Resto de Ecuador'!F1455)</f>
        <v>340.16125000000005</v>
      </c>
      <c r="G1455" s="303">
        <f>IF('INGRESO DE DATOS'!$D$19="Guayas/Santa Elena",'Tablas Guayaquil'!G1455,'Tablas Resto de Ecuador'!G1455)</f>
        <v>266.80500000000001</v>
      </c>
    </row>
    <row r="1456" spans="1:7" ht="14" hidden="1" x14ac:dyDescent="0.15">
      <c r="A1456" s="25">
        <v>46</v>
      </c>
      <c r="B1456" s="26"/>
      <c r="C1456" s="303">
        <f>IF('INGRESO DE DATOS'!$D$19="Guayas/Santa Elena",'Tablas Guayaquil'!C1456,'Tablas Resto de Ecuador'!C1456)</f>
        <v>21614.460000000003</v>
      </c>
      <c r="D1456" s="303">
        <f>IF('INGRESO DE DATOS'!$D$19="Guayas/Santa Elena",'Tablas Guayaquil'!D1456,'Tablas Resto de Ecuador'!D1456)</f>
        <v>13945.890000000001</v>
      </c>
      <c r="E1456" s="303">
        <f>IF('INGRESO DE DATOS'!$D$19="Guayas/Santa Elena",'Tablas Guayaquil'!E1456,'Tablas Resto de Ecuador'!E1456)</f>
        <v>0</v>
      </c>
      <c r="F1456" s="303">
        <f>IF('INGRESO DE DATOS'!$D$19="Guayas/Santa Elena",'Tablas Guayaquil'!F1456,'Tablas Resto de Ecuador'!F1456)</f>
        <v>378.50312500000001</v>
      </c>
      <c r="G1456" s="303">
        <f>IF('INGRESO DE DATOS'!$D$19="Guayas/Santa Elena",'Tablas Guayaquil'!G1456,'Tablas Resto de Ecuador'!G1456)</f>
        <v>296.90375000000006</v>
      </c>
    </row>
    <row r="1457" spans="1:7" ht="14" hidden="1" x14ac:dyDescent="0.15">
      <c r="A1457" s="25">
        <v>47</v>
      </c>
      <c r="B1457" s="26"/>
      <c r="C1457" s="303">
        <f>IF('INGRESO DE DATOS'!$D$19="Guayas/Santa Elena",'Tablas Guayaquil'!C1457,'Tablas Resto de Ecuador'!C1457)</f>
        <v>21614.460000000003</v>
      </c>
      <c r="D1457" s="303">
        <f>IF('INGRESO DE DATOS'!$D$19="Guayas/Santa Elena",'Tablas Guayaquil'!D1457,'Tablas Resto de Ecuador'!D1457)</f>
        <v>13945.890000000001</v>
      </c>
      <c r="E1457" s="303">
        <f>IF('INGRESO DE DATOS'!$D$19="Guayas/Santa Elena",'Tablas Guayaquil'!E1457,'Tablas Resto de Ecuador'!E1457)</f>
        <v>0</v>
      </c>
      <c r="F1457" s="303">
        <f>IF('INGRESO DE DATOS'!$D$19="Guayas/Santa Elena",'Tablas Guayaquil'!F1457,'Tablas Resto de Ecuador'!F1457)</f>
        <v>378.50312500000001</v>
      </c>
      <c r="G1457" s="303">
        <f>IF('INGRESO DE DATOS'!$D$19="Guayas/Santa Elena",'Tablas Guayaquil'!G1457,'Tablas Resto de Ecuador'!G1457)</f>
        <v>296.90375000000006</v>
      </c>
    </row>
    <row r="1458" spans="1:7" ht="14" hidden="1" x14ac:dyDescent="0.15">
      <c r="A1458" s="25">
        <v>48</v>
      </c>
      <c r="B1458" s="26"/>
      <c r="C1458" s="303">
        <f>IF('INGRESO DE DATOS'!$D$19="Guayas/Santa Elena",'Tablas Guayaquil'!C1458,'Tablas Resto de Ecuador'!C1458)</f>
        <v>21614.460000000003</v>
      </c>
      <c r="D1458" s="303">
        <f>IF('INGRESO DE DATOS'!$D$19="Guayas/Santa Elena",'Tablas Guayaquil'!D1458,'Tablas Resto de Ecuador'!D1458)</f>
        <v>13945.890000000001</v>
      </c>
      <c r="E1458" s="303">
        <f>IF('INGRESO DE DATOS'!$D$19="Guayas/Santa Elena",'Tablas Guayaquil'!E1458,'Tablas Resto de Ecuador'!E1458)</f>
        <v>0</v>
      </c>
      <c r="F1458" s="303">
        <f>IF('INGRESO DE DATOS'!$D$19="Guayas/Santa Elena",'Tablas Guayaquil'!F1458,'Tablas Resto de Ecuador'!F1458)</f>
        <v>378.50312500000001</v>
      </c>
      <c r="G1458" s="303">
        <f>IF('INGRESO DE DATOS'!$D$19="Guayas/Santa Elena",'Tablas Guayaquil'!G1458,'Tablas Resto de Ecuador'!G1458)</f>
        <v>296.90375000000006</v>
      </c>
    </row>
    <row r="1459" spans="1:7" ht="14" hidden="1" x14ac:dyDescent="0.15">
      <c r="A1459" s="25">
        <v>49</v>
      </c>
      <c r="B1459" s="26"/>
      <c r="C1459" s="303">
        <f>IF('INGRESO DE DATOS'!$D$19="Guayas/Santa Elena",'Tablas Guayaquil'!C1459,'Tablas Resto de Ecuador'!C1459)</f>
        <v>21614.460000000003</v>
      </c>
      <c r="D1459" s="303">
        <f>IF('INGRESO DE DATOS'!$D$19="Guayas/Santa Elena",'Tablas Guayaquil'!D1459,'Tablas Resto de Ecuador'!D1459)</f>
        <v>13945.890000000001</v>
      </c>
      <c r="E1459" s="303">
        <f>IF('INGRESO DE DATOS'!$D$19="Guayas/Santa Elena",'Tablas Guayaquil'!E1459,'Tablas Resto de Ecuador'!E1459)</f>
        <v>0</v>
      </c>
      <c r="F1459" s="303">
        <f>IF('INGRESO DE DATOS'!$D$19="Guayas/Santa Elena",'Tablas Guayaquil'!F1459,'Tablas Resto de Ecuador'!F1459)</f>
        <v>378.50312500000001</v>
      </c>
      <c r="G1459" s="303">
        <f>IF('INGRESO DE DATOS'!$D$19="Guayas/Santa Elena",'Tablas Guayaquil'!G1459,'Tablas Resto de Ecuador'!G1459)</f>
        <v>296.90375000000006</v>
      </c>
    </row>
    <row r="1460" spans="1:7" ht="14" hidden="1" x14ac:dyDescent="0.15">
      <c r="A1460" s="25">
        <v>50</v>
      </c>
      <c r="B1460" s="26"/>
      <c r="C1460" s="303">
        <f>IF('INGRESO DE DATOS'!$D$19="Guayas/Santa Elena",'Tablas Guayaquil'!C1460,'Tablas Resto de Ecuador'!C1460)</f>
        <v>24191.32</v>
      </c>
      <c r="D1460" s="303">
        <f>IF('INGRESO DE DATOS'!$D$19="Guayas/Santa Elena",'Tablas Guayaquil'!D1460,'Tablas Resto de Ecuador'!D1460)</f>
        <v>15606.910000000002</v>
      </c>
      <c r="E1460" s="303">
        <f>IF('INGRESO DE DATOS'!$D$19="Guayas/Santa Elena",'Tablas Guayaquil'!E1460,'Tablas Resto de Ecuador'!E1460)</f>
        <v>0</v>
      </c>
      <c r="F1460" s="303">
        <f>IF('INGRESO DE DATOS'!$D$19="Guayas/Santa Elena",'Tablas Guayaquil'!F1460,'Tablas Resto de Ecuador'!F1460)</f>
        <v>378.50312500000001</v>
      </c>
      <c r="G1460" s="303">
        <f>IF('INGRESO DE DATOS'!$D$19="Guayas/Santa Elena",'Tablas Guayaquil'!G1460,'Tablas Resto de Ecuador'!G1460)</f>
        <v>296.90375000000006</v>
      </c>
    </row>
    <row r="1461" spans="1:7" ht="14" hidden="1" x14ac:dyDescent="0.15">
      <c r="A1461" s="25">
        <v>51</v>
      </c>
      <c r="B1461" s="26"/>
      <c r="C1461" s="303">
        <f>IF('INGRESO DE DATOS'!$D$19="Guayas/Santa Elena",'Tablas Guayaquil'!C1461,'Tablas Resto de Ecuador'!C1461)</f>
        <v>24191.32</v>
      </c>
      <c r="D1461" s="303">
        <f>IF('INGRESO DE DATOS'!$D$19="Guayas/Santa Elena",'Tablas Guayaquil'!D1461,'Tablas Resto de Ecuador'!D1461)</f>
        <v>15606.910000000002</v>
      </c>
      <c r="E1461" s="303">
        <f>IF('INGRESO DE DATOS'!$D$19="Guayas/Santa Elena",'Tablas Guayaquil'!E1461,'Tablas Resto de Ecuador'!E1461)</f>
        <v>0</v>
      </c>
      <c r="F1461" s="303">
        <f>IF('INGRESO DE DATOS'!$D$19="Guayas/Santa Elena",'Tablas Guayaquil'!F1461,'Tablas Resto de Ecuador'!F1461)</f>
        <v>422.29000000000008</v>
      </c>
      <c r="G1461" s="303">
        <f>IF('INGRESO DE DATOS'!$D$19="Guayas/Santa Elena",'Tablas Guayaquil'!G1461,'Tablas Resto de Ecuador'!G1461)</f>
        <v>331.31312500000007</v>
      </c>
    </row>
    <row r="1462" spans="1:7" ht="14" hidden="1" x14ac:dyDescent="0.15">
      <c r="A1462" s="25">
        <v>52</v>
      </c>
      <c r="B1462" s="26"/>
      <c r="C1462" s="303">
        <f>IF('INGRESO DE DATOS'!$D$19="Guayas/Santa Elena",'Tablas Guayaquil'!C1462,'Tablas Resto de Ecuador'!C1462)</f>
        <v>24191.32</v>
      </c>
      <c r="D1462" s="303">
        <f>IF('INGRESO DE DATOS'!$D$19="Guayas/Santa Elena",'Tablas Guayaquil'!D1462,'Tablas Resto de Ecuador'!D1462)</f>
        <v>15606.910000000002</v>
      </c>
      <c r="E1462" s="303">
        <f>IF('INGRESO DE DATOS'!$D$19="Guayas/Santa Elena",'Tablas Guayaquil'!E1462,'Tablas Resto de Ecuador'!E1462)</f>
        <v>0</v>
      </c>
      <c r="F1462" s="303">
        <f>IF('INGRESO DE DATOS'!$D$19="Guayas/Santa Elena",'Tablas Guayaquil'!F1462,'Tablas Resto de Ecuador'!F1462)</f>
        <v>422.29000000000008</v>
      </c>
      <c r="G1462" s="303">
        <f>IF('INGRESO DE DATOS'!$D$19="Guayas/Santa Elena",'Tablas Guayaquil'!G1462,'Tablas Resto de Ecuador'!G1462)</f>
        <v>331.31312500000007</v>
      </c>
    </row>
    <row r="1463" spans="1:7" ht="14" hidden="1" x14ac:dyDescent="0.15">
      <c r="A1463" s="25">
        <v>53</v>
      </c>
      <c r="B1463" s="26"/>
      <c r="C1463" s="303">
        <f>IF('INGRESO DE DATOS'!$D$19="Guayas/Santa Elena",'Tablas Guayaquil'!C1463,'Tablas Resto de Ecuador'!C1463)</f>
        <v>24191.32</v>
      </c>
      <c r="D1463" s="303">
        <f>IF('INGRESO DE DATOS'!$D$19="Guayas/Santa Elena",'Tablas Guayaquil'!D1463,'Tablas Resto de Ecuador'!D1463)</f>
        <v>15606.910000000002</v>
      </c>
      <c r="E1463" s="303">
        <f>IF('INGRESO DE DATOS'!$D$19="Guayas/Santa Elena",'Tablas Guayaquil'!E1463,'Tablas Resto de Ecuador'!E1463)</f>
        <v>0</v>
      </c>
      <c r="F1463" s="303">
        <f>IF('INGRESO DE DATOS'!$D$19="Guayas/Santa Elena",'Tablas Guayaquil'!F1463,'Tablas Resto de Ecuador'!F1463)</f>
        <v>422.29000000000008</v>
      </c>
      <c r="G1463" s="303">
        <f>IF('INGRESO DE DATOS'!$D$19="Guayas/Santa Elena",'Tablas Guayaquil'!G1463,'Tablas Resto de Ecuador'!G1463)</f>
        <v>331.31312500000007</v>
      </c>
    </row>
    <row r="1464" spans="1:7" ht="14" hidden="1" x14ac:dyDescent="0.15">
      <c r="A1464" s="25">
        <v>54</v>
      </c>
      <c r="B1464" s="27"/>
      <c r="C1464" s="303">
        <f>IF('INGRESO DE DATOS'!$D$19="Guayas/Santa Elena",'Tablas Guayaquil'!C1464,'Tablas Resto de Ecuador'!C1464)</f>
        <v>24191.32</v>
      </c>
      <c r="D1464" s="303">
        <f>IF('INGRESO DE DATOS'!$D$19="Guayas/Santa Elena",'Tablas Guayaquil'!D1464,'Tablas Resto de Ecuador'!D1464)</f>
        <v>15606.910000000002</v>
      </c>
      <c r="E1464" s="303">
        <f>IF('INGRESO DE DATOS'!$D$19="Guayas/Santa Elena",'Tablas Guayaquil'!E1464,'Tablas Resto de Ecuador'!E1464)</f>
        <v>0</v>
      </c>
      <c r="F1464" s="303">
        <f>IF('INGRESO DE DATOS'!$D$19="Guayas/Santa Elena",'Tablas Guayaquil'!F1464,'Tablas Resto de Ecuador'!F1464)</f>
        <v>422.29000000000008</v>
      </c>
      <c r="G1464" s="303">
        <f>IF('INGRESO DE DATOS'!$D$19="Guayas/Santa Elena",'Tablas Guayaquil'!G1464,'Tablas Resto de Ecuador'!G1464)</f>
        <v>331.31312500000007</v>
      </c>
    </row>
    <row r="1465" spans="1:7" ht="14" hidden="1" x14ac:dyDescent="0.15">
      <c r="A1465" s="25">
        <v>55</v>
      </c>
      <c r="B1465" s="27"/>
      <c r="C1465" s="303">
        <f>IF('INGRESO DE DATOS'!$D$19="Guayas/Santa Elena",'Tablas Guayaquil'!C1465,'Tablas Resto de Ecuador'!C1465)</f>
        <v>27018.870000000003</v>
      </c>
      <c r="D1465" s="303">
        <f>IF('INGRESO DE DATOS'!$D$19="Guayas/Santa Elena",'Tablas Guayaquil'!D1465,'Tablas Resto de Ecuador'!D1465)</f>
        <v>17432.760000000002</v>
      </c>
      <c r="E1465" s="303">
        <f>IF('INGRESO DE DATOS'!$D$19="Guayas/Santa Elena",'Tablas Guayaquil'!E1465,'Tablas Resto de Ecuador'!E1465)</f>
        <v>0</v>
      </c>
      <c r="F1465" s="303">
        <f>IF('INGRESO DE DATOS'!$D$19="Guayas/Santa Elena",'Tablas Guayaquil'!F1465,'Tablas Resto de Ecuador'!F1465)</f>
        <v>422.29000000000008</v>
      </c>
      <c r="G1465" s="303">
        <f>IF('INGRESO DE DATOS'!$D$19="Guayas/Santa Elena",'Tablas Guayaquil'!G1465,'Tablas Resto de Ecuador'!G1465)</f>
        <v>331.31312500000007</v>
      </c>
    </row>
    <row r="1466" spans="1:7" ht="14" hidden="1" x14ac:dyDescent="0.15">
      <c r="A1466" s="25">
        <v>56</v>
      </c>
      <c r="B1466" s="27"/>
      <c r="C1466" s="303">
        <f>IF('INGRESO DE DATOS'!$D$19="Guayas/Santa Elena",'Tablas Guayaquil'!C1466,'Tablas Resto de Ecuador'!C1466)</f>
        <v>27018.870000000003</v>
      </c>
      <c r="D1466" s="303">
        <f>IF('INGRESO DE DATOS'!$D$19="Guayas/Santa Elena",'Tablas Guayaquil'!D1466,'Tablas Resto de Ecuador'!D1466)</f>
        <v>17432.760000000002</v>
      </c>
      <c r="E1466" s="303">
        <f>IF('INGRESO DE DATOS'!$D$19="Guayas/Santa Elena",'Tablas Guayaquil'!E1466,'Tablas Resto de Ecuador'!E1466)</f>
        <v>0</v>
      </c>
      <c r="F1466" s="303">
        <f>IF('INGRESO DE DATOS'!$D$19="Guayas/Santa Elena",'Tablas Guayaquil'!F1466,'Tablas Resto de Ecuador'!F1466)</f>
        <v>470.76562500000011</v>
      </c>
      <c r="G1466" s="303">
        <f>IF('INGRESO DE DATOS'!$D$19="Guayas/Santa Elena",'Tablas Guayaquil'!G1466,'Tablas Resto de Ecuador'!G1466)</f>
        <v>369.42812500000002</v>
      </c>
    </row>
    <row r="1467" spans="1:7" ht="14" hidden="1" x14ac:dyDescent="0.15">
      <c r="A1467" s="25">
        <v>57</v>
      </c>
      <c r="B1467" s="27"/>
      <c r="C1467" s="303">
        <f>IF('INGRESO DE DATOS'!$D$19="Guayas/Santa Elena",'Tablas Guayaquil'!C1467,'Tablas Resto de Ecuador'!C1467)</f>
        <v>27018.870000000003</v>
      </c>
      <c r="D1467" s="303">
        <f>IF('INGRESO DE DATOS'!$D$19="Guayas/Santa Elena",'Tablas Guayaquil'!D1467,'Tablas Resto de Ecuador'!D1467)</f>
        <v>17432.760000000002</v>
      </c>
      <c r="E1467" s="303">
        <f>IF('INGRESO DE DATOS'!$D$19="Guayas/Santa Elena",'Tablas Guayaquil'!E1467,'Tablas Resto de Ecuador'!E1467)</f>
        <v>0</v>
      </c>
      <c r="F1467" s="303">
        <f>IF('INGRESO DE DATOS'!$D$19="Guayas/Santa Elena",'Tablas Guayaquil'!F1467,'Tablas Resto de Ecuador'!F1467)</f>
        <v>470.76562500000011</v>
      </c>
      <c r="G1467" s="303">
        <f>IF('INGRESO DE DATOS'!$D$19="Guayas/Santa Elena",'Tablas Guayaquil'!G1467,'Tablas Resto de Ecuador'!G1467)</f>
        <v>369.42812500000002</v>
      </c>
    </row>
    <row r="1468" spans="1:7" ht="14" hidden="1" x14ac:dyDescent="0.15">
      <c r="A1468" s="25">
        <v>58</v>
      </c>
      <c r="B1468" s="27"/>
      <c r="C1468" s="303">
        <f>IF('INGRESO DE DATOS'!$D$19="Guayas/Santa Elena",'Tablas Guayaquil'!C1468,'Tablas Resto de Ecuador'!C1468)</f>
        <v>27018.870000000003</v>
      </c>
      <c r="D1468" s="303">
        <f>IF('INGRESO DE DATOS'!$D$19="Guayas/Santa Elena",'Tablas Guayaquil'!D1468,'Tablas Resto de Ecuador'!D1468)</f>
        <v>17432.760000000002</v>
      </c>
      <c r="E1468" s="303">
        <f>IF('INGRESO DE DATOS'!$D$19="Guayas/Santa Elena",'Tablas Guayaquil'!E1468,'Tablas Resto de Ecuador'!E1468)</f>
        <v>0</v>
      </c>
      <c r="F1468" s="303">
        <f>IF('INGRESO DE DATOS'!$D$19="Guayas/Santa Elena",'Tablas Guayaquil'!F1468,'Tablas Resto de Ecuador'!F1468)</f>
        <v>470.76562500000011</v>
      </c>
      <c r="G1468" s="303">
        <f>IF('INGRESO DE DATOS'!$D$19="Guayas/Santa Elena",'Tablas Guayaquil'!G1468,'Tablas Resto de Ecuador'!G1468)</f>
        <v>369.42812500000002</v>
      </c>
    </row>
    <row r="1469" spans="1:7" ht="14" hidden="1" x14ac:dyDescent="0.15">
      <c r="A1469" s="25">
        <v>59</v>
      </c>
      <c r="B1469" s="27"/>
      <c r="C1469" s="303">
        <f>IF('INGRESO DE DATOS'!$D$19="Guayas/Santa Elena",'Tablas Guayaquil'!C1469,'Tablas Resto de Ecuador'!C1469)</f>
        <v>27018.870000000003</v>
      </c>
      <c r="D1469" s="303">
        <f>IF('INGRESO DE DATOS'!$D$19="Guayas/Santa Elena",'Tablas Guayaquil'!D1469,'Tablas Resto de Ecuador'!D1469)</f>
        <v>17432.760000000002</v>
      </c>
      <c r="E1469" s="303">
        <f>IF('INGRESO DE DATOS'!$D$19="Guayas/Santa Elena",'Tablas Guayaquil'!E1469,'Tablas Resto de Ecuador'!E1469)</f>
        <v>0</v>
      </c>
      <c r="F1469" s="303">
        <f>IF('INGRESO DE DATOS'!$D$19="Guayas/Santa Elena",'Tablas Guayaquil'!F1469,'Tablas Resto de Ecuador'!F1469)</f>
        <v>470.76562500000011</v>
      </c>
      <c r="G1469" s="303">
        <f>IF('INGRESO DE DATOS'!$D$19="Guayas/Santa Elena",'Tablas Guayaquil'!G1469,'Tablas Resto de Ecuador'!G1469)</f>
        <v>369.42812500000002</v>
      </c>
    </row>
    <row r="1470" spans="1:7" ht="14" hidden="1" x14ac:dyDescent="0.15">
      <c r="A1470" s="25">
        <v>60</v>
      </c>
      <c r="B1470" s="27"/>
      <c r="C1470" s="303">
        <f>IF('INGRESO DE DATOS'!$D$19="Guayas/Santa Elena",'Tablas Guayaquil'!C1470,'Tablas Resto de Ecuador'!C1470)</f>
        <v>28894.54</v>
      </c>
      <c r="D1470" s="303">
        <f>IF('INGRESO DE DATOS'!$D$19="Guayas/Santa Elena",'Tablas Guayaquil'!D1470,'Tablas Resto de Ecuador'!D1470)</f>
        <v>18642.75</v>
      </c>
      <c r="E1470" s="303">
        <f>IF('INGRESO DE DATOS'!$D$19="Guayas/Santa Elena",'Tablas Guayaquil'!E1470,'Tablas Resto de Ecuador'!E1470)</f>
        <v>0</v>
      </c>
      <c r="F1470" s="303">
        <f>IF('INGRESO DE DATOS'!$D$19="Guayas/Santa Elena",'Tablas Guayaquil'!F1470,'Tablas Resto de Ecuador'!F1470)</f>
        <v>470.76562500000011</v>
      </c>
      <c r="G1470" s="303">
        <f>IF('INGRESO DE DATOS'!$D$19="Guayas/Santa Elena",'Tablas Guayaquil'!G1470,'Tablas Resto de Ecuador'!G1470)</f>
        <v>369.42812500000002</v>
      </c>
    </row>
    <row r="1471" spans="1:7" ht="14" hidden="1" x14ac:dyDescent="0.15">
      <c r="A1471" s="25">
        <v>61</v>
      </c>
      <c r="B1471" s="27"/>
      <c r="C1471" s="303">
        <f>IF('INGRESO DE DATOS'!$D$19="Guayas/Santa Elena",'Tablas Guayaquil'!C1471,'Tablas Resto de Ecuador'!C1471)</f>
        <v>32154.04</v>
      </c>
      <c r="D1471" s="303">
        <f>IF('INGRESO DE DATOS'!$D$19="Guayas/Santa Elena",'Tablas Guayaquil'!D1471,'Tablas Resto de Ecuador'!D1471)</f>
        <v>20745.79</v>
      </c>
      <c r="E1471" s="303">
        <f>IF('INGRESO DE DATOS'!$D$19="Guayas/Santa Elena",'Tablas Guayaquil'!E1471,'Tablas Resto de Ecuador'!E1471)</f>
        <v>0</v>
      </c>
      <c r="F1471" s="303">
        <f>IF('INGRESO DE DATOS'!$D$19="Guayas/Santa Elena",'Tablas Guayaquil'!F1471,'Tablas Resto de Ecuador'!F1471)</f>
        <v>503.43562500000007</v>
      </c>
      <c r="G1471" s="303">
        <f>IF('INGRESO DE DATOS'!$D$19="Guayas/Santa Elena",'Tablas Guayaquil'!G1471,'Tablas Resto de Ecuador'!G1471)</f>
        <v>394.91375000000011</v>
      </c>
    </row>
    <row r="1472" spans="1:7" ht="14" hidden="1" x14ac:dyDescent="0.15">
      <c r="A1472" s="25">
        <v>62</v>
      </c>
      <c r="B1472" s="27"/>
      <c r="C1472" s="303">
        <f>IF('INGRESO DE DATOS'!$D$19="Guayas/Santa Elena",'Tablas Guayaquil'!C1472,'Tablas Resto de Ecuador'!C1472)</f>
        <v>35667.94</v>
      </c>
      <c r="D1472" s="303">
        <f>IF('INGRESO DE DATOS'!$D$19="Guayas/Santa Elena",'Tablas Guayaquil'!D1472,'Tablas Resto de Ecuador'!D1472)</f>
        <v>23013.13</v>
      </c>
      <c r="E1472" s="303">
        <f>IF('INGRESO DE DATOS'!$D$19="Guayas/Santa Elena",'Tablas Guayaquil'!E1472,'Tablas Resto de Ecuador'!E1472)</f>
        <v>0</v>
      </c>
      <c r="F1472" s="303">
        <f>IF('INGRESO DE DATOS'!$D$19="Guayas/Santa Elena",'Tablas Guayaquil'!F1472,'Tablas Resto de Ecuador'!F1472)</f>
        <v>560.30562500000008</v>
      </c>
      <c r="G1472" s="303">
        <f>IF('INGRESO DE DATOS'!$D$19="Guayas/Santa Elena",'Tablas Guayaquil'!G1472,'Tablas Resto de Ecuador'!G1472)</f>
        <v>439.45687500000008</v>
      </c>
    </row>
    <row r="1473" spans="1:7" ht="14" hidden="1" x14ac:dyDescent="0.15">
      <c r="A1473" s="25">
        <v>63</v>
      </c>
      <c r="B1473" s="27"/>
      <c r="C1473" s="303">
        <f>IF('INGRESO DE DATOS'!$D$19="Guayas/Santa Elena",'Tablas Guayaquil'!C1473,'Tablas Resto de Ecuador'!C1473)</f>
        <v>39439.950000000004</v>
      </c>
      <c r="D1473" s="303">
        <f>IF('INGRESO DE DATOS'!$D$19="Guayas/Santa Elena",'Tablas Guayaquil'!D1473,'Tablas Resto de Ecuador'!D1473)</f>
        <v>25444.77</v>
      </c>
      <c r="E1473" s="303">
        <f>IF('INGRESO DE DATOS'!$D$19="Guayas/Santa Elena",'Tablas Guayaquil'!E1473,'Tablas Resto de Ecuador'!E1473)</f>
        <v>0</v>
      </c>
      <c r="F1473" s="303">
        <f>IF('INGRESO DE DATOS'!$D$19="Guayas/Santa Elena",'Tablas Guayaquil'!F1473,'Tablas Resto de Ecuador'!F1473)</f>
        <v>622.015625</v>
      </c>
      <c r="G1473" s="303">
        <f>IF('INGRESO DE DATOS'!$D$19="Guayas/Santa Elena",'Tablas Guayaquil'!G1473,'Tablas Resto de Ecuador'!G1473)</f>
        <v>487.93250000000006</v>
      </c>
    </row>
    <row r="1474" spans="1:7" ht="14" hidden="1" x14ac:dyDescent="0.15">
      <c r="A1474" s="25">
        <v>64</v>
      </c>
      <c r="B1474" s="27"/>
      <c r="C1474" s="303">
        <f>IF('INGRESO DE DATOS'!$D$19="Guayas/Santa Elena",'Tablas Guayaquil'!C1474,'Tablas Resto de Ecuador'!C1474)</f>
        <v>43465.83</v>
      </c>
      <c r="D1474" s="303">
        <f>IF('INGRESO DE DATOS'!$D$19="Guayas/Santa Elena",'Tablas Guayaquil'!D1474,'Tablas Resto de Ecuador'!D1474)</f>
        <v>28043.360000000001</v>
      </c>
      <c r="E1474" s="303">
        <f>IF('INGRESO DE DATOS'!$D$19="Guayas/Santa Elena",'Tablas Guayaquil'!E1474,'Tablas Resto de Ecuador'!E1474)</f>
        <v>0</v>
      </c>
      <c r="F1474" s="303">
        <f>IF('INGRESO DE DATOS'!$D$19="Guayas/Santa Elena",'Tablas Guayaquil'!F1474,'Tablas Resto de Ecuador'!F1474)</f>
        <v>688.94375000000002</v>
      </c>
      <c r="G1474" s="303">
        <f>IF('INGRESO DE DATOS'!$D$19="Guayas/Santa Elena",'Tablas Guayaquil'!G1474,'Tablas Resto de Ecuador'!G1474)</f>
        <v>540.49187500000005</v>
      </c>
    </row>
    <row r="1475" spans="1:7" ht="14" hidden="1" x14ac:dyDescent="0.15">
      <c r="A1475" s="25">
        <v>65</v>
      </c>
      <c r="B1475" s="27"/>
      <c r="C1475" s="303">
        <f>IF('INGRESO DE DATOS'!$D$19="Guayas/Santa Elena",'Tablas Guayaquil'!C1475,'Tablas Resto de Ecuador'!C1475)</f>
        <v>47748.23</v>
      </c>
      <c r="D1475" s="303">
        <f>IF('INGRESO DE DATOS'!$D$19="Guayas/Santa Elena",'Tablas Guayaquil'!D1475,'Tablas Resto de Ecuador'!D1475)</f>
        <v>30805.190000000002</v>
      </c>
      <c r="E1475" s="303">
        <f>IF('INGRESO DE DATOS'!$D$19="Guayas/Santa Elena",'Tablas Guayaquil'!E1475,'Tablas Resto de Ecuador'!E1475)</f>
        <v>0</v>
      </c>
      <c r="F1475" s="303">
        <f>IF('INGRESO DE DATOS'!$D$19="Guayas/Santa Elena",'Tablas Guayaquil'!F1475,'Tablas Resto de Ecuador'!F1475)</f>
        <v>760.63625000000013</v>
      </c>
      <c r="G1475" s="303">
        <f>IF('INGRESO DE DATOS'!$D$19="Guayas/Santa Elena",'Tablas Guayaquil'!G1475,'Tablas Resto de Ecuador'!G1475)</f>
        <v>596.8325000000001</v>
      </c>
    </row>
    <row r="1476" spans="1:7" ht="14" hidden="1" x14ac:dyDescent="0.15">
      <c r="A1476" s="25">
        <v>66</v>
      </c>
      <c r="B1476" s="27"/>
      <c r="C1476" s="303">
        <f>IF('INGRESO DE DATOS'!$D$19="Guayas/Santa Elena",'Tablas Guayaquil'!C1476,'Tablas Resto de Ecuador'!C1476)</f>
        <v>52284.5</v>
      </c>
      <c r="D1476" s="303">
        <f>IF('INGRESO DE DATOS'!$D$19="Guayas/Santa Elena",'Tablas Guayaquil'!D1476,'Tablas Resto de Ecuador'!D1476)</f>
        <v>33733.440000000002</v>
      </c>
      <c r="E1476" s="303">
        <f>IF('INGRESO DE DATOS'!$D$19="Guayas/Santa Elena",'Tablas Guayaquil'!E1476,'Tablas Resto de Ecuador'!E1476)</f>
        <v>0</v>
      </c>
      <c r="F1476" s="303">
        <f>IF('INGRESO DE DATOS'!$D$19="Guayas/Santa Elena",'Tablas Guayaquil'!F1476,'Tablas Resto de Ecuador'!F1476)</f>
        <v>837.54687500000023</v>
      </c>
      <c r="G1476" s="303">
        <f>IF('INGRESO DE DATOS'!$D$19="Guayas/Santa Elena",'Tablas Guayaquil'!G1476,'Tablas Resto de Ecuador'!G1476)</f>
        <v>657.18125000000009</v>
      </c>
    </row>
    <row r="1477" spans="1:7" ht="14" hidden="1" x14ac:dyDescent="0.15">
      <c r="A1477" s="25">
        <v>67</v>
      </c>
      <c r="B1477" s="27"/>
      <c r="C1477" s="303">
        <f>IF('INGRESO DE DATOS'!$D$19="Guayas/Santa Elena",'Tablas Guayaquil'!C1477,'Tablas Resto de Ecuador'!C1477)</f>
        <v>57078.350000000006</v>
      </c>
      <c r="D1477" s="303">
        <f>IF('INGRESO DE DATOS'!$D$19="Guayas/Santa Elena",'Tablas Guayaquil'!D1477,'Tablas Resto de Ecuador'!D1477)</f>
        <v>36825.46</v>
      </c>
      <c r="E1477" s="303">
        <f>IF('INGRESO DE DATOS'!$D$19="Guayas/Santa Elena",'Tablas Guayaquil'!E1477,'Tablas Resto de Ecuador'!E1477)</f>
        <v>0</v>
      </c>
      <c r="F1477" s="303">
        <f>IF('INGRESO DE DATOS'!$D$19="Guayas/Santa Elena",'Tablas Guayaquil'!F1477,'Tablas Resto de Ecuador'!F1477)</f>
        <v>919.29750000000013</v>
      </c>
      <c r="G1477" s="303">
        <f>IF('INGRESO DE DATOS'!$D$19="Guayas/Santa Elena",'Tablas Guayaquil'!G1477,'Tablas Resto de Ecuador'!G1477)</f>
        <v>721.38687500000015</v>
      </c>
    </row>
    <row r="1478" spans="1:7" ht="14" hidden="1" x14ac:dyDescent="0.15">
      <c r="A1478" s="25">
        <v>68</v>
      </c>
      <c r="B1478" s="27"/>
      <c r="C1478" s="303">
        <f>IF('INGRESO DE DATOS'!$D$19="Guayas/Santa Elena",'Tablas Guayaquil'!C1478,'Tablas Resto de Ecuador'!C1478)</f>
        <v>62126.600000000006</v>
      </c>
      <c r="D1478" s="303">
        <f>IF('INGRESO DE DATOS'!$D$19="Guayas/Santa Elena",'Tablas Guayaquil'!D1478,'Tablas Resto de Ecuador'!D1478)</f>
        <v>40083.9</v>
      </c>
      <c r="E1478" s="303">
        <f>IF('INGRESO DE DATOS'!$D$19="Guayas/Santa Elena",'Tablas Guayaquil'!E1478,'Tablas Resto de Ecuador'!E1478)</f>
        <v>0</v>
      </c>
      <c r="F1478" s="303">
        <f>IF('INGRESO DE DATOS'!$D$19="Guayas/Santa Elena",'Tablas Guayaquil'!F1478,'Tablas Resto de Ecuador'!F1478)</f>
        <v>1005.9637500000001</v>
      </c>
      <c r="G1478" s="303">
        <f>IF('INGRESO DE DATOS'!$D$19="Guayas/Santa Elena",'Tablas Guayaquil'!G1478,'Tablas Resto de Ecuador'!G1478)</f>
        <v>789.14687500000014</v>
      </c>
    </row>
    <row r="1479" spans="1:7" ht="14" hidden="1" x14ac:dyDescent="0.15">
      <c r="A1479" s="25">
        <v>69</v>
      </c>
      <c r="B1479" s="27"/>
      <c r="C1479" s="303">
        <f>IF('INGRESO DE DATOS'!$D$19="Guayas/Santa Elena",'Tablas Guayaquil'!C1479,'Tablas Resto de Ecuador'!C1479)</f>
        <v>67432.430000000008</v>
      </c>
      <c r="D1479" s="303">
        <f>IF('INGRESO DE DATOS'!$D$19="Guayas/Santa Elena",'Tablas Guayaquil'!D1479,'Tablas Resto de Ecuador'!D1479)</f>
        <v>43504.520000000004</v>
      </c>
      <c r="E1479" s="303">
        <f>IF('INGRESO DE DATOS'!$D$19="Guayas/Santa Elena",'Tablas Guayaquil'!E1479,'Tablas Resto de Ecuador'!E1479)</f>
        <v>0</v>
      </c>
      <c r="F1479" s="303">
        <f>IF('INGRESO DE DATOS'!$D$19="Guayas/Santa Elena",'Tablas Guayaquil'!F1479,'Tablas Resto de Ecuador'!F1479)</f>
        <v>1097.7725000000003</v>
      </c>
      <c r="G1479" s="303">
        <f>IF('INGRESO DE DATOS'!$D$19="Guayas/Santa Elena",'Tablas Guayaquil'!G1479,'Tablas Resto de Ecuador'!G1479)</f>
        <v>861.14187500000014</v>
      </c>
    </row>
    <row r="1480" spans="1:7" ht="14" hidden="1" x14ac:dyDescent="0.15">
      <c r="A1480" s="25">
        <v>70</v>
      </c>
      <c r="B1480" s="27"/>
      <c r="C1480" s="303">
        <f>IF('INGRESO DE DATOS'!$D$19="Guayas/Santa Elena",'Tablas Guayaquil'!C1480,'Tablas Resto de Ecuador'!C1480)</f>
        <v>72993.19</v>
      </c>
      <c r="D1480" s="303">
        <f>IF('INGRESO DE DATOS'!$D$19="Guayas/Santa Elena",'Tablas Guayaquil'!D1480,'Tablas Resto de Ecuador'!D1480)</f>
        <v>47092.090000000004</v>
      </c>
      <c r="E1480" s="303">
        <f>IF('INGRESO DE DATOS'!$D$19="Guayas/Santa Elena",'Tablas Guayaquil'!E1480,'Tablas Resto de Ecuador'!E1480)</f>
        <v>0</v>
      </c>
      <c r="F1480" s="303">
        <f>IF('INGRESO DE DATOS'!$D$19="Guayas/Santa Elena",'Tablas Guayaquil'!F1480,'Tablas Resto de Ecuador'!F1480)</f>
        <v>1194.1943750000003</v>
      </c>
      <c r="G1480" s="303">
        <f>IF('INGRESO DE DATOS'!$D$19="Guayas/Santa Elena",'Tablas Guayaquil'!G1480,'Tablas Resto de Ecuador'!G1480)</f>
        <v>936.8425000000002</v>
      </c>
    </row>
    <row r="1481" spans="1:7" ht="14" hidden="1" x14ac:dyDescent="0.15">
      <c r="A1481" s="25">
        <v>71</v>
      </c>
      <c r="B1481" s="27"/>
      <c r="C1481" s="303">
        <f>IF('INGRESO DE DATOS'!$D$19="Guayas/Santa Elena",'Tablas Guayaquil'!C1481,'Tablas Resto de Ecuador'!C1481)</f>
        <v>78808.350000000006</v>
      </c>
      <c r="D1481" s="303">
        <f>IF('INGRESO DE DATOS'!$D$19="Guayas/Santa Elena",'Tablas Guayaquil'!D1481,'Tablas Resto de Ecuador'!D1481)</f>
        <v>50845.55</v>
      </c>
      <c r="E1481" s="303">
        <f>IF('INGRESO DE DATOS'!$D$19="Guayas/Santa Elena",'Tablas Guayaquil'!E1481,'Tablas Resto de Ecuador'!E1481)</f>
        <v>0</v>
      </c>
      <c r="F1481" s="303">
        <f>IF('INGRESO DE DATOS'!$D$19="Guayas/Santa Elena",'Tablas Guayaquil'!F1481,'Tablas Resto de Ecuador'!F1481)</f>
        <v>1295.7587500000002</v>
      </c>
      <c r="G1481" s="303">
        <f>IF('INGRESO DE DATOS'!$D$19="Guayas/Santa Elena",'Tablas Guayaquil'!G1481,'Tablas Resto de Ecuador'!G1481)</f>
        <v>1016.4756250000002</v>
      </c>
    </row>
    <row r="1482" spans="1:7" ht="14" hidden="1" x14ac:dyDescent="0.15">
      <c r="A1482" s="25">
        <v>72</v>
      </c>
      <c r="B1482" s="27"/>
      <c r="C1482" s="303">
        <f>IF('INGRESO DE DATOS'!$D$19="Guayas/Santa Elena",'Tablas Guayaquil'!C1482,'Tablas Resto de Ecuador'!C1482)</f>
        <v>84880.56</v>
      </c>
      <c r="D1482" s="303">
        <f>IF('INGRESO DE DATOS'!$D$19="Guayas/Santa Elena",'Tablas Guayaquil'!D1482,'Tablas Resto de Ecuador'!D1482)</f>
        <v>54762.25</v>
      </c>
      <c r="E1482" s="303">
        <f>IF('INGRESO DE DATOS'!$D$19="Guayas/Santa Elena",'Tablas Guayaquil'!E1482,'Tablas Resto de Ecuador'!E1482)</f>
        <v>0</v>
      </c>
      <c r="F1482" s="303">
        <f>IF('INGRESO DE DATOS'!$D$19="Guayas/Santa Elena",'Tablas Guayaquil'!F1482,'Tablas Resto de Ecuador'!F1482)</f>
        <v>1402.3143750000004</v>
      </c>
      <c r="G1482" s="303">
        <f>IF('INGRESO DE DATOS'!$D$19="Guayas/Santa Elena",'Tablas Guayaquil'!G1482,'Tablas Resto de Ecuador'!G1482)</f>
        <v>1100.1925000000001</v>
      </c>
    </row>
    <row r="1483" spans="1:7" ht="14" hidden="1" x14ac:dyDescent="0.15">
      <c r="A1483" s="25">
        <v>73</v>
      </c>
      <c r="B1483" s="27"/>
      <c r="C1483" s="303">
        <f>IF('INGRESO DE DATOS'!$D$19="Guayas/Santa Elena",'Tablas Guayaquil'!C1483,'Tablas Resto de Ecuador'!C1483)</f>
        <v>91207.17</v>
      </c>
      <c r="D1483" s="303">
        <f>IF('INGRESO DE DATOS'!$D$19="Guayas/Santa Elena",'Tablas Guayaquil'!D1483,'Tablas Resto de Ecuador'!D1483)</f>
        <v>58843.780000000006</v>
      </c>
      <c r="E1483" s="303">
        <f>IF('INGRESO DE DATOS'!$D$19="Guayas/Santa Elena",'Tablas Guayaquil'!E1483,'Tablas Resto de Ecuador'!E1483)</f>
        <v>0</v>
      </c>
      <c r="F1483" s="303">
        <f>IF('INGRESO DE DATOS'!$D$19="Guayas/Santa Elena",'Tablas Guayaquil'!F1483,'Tablas Resto de Ecuador'!F1483)</f>
        <v>1513.9368750000003</v>
      </c>
      <c r="G1483" s="303">
        <f>IF('INGRESO DE DATOS'!$D$19="Guayas/Santa Elena",'Tablas Guayaquil'!G1483,'Tablas Resto de Ecuador'!G1483)</f>
        <v>1187.7662500000004</v>
      </c>
    </row>
    <row r="1484" spans="1:7" ht="14" hidden="1" x14ac:dyDescent="0.15">
      <c r="A1484" s="25">
        <v>74</v>
      </c>
      <c r="B1484" s="27"/>
      <c r="C1484" s="303">
        <f>IF('INGRESO DE DATOS'!$D$19="Guayas/Santa Elena",'Tablas Guayaquil'!C1484,'Tablas Resto de Ecuador'!C1484)</f>
        <v>97791.89</v>
      </c>
      <c r="D1484" s="303">
        <f>IF('INGRESO DE DATOS'!$D$19="Guayas/Santa Elena",'Tablas Guayaquil'!D1484,'Tablas Resto de Ecuador'!D1484)</f>
        <v>63092.26</v>
      </c>
      <c r="E1484" s="303">
        <f>IF('INGRESO DE DATOS'!$D$19="Guayas/Santa Elena",'Tablas Guayaquil'!E1484,'Tablas Resto de Ecuador'!E1484)</f>
        <v>0</v>
      </c>
      <c r="F1484" s="303">
        <f>IF('INGRESO DE DATOS'!$D$19="Guayas/Santa Elena",'Tablas Guayaquil'!F1484,'Tablas Resto de Ecuador'!F1484)</f>
        <v>1630.3993750000002</v>
      </c>
      <c r="G1484" s="303">
        <f>IF('INGRESO DE DATOS'!$D$19="Guayas/Santa Elena",'Tablas Guayaquil'!G1484,'Tablas Resto de Ecuador'!G1484)</f>
        <v>1279.1212500000001</v>
      </c>
    </row>
    <row r="1485" spans="1:7" ht="14" hidden="1" x14ac:dyDescent="0.15">
      <c r="A1485" s="25">
        <v>75</v>
      </c>
      <c r="B1485" s="27"/>
      <c r="C1485" s="303">
        <f>IF('INGRESO DE DATOS'!$D$19="Guayas/Santa Elena",'Tablas Guayaquil'!C1485,'Tablas Resto de Ecuador'!C1485)</f>
        <v>104630.48000000001</v>
      </c>
      <c r="D1485" s="303">
        <f>IF('INGRESO DE DATOS'!$D$19="Guayas/Santa Elena",'Tablas Guayaquil'!D1485,'Tablas Resto de Ecuador'!D1485)</f>
        <v>67503.45</v>
      </c>
      <c r="E1485" s="303">
        <f>IF('INGRESO DE DATOS'!$D$19="Guayas/Santa Elena",'Tablas Guayaquil'!E1485,'Tablas Resto de Ecuador'!E1485)</f>
        <v>0</v>
      </c>
      <c r="F1485" s="303">
        <f>IF('INGRESO DE DATOS'!$D$19="Guayas/Santa Elena",'Tablas Guayaquil'!F1485,'Tablas Resto de Ecuador'!F1485)</f>
        <v>1751.8531250000003</v>
      </c>
      <c r="G1485" s="303">
        <f>IF('INGRESO DE DATOS'!$D$19="Guayas/Santa Elena",'Tablas Guayaquil'!G1485,'Tablas Resto de Ecuador'!G1485)</f>
        <v>1374.4087500000003</v>
      </c>
    </row>
    <row r="1486" spans="1:7" ht="14" hidden="1" x14ac:dyDescent="0.15">
      <c r="A1486" s="25">
        <v>76</v>
      </c>
      <c r="B1486" s="27"/>
      <c r="C1486" s="303">
        <f>IF('INGRESO DE DATOS'!$D$19="Guayas/Santa Elena",'Tablas Guayaquil'!C1486,'Tablas Resto de Ecuador'!C1486)</f>
        <v>104630.48000000001</v>
      </c>
      <c r="D1486" s="303">
        <f>IF('INGRESO DE DATOS'!$D$19="Guayas/Santa Elena",'Tablas Guayaquil'!D1486,'Tablas Resto de Ecuador'!D1486)</f>
        <v>67503.45</v>
      </c>
      <c r="E1486" s="303">
        <f>IF('INGRESO DE DATOS'!$D$19="Guayas/Santa Elena",'Tablas Guayaquil'!E1486,'Tablas Resto de Ecuador'!E1486)</f>
        <v>0</v>
      </c>
      <c r="F1486" s="303">
        <f>IF('INGRESO DE DATOS'!$D$19="Guayas/Santa Elena",'Tablas Guayaquil'!F1486,'Tablas Resto de Ecuador'!F1486)</f>
        <v>1878.2225000000003</v>
      </c>
      <c r="G1486" s="303">
        <f>IF('INGRESO DE DATOS'!$D$19="Guayas/Santa Elena",'Tablas Guayaquil'!G1486,'Tablas Resto de Ecuador'!G1486)</f>
        <v>1473.5531250000001</v>
      </c>
    </row>
    <row r="1487" spans="1:7" ht="14" hidden="1" x14ac:dyDescent="0.15">
      <c r="A1487" s="25">
        <v>77</v>
      </c>
      <c r="B1487" s="27"/>
      <c r="C1487" s="303">
        <f>IF('INGRESO DE DATOS'!$D$19="Guayas/Santa Elena",'Tablas Guayaquil'!C1487,'Tablas Resto de Ecuador'!C1487)</f>
        <v>104630.48000000001</v>
      </c>
      <c r="D1487" s="303">
        <f>IF('INGRESO DE DATOS'!$D$19="Guayas/Santa Elena",'Tablas Guayaquil'!D1487,'Tablas Resto de Ecuador'!D1487)</f>
        <v>67503.45</v>
      </c>
      <c r="E1487" s="303">
        <f>IF('INGRESO DE DATOS'!$D$19="Guayas/Santa Elena",'Tablas Guayaquil'!E1487,'Tablas Resto de Ecuador'!E1487)</f>
        <v>0</v>
      </c>
      <c r="F1487" s="303">
        <f>IF('INGRESO DE DATOS'!$D$19="Guayas/Santa Elena",'Tablas Guayaquil'!F1487,'Tablas Resto de Ecuador'!F1487)</f>
        <v>1878.2225000000003</v>
      </c>
      <c r="G1487" s="303">
        <f>IF('INGRESO DE DATOS'!$D$19="Guayas/Santa Elena",'Tablas Guayaquil'!G1487,'Tablas Resto de Ecuador'!G1487)</f>
        <v>1473.5531250000001</v>
      </c>
    </row>
    <row r="1488" spans="1:7" ht="14" hidden="1" x14ac:dyDescent="0.15">
      <c r="A1488" s="25">
        <v>78</v>
      </c>
      <c r="B1488" s="27"/>
      <c r="C1488" s="303">
        <f>IF('INGRESO DE DATOS'!$D$19="Guayas/Santa Elena",'Tablas Guayaquil'!C1488,'Tablas Resto de Ecuador'!C1488)</f>
        <v>104630.48000000001</v>
      </c>
      <c r="D1488" s="303">
        <f>IF('INGRESO DE DATOS'!$D$19="Guayas/Santa Elena",'Tablas Guayaquil'!D1488,'Tablas Resto de Ecuador'!D1488)</f>
        <v>67503.45</v>
      </c>
      <c r="E1488" s="303">
        <f>IF('INGRESO DE DATOS'!$D$19="Guayas/Santa Elena",'Tablas Guayaquil'!E1488,'Tablas Resto de Ecuador'!E1488)</f>
        <v>0</v>
      </c>
      <c r="F1488" s="303">
        <f>IF('INGRESO DE DATOS'!$D$19="Guayas/Santa Elena",'Tablas Guayaquil'!F1488,'Tablas Resto de Ecuador'!F1488)</f>
        <v>1878.2225000000003</v>
      </c>
      <c r="G1488" s="303">
        <f>IF('INGRESO DE DATOS'!$D$19="Guayas/Santa Elena",'Tablas Guayaquil'!G1488,'Tablas Resto de Ecuador'!G1488)</f>
        <v>1473.5531250000001</v>
      </c>
    </row>
    <row r="1489" spans="1:7" ht="14" hidden="1" x14ac:dyDescent="0.15">
      <c r="A1489" s="25">
        <v>79</v>
      </c>
      <c r="B1489" s="27"/>
      <c r="C1489" s="303">
        <f>IF('INGRESO DE DATOS'!$D$19="Guayas/Santa Elena",'Tablas Guayaquil'!C1489,'Tablas Resto de Ecuador'!C1489)</f>
        <v>104630.48000000001</v>
      </c>
      <c r="D1489" s="303">
        <f>IF('INGRESO DE DATOS'!$D$19="Guayas/Santa Elena",'Tablas Guayaquil'!D1489,'Tablas Resto de Ecuador'!D1489)</f>
        <v>67503.45</v>
      </c>
      <c r="E1489" s="303">
        <f>IF('INGRESO DE DATOS'!$D$19="Guayas/Santa Elena",'Tablas Guayaquil'!E1489,'Tablas Resto de Ecuador'!E1489)</f>
        <v>0</v>
      </c>
      <c r="F1489" s="303">
        <f>IF('INGRESO DE DATOS'!$D$19="Guayas/Santa Elena",'Tablas Guayaquil'!F1489,'Tablas Resto de Ecuador'!F1489)</f>
        <v>1878.2225000000003</v>
      </c>
      <c r="G1489" s="303">
        <f>IF('INGRESO DE DATOS'!$D$19="Guayas/Santa Elena",'Tablas Guayaquil'!G1489,'Tablas Resto de Ecuador'!G1489)</f>
        <v>1473.5531250000001</v>
      </c>
    </row>
    <row r="1490" spans="1:7" ht="14" hidden="1" x14ac:dyDescent="0.15">
      <c r="A1490" s="25">
        <v>80</v>
      </c>
      <c r="B1490" s="27"/>
      <c r="C1490" s="303">
        <f>IF('INGRESO DE DATOS'!$D$19="Guayas/Santa Elena",'Tablas Guayaquil'!C1490,'Tablas Resto de Ecuador'!C1490)</f>
        <v>104630.48000000001</v>
      </c>
      <c r="D1490" s="303">
        <f>IF('INGRESO DE DATOS'!$D$19="Guayas/Santa Elena",'Tablas Guayaquil'!D1490,'Tablas Resto de Ecuador'!D1490)</f>
        <v>67503.45</v>
      </c>
      <c r="E1490" s="303">
        <f>IF('INGRESO DE DATOS'!$D$19="Guayas/Santa Elena",'Tablas Guayaquil'!E1490,'Tablas Resto de Ecuador'!E1490)</f>
        <v>0</v>
      </c>
      <c r="F1490" s="303">
        <f>IF('INGRESO DE DATOS'!$D$19="Guayas/Santa Elena",'Tablas Guayaquil'!F1490,'Tablas Resto de Ecuador'!F1490)</f>
        <v>1878.2225000000003</v>
      </c>
      <c r="G1490" s="303">
        <f>IF('INGRESO DE DATOS'!$D$19="Guayas/Santa Elena",'Tablas Guayaquil'!G1490,'Tablas Resto de Ecuador'!G1490)</f>
        <v>1473.5531250000001</v>
      </c>
    </row>
    <row r="1491" spans="1:7" ht="14" hidden="1" x14ac:dyDescent="0.15">
      <c r="A1491" s="25">
        <v>81</v>
      </c>
      <c r="B1491" s="27"/>
      <c r="C1491" s="303">
        <f>IF('INGRESO DE DATOS'!$D$19="Guayas/Santa Elena",'Tablas Guayaquil'!C1491,'Tablas Resto de Ecuador'!C1491)</f>
        <v>104630.48000000001</v>
      </c>
      <c r="D1491" s="303">
        <f>IF('INGRESO DE DATOS'!$D$19="Guayas/Santa Elena",'Tablas Guayaquil'!D1491,'Tablas Resto de Ecuador'!D1491)</f>
        <v>67503.45</v>
      </c>
      <c r="E1491" s="303">
        <f>IF('INGRESO DE DATOS'!$D$19="Guayas/Santa Elena",'Tablas Guayaquil'!E1491,'Tablas Resto de Ecuador'!E1491)</f>
        <v>0</v>
      </c>
      <c r="F1491" s="303">
        <f>IF('INGRESO DE DATOS'!$D$19="Guayas/Santa Elena",'Tablas Guayaquil'!F1491,'Tablas Resto de Ecuador'!F1491)</f>
        <v>1878.2225000000003</v>
      </c>
      <c r="G1491" s="303">
        <f>IF('INGRESO DE DATOS'!$D$19="Guayas/Santa Elena",'Tablas Guayaquil'!G1491,'Tablas Resto de Ecuador'!G1491)</f>
        <v>1473.5531250000001</v>
      </c>
    </row>
    <row r="1492" spans="1:7" ht="14" hidden="1" x14ac:dyDescent="0.15">
      <c r="A1492" s="25">
        <v>82</v>
      </c>
      <c r="B1492" s="27"/>
      <c r="C1492" s="303">
        <f>IF('INGRESO DE DATOS'!$D$19="Guayas/Santa Elena",'Tablas Guayaquil'!C1492,'Tablas Resto de Ecuador'!C1492)</f>
        <v>104630.48000000001</v>
      </c>
      <c r="D1492" s="303">
        <f>IF('INGRESO DE DATOS'!$D$19="Guayas/Santa Elena",'Tablas Guayaquil'!D1492,'Tablas Resto de Ecuador'!D1492)</f>
        <v>67503.45</v>
      </c>
      <c r="E1492" s="303">
        <f>IF('INGRESO DE DATOS'!$D$19="Guayas/Santa Elena",'Tablas Guayaquil'!E1492,'Tablas Resto de Ecuador'!E1492)</f>
        <v>0</v>
      </c>
      <c r="F1492" s="303">
        <f>IF('INGRESO DE DATOS'!$D$19="Guayas/Santa Elena",'Tablas Guayaquil'!F1492,'Tablas Resto de Ecuador'!F1492)</f>
        <v>1878.2225000000003</v>
      </c>
      <c r="G1492" s="303">
        <f>IF('INGRESO DE DATOS'!$D$19="Guayas/Santa Elena",'Tablas Guayaquil'!G1492,'Tablas Resto de Ecuador'!G1492)</f>
        <v>1473.5531250000001</v>
      </c>
    </row>
    <row r="1493" spans="1:7" ht="14" hidden="1" x14ac:dyDescent="0.15">
      <c r="A1493" s="25">
        <v>83</v>
      </c>
      <c r="B1493" s="27"/>
      <c r="C1493" s="303">
        <f>IF('INGRESO DE DATOS'!$D$19="Guayas/Santa Elena",'Tablas Guayaquil'!C1493,'Tablas Resto de Ecuador'!C1493)</f>
        <v>104630.48000000001</v>
      </c>
      <c r="D1493" s="303">
        <f>IF('INGRESO DE DATOS'!$D$19="Guayas/Santa Elena",'Tablas Guayaquil'!D1493,'Tablas Resto de Ecuador'!D1493)</f>
        <v>67503.45</v>
      </c>
      <c r="E1493" s="303">
        <f>IF('INGRESO DE DATOS'!$D$19="Guayas/Santa Elena",'Tablas Guayaquil'!E1493,'Tablas Resto de Ecuador'!E1493)</f>
        <v>0</v>
      </c>
      <c r="F1493" s="303">
        <f>IF('INGRESO DE DATOS'!$D$19="Guayas/Santa Elena",'Tablas Guayaquil'!F1493,'Tablas Resto de Ecuador'!F1493)</f>
        <v>1878.2225000000003</v>
      </c>
      <c r="G1493" s="303">
        <f>IF('INGRESO DE DATOS'!$D$19="Guayas/Santa Elena",'Tablas Guayaquil'!G1493,'Tablas Resto de Ecuador'!G1493)</f>
        <v>1473.5531250000001</v>
      </c>
    </row>
    <row r="1494" spans="1:7" ht="14" hidden="1" x14ac:dyDescent="0.15">
      <c r="A1494" s="25">
        <v>84</v>
      </c>
      <c r="B1494" s="27" t="s">
        <v>3</v>
      </c>
      <c r="C1494" s="303">
        <f>IF('INGRESO DE DATOS'!$D$19="Guayas/Santa Elena",'Tablas Guayaquil'!C1494,'Tablas Resto de Ecuador'!C1494)</f>
        <v>104630.48000000001</v>
      </c>
      <c r="D1494" s="303">
        <f>IF('INGRESO DE DATOS'!$D$19="Guayas/Santa Elena",'Tablas Guayaquil'!D1494,'Tablas Resto de Ecuador'!D1494)</f>
        <v>67503.45</v>
      </c>
      <c r="E1494" s="303">
        <f>IF('INGRESO DE DATOS'!$D$19="Guayas/Santa Elena",'Tablas Guayaquil'!E1494,'Tablas Resto de Ecuador'!E1494)</f>
        <v>0</v>
      </c>
      <c r="F1494" s="303">
        <f>IF('INGRESO DE DATOS'!$D$19="Guayas/Santa Elena",'Tablas Guayaquil'!F1494,'Tablas Resto de Ecuador'!F1494)</f>
        <v>1878.2225000000003</v>
      </c>
      <c r="G1494" s="303">
        <f>IF('INGRESO DE DATOS'!$D$19="Guayas/Santa Elena",'Tablas Guayaquil'!G1494,'Tablas Resto de Ecuador'!G1494)</f>
        <v>1473.5531250000001</v>
      </c>
    </row>
    <row r="1495" spans="1:7" ht="14" hidden="1" x14ac:dyDescent="0.15">
      <c r="A1495" s="25">
        <v>1</v>
      </c>
      <c r="B1495" s="27" t="s">
        <v>4</v>
      </c>
      <c r="C1495" s="303">
        <f>IF('INGRESO DE DATOS'!$D$19="Guayas/Santa Elena",'Tablas Guayaquil'!C1495,'Tablas Resto de Ecuador'!C1495)</f>
        <v>5411.83</v>
      </c>
      <c r="D1495" s="303">
        <f>IF('INGRESO DE DATOS'!$D$19="Guayas/Santa Elena",'Tablas Guayaquil'!D1495,'Tablas Resto de Ecuador'!D1495)</f>
        <v>3491.6400000000003</v>
      </c>
      <c r="E1495" s="303">
        <f>IF('INGRESO DE DATOS'!$D$19="Guayas/Santa Elena",'Tablas Guayaquil'!E1495,'Tablas Resto de Ecuador'!E1495)</f>
        <v>0</v>
      </c>
      <c r="F1495" s="303">
        <f>IF('INGRESO DE DATOS'!$D$19="Guayas/Santa Elena",'Tablas Guayaquil'!F1495,'Tablas Resto de Ecuador'!F1495)</f>
        <v>1878.2225000000003</v>
      </c>
      <c r="G1495" s="303">
        <f>IF('INGRESO DE DATOS'!$D$19="Guayas/Santa Elena",'Tablas Guayaquil'!G1495,'Tablas Resto de Ecuador'!G1495)</f>
        <v>1473.5531250000001</v>
      </c>
    </row>
    <row r="1496" spans="1:7" ht="14" hidden="1" x14ac:dyDescent="0.15">
      <c r="A1496" s="25">
        <v>2</v>
      </c>
      <c r="B1496" s="27" t="s">
        <v>1</v>
      </c>
      <c r="C1496" s="303">
        <f>IF('INGRESO DE DATOS'!$D$19="Guayas/Santa Elena",'Tablas Guayaquil'!C1496,'Tablas Resto de Ecuador'!C1496)</f>
        <v>9200.27</v>
      </c>
      <c r="D1496" s="303">
        <f>IF('INGRESO DE DATOS'!$D$19="Guayas/Santa Elena",'Tablas Guayaquil'!D1496,'Tablas Resto de Ecuador'!D1496)</f>
        <v>5934.9400000000005</v>
      </c>
      <c r="E1496" s="303">
        <f>IF('INGRESO DE DATOS'!$D$19="Guayas/Santa Elena",'Tablas Guayaquil'!E1496,'Tablas Resto de Ecuador'!E1496)</f>
        <v>0</v>
      </c>
      <c r="F1496" s="303">
        <f>IF('INGRESO DE DATOS'!$D$19="Guayas/Santa Elena",'Tablas Guayaquil'!F1496,'Tablas Resto de Ecuador'!F1496)</f>
        <v>102.16937500000002</v>
      </c>
      <c r="G1496" s="303">
        <f>IF('INGRESO DE DATOS'!$D$19="Guayas/Santa Elena",'Tablas Guayaquil'!G1496,'Tablas Resto de Ecuador'!G1496)</f>
        <v>80.238125000000011</v>
      </c>
    </row>
    <row r="1497" spans="1:7" ht="14" hidden="1" x14ac:dyDescent="0.15">
      <c r="A1497" s="25">
        <v>3</v>
      </c>
      <c r="B1497" s="27" t="s">
        <v>5</v>
      </c>
      <c r="C1497" s="303">
        <f>IF('INGRESO DE DATOS'!$D$19="Guayas/Santa Elena",'Tablas Guayaquil'!C1497,'Tablas Resto de Ecuador'!C1497)</f>
        <v>12986.060000000001</v>
      </c>
      <c r="D1497" s="303">
        <f>IF('INGRESO DE DATOS'!$D$19="Guayas/Santa Elena",'Tablas Guayaquil'!D1497,'Tablas Resto de Ecuador'!D1497)</f>
        <v>8379.3000000000011</v>
      </c>
      <c r="E1497" s="303">
        <f>IF('INGRESO DE DATOS'!$D$19="Guayas/Santa Elena",'Tablas Guayaquil'!E1497,'Tablas Resto de Ecuador'!E1497)</f>
        <v>0</v>
      </c>
      <c r="F1497" s="303">
        <f>IF('INGRESO DE DATOS'!$D$19="Guayas/Santa Elena",'Tablas Guayaquil'!F1497,'Tablas Resto de Ecuador'!F1497)</f>
        <v>173.63500000000005</v>
      </c>
      <c r="G1497" s="303">
        <f>IF('INGRESO DE DATOS'!$D$19="Guayas/Santa Elena",'Tablas Guayaquil'!G1497,'Tablas Resto de Ecuador'!G1497)</f>
        <v>136.12500000000003</v>
      </c>
    </row>
  </sheetData>
  <sheetProtection algorithmName="SHA-512" hashValue="jqPlIh2fXsV8xFwK9no99m0Y5LKl5FlY0HUXlEv8p6Dn2Yd0YuHz0d451T2N8pQauTbMO+HHqxLPjnphEWW9jA==" saltValue="Sqm2zffEH+mvJfHKFfWPUg==" spinCount="100000" sheet="1" objects="1" scenarios="1"/>
  <mergeCells count="23">
    <mergeCell ref="A753:B753"/>
    <mergeCell ref="A828:B828"/>
    <mergeCell ref="A678:B678"/>
    <mergeCell ref="A528:B528"/>
    <mergeCell ref="A603:B603"/>
    <mergeCell ref="A453:B453"/>
    <mergeCell ref="A377:B377"/>
    <mergeCell ref="A153:B153"/>
    <mergeCell ref="A227:B227"/>
    <mergeCell ref="A303:B303"/>
    <mergeCell ref="A2:G2"/>
    <mergeCell ref="A3:G3"/>
    <mergeCell ref="A78:B78"/>
    <mergeCell ref="A4:B4"/>
    <mergeCell ref="C4:G4"/>
    <mergeCell ref="A1276:B1276"/>
    <mergeCell ref="A1426:B1426"/>
    <mergeCell ref="A1351:B1351"/>
    <mergeCell ref="A903:B903"/>
    <mergeCell ref="A977:B977"/>
    <mergeCell ref="A1052:B1052"/>
    <mergeCell ref="A1127:B1127"/>
    <mergeCell ref="A1201:B1201"/>
  </mergeCells>
  <phoneticPr fontId="12" type="noConversion"/>
  <conditionalFormatting sqref="I6:M75">
    <cfRule type="containsText" dxfId="14" priority="5" operator="containsText" text="True">
      <formula>NOT(ISERROR(SEARCH("True",I6)))</formula>
    </cfRule>
  </conditionalFormatting>
  <conditionalFormatting sqref="I155:M224">
    <cfRule type="containsText" dxfId="13" priority="4" operator="containsText" text="True">
      <formula>NOT(ISERROR(SEARCH("True",I155)))</formula>
    </cfRule>
  </conditionalFormatting>
  <conditionalFormatting sqref="I305:M374">
    <cfRule type="containsText" dxfId="12" priority="3" operator="containsText" text="True">
      <formula>NOT(ISERROR(SEARCH("True",I305)))</formula>
    </cfRule>
  </conditionalFormatting>
  <conditionalFormatting sqref="I905:J974">
    <cfRule type="containsText" dxfId="11" priority="2" operator="containsText" text="True">
      <formula>NOT(ISERROR(SEARCH("True",I905)))</formula>
    </cfRule>
  </conditionalFormatting>
  <conditionalFormatting sqref="I1129:J1198">
    <cfRule type="containsText" dxfId="10" priority="1" operator="containsText" text="True">
      <formula>NOT(ISERROR(SEARCH("True",I1129)))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1497"/>
  <sheetViews>
    <sheetView showGridLines="0" topLeftCell="A1048576" zoomScale="90" zoomScaleNormal="90" zoomScalePageLayoutView="150" workbookViewId="0">
      <selection activeCell="A1167" sqref="A1:XFD1048576"/>
    </sheetView>
  </sheetViews>
  <sheetFormatPr baseColWidth="10" defaultColWidth="8.6640625" defaultRowHeight="13" zeroHeight="1" x14ac:dyDescent="0.15"/>
  <cols>
    <col min="1" max="1" width="3.6640625" style="1" customWidth="1"/>
    <col min="2" max="2" width="20.6640625" style="1" customWidth="1"/>
    <col min="3" max="7" width="15.6640625" style="2" customWidth="1"/>
    <col min="8" max="19" width="15.6640625" style="1" customWidth="1"/>
    <col min="20" max="16384" width="8.6640625" style="1"/>
  </cols>
  <sheetData>
    <row r="1" spans="1:12" ht="14" hidden="1" thickBot="1" x14ac:dyDescent="0.2"/>
    <row r="2" spans="1:12" ht="18" hidden="1" x14ac:dyDescent="0.2">
      <c r="A2" s="553" t="s">
        <v>15</v>
      </c>
      <c r="B2" s="554"/>
      <c r="C2" s="554"/>
      <c r="D2" s="554"/>
      <c r="E2" s="554"/>
      <c r="F2" s="554"/>
      <c r="G2" s="554"/>
      <c r="I2" s="33" t="s">
        <v>10</v>
      </c>
      <c r="K2" s="1">
        <f>1.12/12</f>
        <v>9.3333333333333338E-2</v>
      </c>
    </row>
    <row r="3" spans="1:12" ht="18" hidden="1" x14ac:dyDescent="0.2">
      <c r="A3" s="555" t="s">
        <v>6</v>
      </c>
      <c r="B3" s="556"/>
      <c r="C3" s="556"/>
      <c r="D3" s="556"/>
      <c r="E3" s="556"/>
      <c r="F3" s="556"/>
      <c r="G3" s="556"/>
      <c r="I3" s="33" t="s">
        <v>13</v>
      </c>
      <c r="K3" s="1">
        <f>1.1/4</f>
        <v>0.27500000000000002</v>
      </c>
    </row>
    <row r="4" spans="1:12" hidden="1" x14ac:dyDescent="0.15">
      <c r="A4" s="551" t="s">
        <v>0</v>
      </c>
      <c r="B4" s="552"/>
      <c r="C4" s="552"/>
      <c r="D4" s="552"/>
      <c r="E4" s="552"/>
      <c r="F4" s="552"/>
      <c r="G4" s="552"/>
      <c r="I4" s="33" t="s">
        <v>14</v>
      </c>
      <c r="K4" s="1">
        <f>1.06/2</f>
        <v>0.53</v>
      </c>
    </row>
    <row r="5" spans="1:12" hidden="1" x14ac:dyDescent="0.15">
      <c r="A5" s="4" t="s">
        <v>2</v>
      </c>
      <c r="B5" s="5" t="s">
        <v>2</v>
      </c>
      <c r="C5" s="34">
        <v>250</v>
      </c>
      <c r="D5" s="34">
        <v>2000</v>
      </c>
      <c r="E5" s="34">
        <v>3500</v>
      </c>
      <c r="F5" s="34">
        <v>5000</v>
      </c>
      <c r="G5" s="34">
        <v>10000</v>
      </c>
    </row>
    <row r="6" spans="1:12" ht="15" hidden="1" x14ac:dyDescent="0.2">
      <c r="A6" s="4">
        <v>18</v>
      </c>
      <c r="B6" s="5"/>
      <c r="C6" s="434">
        <v>10214</v>
      </c>
      <c r="D6" s="434">
        <v>8954</v>
      </c>
      <c r="E6" s="434">
        <v>7248</v>
      </c>
      <c r="F6" s="434">
        <v>6288</v>
      </c>
      <c r="G6" s="434">
        <v>4689</v>
      </c>
      <c r="H6" s="14"/>
      <c r="I6" s="11"/>
      <c r="J6" s="9"/>
      <c r="K6" s="9"/>
      <c r="L6" s="9"/>
    </row>
    <row r="7" spans="1:12" ht="15" hidden="1" x14ac:dyDescent="0.2">
      <c r="A7" s="4">
        <v>19</v>
      </c>
      <c r="B7" s="5"/>
      <c r="C7" s="434">
        <v>10214</v>
      </c>
      <c r="D7" s="434">
        <v>8954</v>
      </c>
      <c r="E7" s="434">
        <v>7248</v>
      </c>
      <c r="F7" s="434">
        <v>6288</v>
      </c>
      <c r="G7" s="434">
        <v>4689</v>
      </c>
      <c r="H7" s="14"/>
      <c r="I7" s="11"/>
      <c r="J7" s="9"/>
      <c r="K7" s="9"/>
      <c r="L7" s="9"/>
    </row>
    <row r="8" spans="1:12" ht="15" hidden="1" x14ac:dyDescent="0.2">
      <c r="A8" s="4">
        <v>20</v>
      </c>
      <c r="B8" s="5"/>
      <c r="C8" s="434">
        <v>10214</v>
      </c>
      <c r="D8" s="434">
        <v>8954</v>
      </c>
      <c r="E8" s="434">
        <v>7248</v>
      </c>
      <c r="F8" s="434">
        <v>6288</v>
      </c>
      <c r="G8" s="434">
        <v>4689</v>
      </c>
      <c r="H8" s="14"/>
      <c r="I8" s="11"/>
      <c r="J8" s="9"/>
      <c r="K8" s="9"/>
      <c r="L8" s="9"/>
    </row>
    <row r="9" spans="1:12" ht="15" hidden="1" x14ac:dyDescent="0.2">
      <c r="A9" s="4">
        <v>21</v>
      </c>
      <c r="B9" s="5"/>
      <c r="C9" s="434">
        <v>10214</v>
      </c>
      <c r="D9" s="434">
        <v>8954</v>
      </c>
      <c r="E9" s="434">
        <v>7248</v>
      </c>
      <c r="F9" s="434">
        <v>6288</v>
      </c>
      <c r="G9" s="434">
        <v>4689</v>
      </c>
      <c r="H9" s="14"/>
      <c r="I9" s="11"/>
      <c r="J9" s="9"/>
      <c r="K9" s="9"/>
      <c r="L9" s="9"/>
    </row>
    <row r="10" spans="1:12" ht="15" hidden="1" x14ac:dyDescent="0.2">
      <c r="A10" s="4">
        <v>22</v>
      </c>
      <c r="B10" s="5"/>
      <c r="C10" s="434">
        <v>10214</v>
      </c>
      <c r="D10" s="434">
        <v>8954</v>
      </c>
      <c r="E10" s="434">
        <v>7248</v>
      </c>
      <c r="F10" s="434">
        <v>6288</v>
      </c>
      <c r="G10" s="434">
        <v>4689</v>
      </c>
      <c r="H10" s="14"/>
      <c r="I10" s="11"/>
      <c r="J10" s="9"/>
      <c r="K10" s="9"/>
      <c r="L10" s="9"/>
    </row>
    <row r="11" spans="1:12" ht="15" hidden="1" x14ac:dyDescent="0.2">
      <c r="A11" s="4">
        <v>23</v>
      </c>
      <c r="B11" s="5"/>
      <c r="C11" s="434">
        <v>10214</v>
      </c>
      <c r="D11" s="434">
        <v>8954</v>
      </c>
      <c r="E11" s="434">
        <v>7248</v>
      </c>
      <c r="F11" s="434">
        <v>6288</v>
      </c>
      <c r="G11" s="434">
        <v>4689</v>
      </c>
      <c r="H11" s="14"/>
      <c r="I11" s="11"/>
      <c r="J11" s="9"/>
      <c r="K11" s="9"/>
      <c r="L11" s="9"/>
    </row>
    <row r="12" spans="1:12" ht="15" hidden="1" x14ac:dyDescent="0.2">
      <c r="A12" s="4">
        <v>24</v>
      </c>
      <c r="B12" s="5"/>
      <c r="C12" s="434">
        <v>10214</v>
      </c>
      <c r="D12" s="434">
        <v>8954</v>
      </c>
      <c r="E12" s="434">
        <v>7248</v>
      </c>
      <c r="F12" s="434">
        <v>6288</v>
      </c>
      <c r="G12" s="434">
        <v>4689</v>
      </c>
      <c r="H12" s="14"/>
      <c r="I12" s="11"/>
      <c r="J12" s="9"/>
      <c r="K12" s="9"/>
      <c r="L12" s="9"/>
    </row>
    <row r="13" spans="1:12" ht="15" hidden="1" x14ac:dyDescent="0.2">
      <c r="A13" s="4">
        <v>25</v>
      </c>
      <c r="B13" s="5"/>
      <c r="C13" s="434">
        <v>10916</v>
      </c>
      <c r="D13" s="434">
        <v>9568</v>
      </c>
      <c r="E13" s="434">
        <v>7699</v>
      </c>
      <c r="F13" s="434">
        <v>6678</v>
      </c>
      <c r="G13" s="434">
        <v>4978</v>
      </c>
      <c r="H13" s="14"/>
      <c r="I13" s="11"/>
      <c r="J13" s="9"/>
      <c r="K13" s="9"/>
      <c r="L13" s="9"/>
    </row>
    <row r="14" spans="1:12" ht="15" hidden="1" x14ac:dyDescent="0.2">
      <c r="A14" s="4">
        <v>26</v>
      </c>
      <c r="B14" s="5"/>
      <c r="C14" s="434">
        <v>10916</v>
      </c>
      <c r="D14" s="434">
        <v>9568</v>
      </c>
      <c r="E14" s="434">
        <v>7699</v>
      </c>
      <c r="F14" s="434">
        <v>6678</v>
      </c>
      <c r="G14" s="434">
        <v>4978</v>
      </c>
      <c r="H14" s="14"/>
      <c r="I14" s="11"/>
      <c r="J14" s="9"/>
      <c r="K14" s="9"/>
      <c r="L14" s="9"/>
    </row>
    <row r="15" spans="1:12" ht="15" hidden="1" x14ac:dyDescent="0.2">
      <c r="A15" s="4">
        <v>27</v>
      </c>
      <c r="B15" s="5"/>
      <c r="C15" s="434">
        <v>10916</v>
      </c>
      <c r="D15" s="434">
        <v>9568</v>
      </c>
      <c r="E15" s="434">
        <v>7699</v>
      </c>
      <c r="F15" s="434">
        <v>6678</v>
      </c>
      <c r="G15" s="434">
        <v>4978</v>
      </c>
      <c r="H15" s="14"/>
      <c r="I15" s="11"/>
      <c r="J15" s="9"/>
      <c r="K15" s="9"/>
      <c r="L15" s="9"/>
    </row>
    <row r="16" spans="1:12" ht="15" hidden="1" x14ac:dyDescent="0.2">
      <c r="A16" s="4">
        <v>28</v>
      </c>
      <c r="B16" s="5"/>
      <c r="C16" s="434">
        <v>10916</v>
      </c>
      <c r="D16" s="434">
        <v>9568</v>
      </c>
      <c r="E16" s="434">
        <v>7699</v>
      </c>
      <c r="F16" s="434">
        <v>6678</v>
      </c>
      <c r="G16" s="434">
        <v>4978</v>
      </c>
      <c r="H16" s="14"/>
      <c r="I16" s="11"/>
      <c r="J16" s="9"/>
      <c r="K16" s="9"/>
      <c r="L16" s="9"/>
    </row>
    <row r="17" spans="1:12" ht="15" hidden="1" x14ac:dyDescent="0.2">
      <c r="A17" s="4">
        <v>29</v>
      </c>
      <c r="B17" s="5"/>
      <c r="C17" s="434">
        <v>10916</v>
      </c>
      <c r="D17" s="434">
        <v>9568</v>
      </c>
      <c r="E17" s="434">
        <v>7699</v>
      </c>
      <c r="F17" s="434">
        <v>6678</v>
      </c>
      <c r="G17" s="434">
        <v>4978</v>
      </c>
      <c r="H17" s="14"/>
      <c r="I17" s="11"/>
      <c r="J17" s="9"/>
      <c r="K17" s="9"/>
      <c r="L17" s="9"/>
    </row>
    <row r="18" spans="1:12" ht="15" hidden="1" x14ac:dyDescent="0.2">
      <c r="A18" s="4">
        <v>30</v>
      </c>
      <c r="B18" s="5"/>
      <c r="C18" s="434">
        <v>12138</v>
      </c>
      <c r="D18" s="434">
        <v>10641</v>
      </c>
      <c r="E18" s="434">
        <v>8498</v>
      </c>
      <c r="F18" s="434">
        <v>7369</v>
      </c>
      <c r="G18" s="434">
        <v>5494</v>
      </c>
      <c r="H18" s="14"/>
      <c r="I18" s="11"/>
      <c r="J18" s="9"/>
      <c r="K18" s="9"/>
      <c r="L18" s="9"/>
    </row>
    <row r="19" spans="1:12" ht="15" hidden="1" x14ac:dyDescent="0.2">
      <c r="A19" s="4">
        <v>31</v>
      </c>
      <c r="B19" s="5"/>
      <c r="C19" s="434">
        <v>12138</v>
      </c>
      <c r="D19" s="434">
        <v>10641</v>
      </c>
      <c r="E19" s="434">
        <v>8498</v>
      </c>
      <c r="F19" s="434">
        <v>7369</v>
      </c>
      <c r="G19" s="434">
        <v>5494</v>
      </c>
      <c r="H19" s="14"/>
      <c r="I19" s="11"/>
      <c r="J19" s="9"/>
      <c r="K19" s="9"/>
      <c r="L19" s="9"/>
    </row>
    <row r="20" spans="1:12" ht="15" hidden="1" x14ac:dyDescent="0.2">
      <c r="A20" s="4">
        <v>32</v>
      </c>
      <c r="B20" s="5"/>
      <c r="C20" s="434">
        <v>12138</v>
      </c>
      <c r="D20" s="434">
        <v>10641</v>
      </c>
      <c r="E20" s="434">
        <v>8498</v>
      </c>
      <c r="F20" s="434">
        <v>7369</v>
      </c>
      <c r="G20" s="434">
        <v>5494</v>
      </c>
      <c r="H20" s="14"/>
      <c r="I20" s="11"/>
      <c r="J20" s="9"/>
      <c r="K20" s="9"/>
      <c r="L20" s="9"/>
    </row>
    <row r="21" spans="1:12" ht="15" hidden="1" x14ac:dyDescent="0.2">
      <c r="A21" s="4">
        <v>33</v>
      </c>
      <c r="B21" s="5"/>
      <c r="C21" s="434">
        <v>12138</v>
      </c>
      <c r="D21" s="434">
        <v>10641</v>
      </c>
      <c r="E21" s="434">
        <v>8498</v>
      </c>
      <c r="F21" s="434">
        <v>7369</v>
      </c>
      <c r="G21" s="434">
        <v>5494</v>
      </c>
      <c r="H21" s="14"/>
      <c r="I21" s="11"/>
      <c r="J21" s="9"/>
      <c r="K21" s="9"/>
      <c r="L21" s="9"/>
    </row>
    <row r="22" spans="1:12" ht="15" hidden="1" x14ac:dyDescent="0.2">
      <c r="A22" s="4">
        <v>34</v>
      </c>
      <c r="B22" s="5"/>
      <c r="C22" s="434">
        <v>12138</v>
      </c>
      <c r="D22" s="434">
        <v>10641</v>
      </c>
      <c r="E22" s="434">
        <v>8498</v>
      </c>
      <c r="F22" s="434">
        <v>7369</v>
      </c>
      <c r="G22" s="434">
        <v>5494</v>
      </c>
      <c r="H22" s="14"/>
      <c r="I22" s="11"/>
      <c r="J22" s="9"/>
      <c r="K22" s="9"/>
      <c r="L22" s="9"/>
    </row>
    <row r="23" spans="1:12" ht="15" hidden="1" x14ac:dyDescent="0.2">
      <c r="A23" s="4">
        <v>35</v>
      </c>
      <c r="B23" s="5"/>
      <c r="C23" s="434">
        <v>13555</v>
      </c>
      <c r="D23" s="434">
        <v>11878</v>
      </c>
      <c r="E23" s="434">
        <v>9432</v>
      </c>
      <c r="F23" s="434">
        <v>8179</v>
      </c>
      <c r="G23" s="434">
        <v>6100</v>
      </c>
      <c r="H23" s="14"/>
      <c r="I23" s="11"/>
      <c r="J23" s="9"/>
      <c r="K23" s="9"/>
      <c r="L23" s="9"/>
    </row>
    <row r="24" spans="1:12" ht="15" hidden="1" x14ac:dyDescent="0.2">
      <c r="A24" s="4">
        <v>36</v>
      </c>
      <c r="B24" s="5"/>
      <c r="C24" s="434">
        <v>13555</v>
      </c>
      <c r="D24" s="434">
        <v>11878</v>
      </c>
      <c r="E24" s="434">
        <v>9432</v>
      </c>
      <c r="F24" s="434">
        <v>8179</v>
      </c>
      <c r="G24" s="434">
        <v>6100</v>
      </c>
      <c r="H24" s="14"/>
      <c r="I24" s="11"/>
      <c r="J24" s="9"/>
      <c r="K24" s="9"/>
      <c r="L24" s="9"/>
    </row>
    <row r="25" spans="1:12" ht="15" hidden="1" x14ac:dyDescent="0.2">
      <c r="A25" s="4">
        <v>37</v>
      </c>
      <c r="B25" s="5"/>
      <c r="C25" s="434">
        <v>13555</v>
      </c>
      <c r="D25" s="434">
        <v>11878</v>
      </c>
      <c r="E25" s="434">
        <v>9432</v>
      </c>
      <c r="F25" s="434">
        <v>8179</v>
      </c>
      <c r="G25" s="434">
        <v>6100</v>
      </c>
      <c r="H25" s="14"/>
      <c r="I25" s="11"/>
      <c r="J25" s="9"/>
      <c r="K25" s="9"/>
      <c r="L25" s="9"/>
    </row>
    <row r="26" spans="1:12" ht="15" hidden="1" x14ac:dyDescent="0.2">
      <c r="A26" s="4">
        <v>38</v>
      </c>
      <c r="B26" s="5"/>
      <c r="C26" s="434">
        <v>13555</v>
      </c>
      <c r="D26" s="434">
        <v>11878</v>
      </c>
      <c r="E26" s="434">
        <v>9432</v>
      </c>
      <c r="F26" s="434">
        <v>8179</v>
      </c>
      <c r="G26" s="434">
        <v>6100</v>
      </c>
      <c r="H26" s="14"/>
      <c r="I26" s="11"/>
      <c r="J26" s="9"/>
      <c r="K26" s="9"/>
      <c r="L26" s="9"/>
    </row>
    <row r="27" spans="1:12" ht="15" hidden="1" x14ac:dyDescent="0.2">
      <c r="A27" s="4">
        <v>39</v>
      </c>
      <c r="B27" s="5"/>
      <c r="C27" s="434">
        <v>13555</v>
      </c>
      <c r="D27" s="434">
        <v>11878</v>
      </c>
      <c r="E27" s="434">
        <v>9432</v>
      </c>
      <c r="F27" s="434">
        <v>8179</v>
      </c>
      <c r="G27" s="434">
        <v>6100</v>
      </c>
      <c r="H27" s="14"/>
      <c r="I27" s="11"/>
      <c r="J27" s="9"/>
      <c r="K27" s="9"/>
      <c r="L27" s="9"/>
    </row>
    <row r="28" spans="1:12" ht="15" hidden="1" x14ac:dyDescent="0.2">
      <c r="A28" s="4">
        <v>40</v>
      </c>
      <c r="B28" s="5"/>
      <c r="C28" s="434">
        <v>15181</v>
      </c>
      <c r="D28" s="434">
        <v>13308</v>
      </c>
      <c r="E28" s="434">
        <v>10519</v>
      </c>
      <c r="F28" s="434">
        <v>9122</v>
      </c>
      <c r="G28" s="434">
        <v>6801</v>
      </c>
      <c r="H28" s="14"/>
      <c r="I28" s="11"/>
      <c r="J28" s="9"/>
      <c r="K28" s="9"/>
      <c r="L28" s="9"/>
    </row>
    <row r="29" spans="1:12" ht="15" hidden="1" x14ac:dyDescent="0.2">
      <c r="A29" s="4">
        <v>41</v>
      </c>
      <c r="B29" s="5"/>
      <c r="C29" s="434">
        <v>15181</v>
      </c>
      <c r="D29" s="434">
        <v>13308</v>
      </c>
      <c r="E29" s="434">
        <v>10519</v>
      </c>
      <c r="F29" s="434">
        <v>9122</v>
      </c>
      <c r="G29" s="434">
        <v>6801</v>
      </c>
      <c r="H29" s="14"/>
      <c r="I29" s="11"/>
      <c r="J29" s="9"/>
      <c r="K29" s="9"/>
      <c r="L29" s="9"/>
    </row>
    <row r="30" spans="1:12" ht="15" hidden="1" x14ac:dyDescent="0.2">
      <c r="A30" s="4">
        <v>42</v>
      </c>
      <c r="B30" s="5"/>
      <c r="C30" s="434">
        <v>15181</v>
      </c>
      <c r="D30" s="434">
        <v>13308</v>
      </c>
      <c r="E30" s="434">
        <v>10519</v>
      </c>
      <c r="F30" s="434">
        <v>9122</v>
      </c>
      <c r="G30" s="434">
        <v>6801</v>
      </c>
      <c r="H30" s="15"/>
      <c r="I30" s="12"/>
      <c r="J30" s="10"/>
      <c r="K30" s="13"/>
      <c r="L30" s="13"/>
    </row>
    <row r="31" spans="1:12" ht="15" hidden="1" x14ac:dyDescent="0.2">
      <c r="A31" s="4">
        <v>43</v>
      </c>
      <c r="B31" s="5"/>
      <c r="C31" s="434">
        <v>15181</v>
      </c>
      <c r="D31" s="434">
        <v>13308</v>
      </c>
      <c r="E31" s="434">
        <v>10519</v>
      </c>
      <c r="F31" s="434">
        <v>9122</v>
      </c>
      <c r="G31" s="434">
        <v>6801</v>
      </c>
      <c r="H31" s="15"/>
      <c r="I31" s="12"/>
      <c r="J31" s="10"/>
      <c r="K31" s="13"/>
      <c r="L31" s="13"/>
    </row>
    <row r="32" spans="1:12" ht="15" hidden="1" x14ac:dyDescent="0.2">
      <c r="A32" s="4">
        <v>44</v>
      </c>
      <c r="B32" s="5"/>
      <c r="C32" s="434">
        <v>15181</v>
      </c>
      <c r="D32" s="434">
        <v>13308</v>
      </c>
      <c r="E32" s="434">
        <v>10519</v>
      </c>
      <c r="F32" s="434">
        <v>9122</v>
      </c>
      <c r="G32" s="434">
        <v>6801</v>
      </c>
      <c r="H32" s="15"/>
      <c r="I32" s="12"/>
      <c r="J32" s="10"/>
      <c r="K32" s="13"/>
      <c r="L32" s="13"/>
    </row>
    <row r="33" spans="1:14" ht="15" hidden="1" x14ac:dyDescent="0.2">
      <c r="A33" s="4">
        <v>45</v>
      </c>
      <c r="B33" s="5"/>
      <c r="C33" s="434">
        <v>16990</v>
      </c>
      <c r="D33" s="434">
        <v>14895</v>
      </c>
      <c r="E33" s="434">
        <v>11737</v>
      </c>
      <c r="F33" s="434">
        <v>10177</v>
      </c>
      <c r="G33" s="434">
        <v>7588</v>
      </c>
      <c r="H33" s="15"/>
      <c r="I33" s="12"/>
      <c r="J33" s="10"/>
      <c r="K33" s="13"/>
      <c r="L33" s="13"/>
    </row>
    <row r="34" spans="1:14" ht="15" hidden="1" x14ac:dyDescent="0.2">
      <c r="A34" s="4">
        <v>46</v>
      </c>
      <c r="B34" s="5"/>
      <c r="C34" s="434">
        <v>16990</v>
      </c>
      <c r="D34" s="434">
        <v>14895</v>
      </c>
      <c r="E34" s="434">
        <v>11737</v>
      </c>
      <c r="F34" s="434">
        <v>10177</v>
      </c>
      <c r="G34" s="434">
        <v>7588</v>
      </c>
      <c r="H34" s="15"/>
      <c r="I34" s="12"/>
      <c r="J34" s="10"/>
      <c r="K34" s="13"/>
      <c r="L34" s="13"/>
    </row>
    <row r="35" spans="1:14" ht="15" hidden="1" x14ac:dyDescent="0.2">
      <c r="A35" s="4">
        <v>47</v>
      </c>
      <c r="B35" s="5"/>
      <c r="C35" s="434">
        <v>16990</v>
      </c>
      <c r="D35" s="434">
        <v>14895</v>
      </c>
      <c r="E35" s="434">
        <v>11737</v>
      </c>
      <c r="F35" s="434">
        <v>10177</v>
      </c>
      <c r="G35" s="434">
        <v>7588</v>
      </c>
      <c r="H35" s="15"/>
      <c r="I35" s="12"/>
      <c r="J35" s="10"/>
      <c r="K35" s="13"/>
      <c r="L35" s="13"/>
    </row>
    <row r="36" spans="1:14" ht="15" hidden="1" x14ac:dyDescent="0.2">
      <c r="A36" s="4">
        <v>48</v>
      </c>
      <c r="B36" s="5"/>
      <c r="C36" s="434">
        <v>16990</v>
      </c>
      <c r="D36" s="434">
        <v>14895</v>
      </c>
      <c r="E36" s="434">
        <v>11737</v>
      </c>
      <c r="F36" s="434">
        <v>10177</v>
      </c>
      <c r="G36" s="434">
        <v>7588</v>
      </c>
      <c r="H36" s="15"/>
      <c r="I36" s="12"/>
      <c r="J36" s="10"/>
      <c r="K36" s="13"/>
      <c r="L36" s="13"/>
    </row>
    <row r="37" spans="1:14" ht="15" hidden="1" x14ac:dyDescent="0.2">
      <c r="A37" s="4">
        <v>49</v>
      </c>
      <c r="B37" s="5"/>
      <c r="C37" s="434">
        <v>16990</v>
      </c>
      <c r="D37" s="434">
        <v>14895</v>
      </c>
      <c r="E37" s="434">
        <v>11737</v>
      </c>
      <c r="F37" s="434">
        <v>10177</v>
      </c>
      <c r="G37" s="434">
        <v>7588</v>
      </c>
      <c r="H37" s="15"/>
      <c r="I37" s="12"/>
      <c r="J37" s="10"/>
      <c r="K37" s="13"/>
      <c r="L37" s="13"/>
    </row>
    <row r="38" spans="1:14" ht="15" hidden="1" x14ac:dyDescent="0.2">
      <c r="A38" s="4">
        <v>50</v>
      </c>
      <c r="B38" s="5"/>
      <c r="C38" s="434">
        <v>19028</v>
      </c>
      <c r="D38" s="434">
        <v>16681</v>
      </c>
      <c r="E38" s="434">
        <v>13115</v>
      </c>
      <c r="F38" s="434">
        <v>11373</v>
      </c>
      <c r="G38" s="434">
        <v>8478</v>
      </c>
      <c r="H38" s="15"/>
      <c r="I38" s="12"/>
      <c r="J38" s="10"/>
      <c r="K38" s="13"/>
      <c r="L38" s="13"/>
    </row>
    <row r="39" spans="1:14" ht="15" hidden="1" x14ac:dyDescent="0.2">
      <c r="A39" s="4">
        <v>51</v>
      </c>
      <c r="B39" s="5"/>
      <c r="C39" s="434">
        <v>19028</v>
      </c>
      <c r="D39" s="434">
        <v>16681</v>
      </c>
      <c r="E39" s="434">
        <v>13115</v>
      </c>
      <c r="F39" s="434">
        <v>11373</v>
      </c>
      <c r="G39" s="434">
        <v>8478</v>
      </c>
      <c r="H39" s="15"/>
      <c r="I39" s="12"/>
      <c r="J39" s="10"/>
      <c r="K39" s="13"/>
      <c r="L39" s="13"/>
    </row>
    <row r="40" spans="1:14" ht="15" hidden="1" x14ac:dyDescent="0.2">
      <c r="A40" s="4">
        <v>52</v>
      </c>
      <c r="B40" s="5"/>
      <c r="C40" s="434">
        <v>19028</v>
      </c>
      <c r="D40" s="434">
        <v>16681</v>
      </c>
      <c r="E40" s="434">
        <v>13115</v>
      </c>
      <c r="F40" s="434">
        <v>11373</v>
      </c>
      <c r="G40" s="434">
        <v>8478</v>
      </c>
      <c r="H40" s="15"/>
      <c r="I40" s="12"/>
      <c r="J40" s="10"/>
      <c r="K40" s="13"/>
      <c r="L40" s="13"/>
    </row>
    <row r="41" spans="1:14" ht="15" hidden="1" x14ac:dyDescent="0.2">
      <c r="A41" s="4">
        <v>53</v>
      </c>
      <c r="B41" s="5"/>
      <c r="C41" s="434">
        <v>19028</v>
      </c>
      <c r="D41" s="434">
        <v>16681</v>
      </c>
      <c r="E41" s="434">
        <v>13115</v>
      </c>
      <c r="F41" s="434">
        <v>11373</v>
      </c>
      <c r="G41" s="434">
        <v>8478</v>
      </c>
      <c r="H41" s="15"/>
      <c r="I41" s="12"/>
      <c r="J41" s="10"/>
      <c r="K41" s="13"/>
      <c r="L41" s="13"/>
    </row>
    <row r="42" spans="1:14" ht="15" hidden="1" x14ac:dyDescent="0.2">
      <c r="A42" s="4">
        <v>54</v>
      </c>
      <c r="B42" s="6"/>
      <c r="C42" s="434">
        <v>19028</v>
      </c>
      <c r="D42" s="434">
        <v>16681</v>
      </c>
      <c r="E42" s="434">
        <v>13115</v>
      </c>
      <c r="F42" s="434">
        <v>11373</v>
      </c>
      <c r="G42" s="434">
        <v>8478</v>
      </c>
      <c r="H42" s="15"/>
      <c r="I42" s="12"/>
      <c r="J42" s="10"/>
      <c r="K42" s="13"/>
      <c r="L42" s="13"/>
      <c r="M42" s="3"/>
      <c r="N42" s="3"/>
    </row>
    <row r="43" spans="1:14" ht="15" hidden="1" x14ac:dyDescent="0.2">
      <c r="A43" s="4">
        <v>55</v>
      </c>
      <c r="B43" s="6"/>
      <c r="C43" s="434">
        <v>21272</v>
      </c>
      <c r="D43" s="434">
        <v>18647</v>
      </c>
      <c r="E43" s="434">
        <v>14638</v>
      </c>
      <c r="F43" s="434">
        <v>12695</v>
      </c>
      <c r="G43" s="434">
        <v>9465</v>
      </c>
      <c r="H43" s="15"/>
      <c r="I43" s="12"/>
      <c r="J43" s="10"/>
      <c r="K43" s="13"/>
      <c r="L43" s="13"/>
      <c r="M43" s="3"/>
      <c r="N43" s="3"/>
    </row>
    <row r="44" spans="1:14" ht="15" hidden="1" x14ac:dyDescent="0.2">
      <c r="A44" s="4">
        <v>56</v>
      </c>
      <c r="B44" s="6"/>
      <c r="C44" s="434">
        <v>21272</v>
      </c>
      <c r="D44" s="434">
        <v>18647</v>
      </c>
      <c r="E44" s="434">
        <v>14638</v>
      </c>
      <c r="F44" s="434">
        <v>12695</v>
      </c>
      <c r="G44" s="434">
        <v>9465</v>
      </c>
      <c r="H44" s="15"/>
      <c r="I44" s="12"/>
      <c r="J44" s="10"/>
      <c r="K44" s="13"/>
      <c r="L44" s="13"/>
      <c r="M44" s="3"/>
      <c r="N44" s="3"/>
    </row>
    <row r="45" spans="1:14" ht="15" hidden="1" x14ac:dyDescent="0.2">
      <c r="A45" s="4">
        <v>57</v>
      </c>
      <c r="B45" s="6"/>
      <c r="C45" s="434">
        <v>21272</v>
      </c>
      <c r="D45" s="434">
        <v>18647</v>
      </c>
      <c r="E45" s="434">
        <v>14638</v>
      </c>
      <c r="F45" s="434">
        <v>12695</v>
      </c>
      <c r="G45" s="434">
        <v>9465</v>
      </c>
      <c r="H45" s="15"/>
      <c r="I45" s="12"/>
      <c r="J45" s="10"/>
      <c r="K45" s="13"/>
      <c r="L45" s="13"/>
      <c r="M45" s="3"/>
      <c r="N45" s="3"/>
    </row>
    <row r="46" spans="1:14" ht="15" hidden="1" x14ac:dyDescent="0.2">
      <c r="A46" s="4">
        <v>58</v>
      </c>
      <c r="B46" s="6"/>
      <c r="C46" s="434">
        <v>21272</v>
      </c>
      <c r="D46" s="434">
        <v>18647</v>
      </c>
      <c r="E46" s="434">
        <v>14638</v>
      </c>
      <c r="F46" s="434">
        <v>12695</v>
      </c>
      <c r="G46" s="434">
        <v>9465</v>
      </c>
      <c r="H46" s="15"/>
      <c r="I46" s="12"/>
      <c r="J46" s="10"/>
      <c r="K46" s="13"/>
      <c r="L46" s="13"/>
      <c r="M46" s="3"/>
      <c r="N46" s="3"/>
    </row>
    <row r="47" spans="1:14" ht="15" hidden="1" x14ac:dyDescent="0.2">
      <c r="A47" s="4">
        <v>59</v>
      </c>
      <c r="B47" s="6"/>
      <c r="C47" s="434">
        <v>21272</v>
      </c>
      <c r="D47" s="434">
        <v>18647</v>
      </c>
      <c r="E47" s="434">
        <v>14638</v>
      </c>
      <c r="F47" s="434">
        <v>12695</v>
      </c>
      <c r="G47" s="434">
        <v>9465</v>
      </c>
      <c r="H47" s="15"/>
      <c r="I47" s="12"/>
      <c r="J47" s="10"/>
      <c r="K47" s="13"/>
      <c r="L47" s="13"/>
      <c r="M47" s="3"/>
      <c r="N47" s="3"/>
    </row>
    <row r="48" spans="1:14" ht="15" hidden="1" x14ac:dyDescent="0.2">
      <c r="A48" s="4">
        <v>60</v>
      </c>
      <c r="B48" s="6"/>
      <c r="C48" s="434">
        <v>22767</v>
      </c>
      <c r="D48" s="434">
        <v>19956</v>
      </c>
      <c r="E48" s="434">
        <v>15659</v>
      </c>
      <c r="F48" s="434">
        <v>13576</v>
      </c>
      <c r="G48" s="434">
        <v>10124</v>
      </c>
      <c r="H48" s="15"/>
      <c r="I48" s="12"/>
      <c r="J48" s="10"/>
      <c r="K48" s="13"/>
      <c r="L48" s="13"/>
      <c r="M48" s="3"/>
      <c r="N48" s="3"/>
    </row>
    <row r="49" spans="1:14" ht="15" hidden="1" x14ac:dyDescent="0.2">
      <c r="A49" s="4">
        <v>61</v>
      </c>
      <c r="B49" s="6"/>
      <c r="C49" s="434">
        <v>25373</v>
      </c>
      <c r="D49" s="434">
        <v>22238</v>
      </c>
      <c r="E49" s="434">
        <v>17436</v>
      </c>
      <c r="F49" s="434">
        <v>15121</v>
      </c>
      <c r="G49" s="434">
        <v>11273</v>
      </c>
      <c r="H49" s="15"/>
      <c r="I49" s="12"/>
      <c r="J49" s="10"/>
      <c r="K49" s="13"/>
      <c r="L49" s="13"/>
      <c r="M49" s="3"/>
      <c r="N49" s="3"/>
    </row>
    <row r="50" spans="1:14" ht="15" hidden="1" x14ac:dyDescent="0.2">
      <c r="A50" s="4">
        <v>62</v>
      </c>
      <c r="B50" s="6"/>
      <c r="C50" s="434">
        <v>28187</v>
      </c>
      <c r="D50" s="434">
        <v>24706</v>
      </c>
      <c r="E50" s="434">
        <v>19366</v>
      </c>
      <c r="F50" s="434">
        <v>16794</v>
      </c>
      <c r="G50" s="434">
        <v>12520</v>
      </c>
      <c r="H50" s="15"/>
      <c r="I50" s="12"/>
      <c r="J50" s="10"/>
      <c r="K50" s="13"/>
      <c r="L50" s="13"/>
      <c r="M50" s="3"/>
      <c r="N50" s="3"/>
    </row>
    <row r="51" spans="1:14" ht="15" hidden="1" x14ac:dyDescent="0.2">
      <c r="A51" s="4">
        <v>63</v>
      </c>
      <c r="B51" s="6"/>
      <c r="C51" s="434">
        <v>31216</v>
      </c>
      <c r="D51" s="434">
        <v>27361</v>
      </c>
      <c r="E51" s="434">
        <v>21448</v>
      </c>
      <c r="F51" s="434">
        <v>18600</v>
      </c>
      <c r="G51" s="434">
        <v>13867</v>
      </c>
      <c r="H51" s="15"/>
      <c r="I51" s="12"/>
      <c r="J51" s="10"/>
      <c r="K51" s="13"/>
      <c r="L51" s="13"/>
      <c r="M51" s="3"/>
      <c r="N51" s="3"/>
    </row>
    <row r="52" spans="1:14" ht="15" hidden="1" x14ac:dyDescent="0.2">
      <c r="A52" s="4">
        <v>64</v>
      </c>
      <c r="B52" s="6"/>
      <c r="C52" s="434">
        <v>34459</v>
      </c>
      <c r="D52" s="434">
        <v>30201</v>
      </c>
      <c r="E52" s="434">
        <v>23681</v>
      </c>
      <c r="F52" s="434">
        <v>20535</v>
      </c>
      <c r="G52" s="434">
        <v>15310</v>
      </c>
      <c r="H52" s="15"/>
      <c r="I52" s="12"/>
      <c r="J52" s="10"/>
      <c r="K52" s="13"/>
      <c r="L52" s="13"/>
      <c r="M52" s="3"/>
      <c r="N52" s="3"/>
    </row>
    <row r="53" spans="1:14" ht="15" hidden="1" x14ac:dyDescent="0.2">
      <c r="A53" s="4">
        <v>65</v>
      </c>
      <c r="B53" s="6"/>
      <c r="C53" s="434">
        <v>37913</v>
      </c>
      <c r="D53" s="434">
        <v>33231</v>
      </c>
      <c r="E53" s="434">
        <v>26064</v>
      </c>
      <c r="F53" s="434">
        <v>22603</v>
      </c>
      <c r="G53" s="434">
        <v>16850</v>
      </c>
      <c r="H53" s="15"/>
      <c r="I53" s="12"/>
      <c r="J53" s="10"/>
      <c r="K53" s="13"/>
      <c r="L53" s="13"/>
      <c r="M53" s="3"/>
      <c r="N53" s="3"/>
    </row>
    <row r="54" spans="1:14" ht="15" hidden="1" x14ac:dyDescent="0.2">
      <c r="A54" s="4">
        <v>66</v>
      </c>
      <c r="B54" s="6"/>
      <c r="C54" s="434">
        <v>41577</v>
      </c>
      <c r="D54" s="434">
        <v>36444</v>
      </c>
      <c r="E54" s="434">
        <v>28597</v>
      </c>
      <c r="F54" s="434">
        <v>24799</v>
      </c>
      <c r="G54" s="434">
        <v>18485</v>
      </c>
      <c r="H54" s="15"/>
      <c r="I54" s="12"/>
      <c r="J54" s="10"/>
      <c r="K54" s="13"/>
      <c r="L54" s="13"/>
      <c r="M54" s="3"/>
      <c r="N54" s="3"/>
    </row>
    <row r="55" spans="1:14" ht="15" hidden="1" x14ac:dyDescent="0.2">
      <c r="A55" s="4">
        <v>67</v>
      </c>
      <c r="B55" s="6"/>
      <c r="C55" s="434">
        <v>45457</v>
      </c>
      <c r="D55" s="434">
        <v>39844</v>
      </c>
      <c r="E55" s="434">
        <v>31282</v>
      </c>
      <c r="F55" s="434">
        <v>27124</v>
      </c>
      <c r="G55" s="434">
        <v>20221</v>
      </c>
      <c r="H55" s="15"/>
      <c r="I55" s="12"/>
      <c r="J55" s="10"/>
      <c r="K55" s="13"/>
      <c r="L55" s="13"/>
      <c r="M55" s="3"/>
      <c r="N55" s="3"/>
    </row>
    <row r="56" spans="1:14" ht="15" hidden="1" x14ac:dyDescent="0.2">
      <c r="A56" s="4">
        <v>68</v>
      </c>
      <c r="B56" s="6"/>
      <c r="C56" s="434">
        <v>49546</v>
      </c>
      <c r="D56" s="434">
        <v>43433</v>
      </c>
      <c r="E56" s="434">
        <v>34117</v>
      </c>
      <c r="F56" s="434">
        <v>29585</v>
      </c>
      <c r="G56" s="434">
        <v>22056</v>
      </c>
      <c r="H56" s="15"/>
      <c r="I56" s="12"/>
      <c r="J56" s="10"/>
      <c r="K56" s="13"/>
      <c r="L56" s="13"/>
      <c r="M56" s="3"/>
      <c r="N56" s="3"/>
    </row>
    <row r="57" spans="1:14" ht="15" hidden="1" x14ac:dyDescent="0.2">
      <c r="A57" s="4">
        <v>69</v>
      </c>
      <c r="B57" s="6"/>
      <c r="C57" s="434">
        <v>53854</v>
      </c>
      <c r="D57" s="434">
        <v>47203</v>
      </c>
      <c r="E57" s="434">
        <v>37105</v>
      </c>
      <c r="F57" s="434">
        <v>32176</v>
      </c>
      <c r="G57" s="434">
        <v>23987</v>
      </c>
      <c r="H57" s="15"/>
      <c r="I57" s="12"/>
      <c r="J57" s="10"/>
      <c r="K57" s="13"/>
      <c r="L57" s="13"/>
      <c r="M57" s="3"/>
      <c r="N57" s="3"/>
    </row>
    <row r="58" spans="1:14" ht="15" hidden="1" x14ac:dyDescent="0.2">
      <c r="A58" s="4">
        <v>70</v>
      </c>
      <c r="B58" s="6"/>
      <c r="C58" s="434">
        <v>58370</v>
      </c>
      <c r="D58" s="434">
        <v>51162</v>
      </c>
      <c r="E58" s="434">
        <v>40241</v>
      </c>
      <c r="F58" s="434">
        <v>34895</v>
      </c>
      <c r="G58" s="434">
        <v>26013</v>
      </c>
      <c r="H58" s="15"/>
      <c r="I58" s="12"/>
      <c r="J58" s="10"/>
      <c r="K58" s="13"/>
      <c r="L58" s="13"/>
      <c r="M58" s="3"/>
      <c r="N58" s="3"/>
    </row>
    <row r="59" spans="1:14" ht="15" hidden="1" x14ac:dyDescent="0.2">
      <c r="A59" s="4">
        <v>71</v>
      </c>
      <c r="B59" s="6"/>
      <c r="C59" s="434">
        <v>63098</v>
      </c>
      <c r="D59" s="434">
        <v>55308</v>
      </c>
      <c r="E59" s="434">
        <v>43532</v>
      </c>
      <c r="F59" s="434">
        <v>37746</v>
      </c>
      <c r="G59" s="434">
        <v>28140</v>
      </c>
      <c r="H59" s="15"/>
      <c r="I59" s="12"/>
      <c r="J59" s="10"/>
      <c r="K59" s="13"/>
      <c r="L59" s="13"/>
      <c r="M59" s="3"/>
      <c r="N59" s="3"/>
    </row>
    <row r="60" spans="1:14" ht="15" hidden="1" x14ac:dyDescent="0.2">
      <c r="A60" s="4">
        <v>72</v>
      </c>
      <c r="B60" s="6"/>
      <c r="C60" s="434">
        <v>68040</v>
      </c>
      <c r="D60" s="434">
        <v>59637</v>
      </c>
      <c r="E60" s="434">
        <v>46968</v>
      </c>
      <c r="F60" s="434">
        <v>40728</v>
      </c>
      <c r="G60" s="434">
        <v>30361</v>
      </c>
      <c r="H60" s="15"/>
      <c r="I60" s="12"/>
      <c r="J60" s="10"/>
      <c r="K60" s="13"/>
      <c r="L60" s="13"/>
      <c r="M60" s="3"/>
      <c r="N60" s="3"/>
    </row>
    <row r="61" spans="1:14" ht="15" hidden="1" x14ac:dyDescent="0.2">
      <c r="A61" s="4">
        <v>73</v>
      </c>
      <c r="B61" s="6"/>
      <c r="C61" s="434">
        <v>73193</v>
      </c>
      <c r="D61" s="434">
        <v>64156</v>
      </c>
      <c r="E61" s="434">
        <v>50559</v>
      </c>
      <c r="F61" s="434">
        <v>43841</v>
      </c>
      <c r="G61" s="434">
        <v>32684</v>
      </c>
      <c r="H61" s="15"/>
      <c r="I61" s="12"/>
      <c r="J61" s="10"/>
      <c r="K61" s="13"/>
      <c r="L61" s="13"/>
      <c r="M61" s="3"/>
      <c r="N61" s="3"/>
    </row>
    <row r="62" spans="1:14" ht="15" hidden="1" x14ac:dyDescent="0.2">
      <c r="A62" s="4">
        <v>74</v>
      </c>
      <c r="B62" s="6"/>
      <c r="C62" s="434">
        <v>78561</v>
      </c>
      <c r="D62" s="434">
        <v>68859</v>
      </c>
      <c r="E62" s="434">
        <v>54300</v>
      </c>
      <c r="F62" s="434">
        <v>47085</v>
      </c>
      <c r="G62" s="434">
        <v>35102</v>
      </c>
      <c r="H62" s="15"/>
      <c r="I62" s="12"/>
      <c r="J62" s="10"/>
      <c r="K62" s="13"/>
      <c r="L62" s="13"/>
      <c r="M62" s="3"/>
      <c r="N62" s="3"/>
    </row>
    <row r="63" spans="1:14" ht="15" hidden="1" x14ac:dyDescent="0.2">
      <c r="A63" s="4">
        <v>75</v>
      </c>
      <c r="B63" s="6"/>
      <c r="C63" s="434">
        <v>84139</v>
      </c>
      <c r="D63" s="434">
        <v>73753</v>
      </c>
      <c r="E63" s="434">
        <v>58191</v>
      </c>
      <c r="F63" s="434">
        <v>50459</v>
      </c>
      <c r="G63" s="434">
        <v>37615</v>
      </c>
      <c r="H63" s="15"/>
      <c r="I63" s="12"/>
      <c r="J63" s="10"/>
      <c r="K63" s="13"/>
      <c r="L63" s="13"/>
      <c r="M63" s="3"/>
      <c r="N63" s="3"/>
    </row>
    <row r="64" spans="1:14" ht="15" hidden="1" x14ac:dyDescent="0.2">
      <c r="A64" s="4">
        <v>76</v>
      </c>
      <c r="B64" s="6"/>
      <c r="C64" s="434">
        <v>84139</v>
      </c>
      <c r="D64" s="434">
        <v>73753</v>
      </c>
      <c r="E64" s="434">
        <v>58191</v>
      </c>
      <c r="F64" s="434">
        <v>50459</v>
      </c>
      <c r="G64" s="434">
        <v>37615</v>
      </c>
      <c r="H64" s="15"/>
      <c r="I64" s="12"/>
      <c r="J64" s="10"/>
      <c r="K64" s="13"/>
      <c r="L64" s="13"/>
      <c r="M64" s="3"/>
      <c r="N64" s="3"/>
    </row>
    <row r="65" spans="1:14" ht="15" hidden="1" x14ac:dyDescent="0.2">
      <c r="A65" s="4">
        <v>77</v>
      </c>
      <c r="B65" s="6"/>
      <c r="C65" s="434">
        <v>84139</v>
      </c>
      <c r="D65" s="434">
        <v>73753</v>
      </c>
      <c r="E65" s="434">
        <v>58191</v>
      </c>
      <c r="F65" s="434">
        <v>50459</v>
      </c>
      <c r="G65" s="434">
        <v>37615</v>
      </c>
      <c r="H65" s="15"/>
      <c r="I65" s="12"/>
      <c r="J65" s="10"/>
      <c r="K65" s="13"/>
      <c r="L65" s="13"/>
      <c r="M65" s="3"/>
      <c r="N65" s="3"/>
    </row>
    <row r="66" spans="1:14" ht="15" hidden="1" x14ac:dyDescent="0.2">
      <c r="A66" s="4">
        <v>78</v>
      </c>
      <c r="B66" s="6"/>
      <c r="C66" s="434">
        <v>84139</v>
      </c>
      <c r="D66" s="434">
        <v>73753</v>
      </c>
      <c r="E66" s="434">
        <v>58191</v>
      </c>
      <c r="F66" s="434">
        <v>50459</v>
      </c>
      <c r="G66" s="434">
        <v>37615</v>
      </c>
      <c r="H66" s="15"/>
      <c r="I66" s="12"/>
      <c r="J66" s="10"/>
      <c r="K66" s="13"/>
      <c r="L66" s="13"/>
      <c r="M66" s="3"/>
      <c r="N66" s="3"/>
    </row>
    <row r="67" spans="1:14" ht="15" hidden="1" x14ac:dyDescent="0.2">
      <c r="A67" s="4">
        <v>79</v>
      </c>
      <c r="B67" s="6"/>
      <c r="C67" s="434">
        <v>84139</v>
      </c>
      <c r="D67" s="434">
        <v>73753</v>
      </c>
      <c r="E67" s="434">
        <v>58191</v>
      </c>
      <c r="F67" s="434">
        <v>50459</v>
      </c>
      <c r="G67" s="434">
        <v>37615</v>
      </c>
      <c r="H67" s="15"/>
      <c r="I67" s="12"/>
      <c r="J67" s="10"/>
      <c r="K67" s="13"/>
      <c r="L67" s="13"/>
      <c r="M67" s="3"/>
      <c r="N67" s="3"/>
    </row>
    <row r="68" spans="1:14" ht="15" hidden="1" x14ac:dyDescent="0.2">
      <c r="A68" s="4">
        <v>80</v>
      </c>
      <c r="B68" s="6"/>
      <c r="C68" s="434">
        <v>84139</v>
      </c>
      <c r="D68" s="434">
        <v>73753</v>
      </c>
      <c r="E68" s="434">
        <v>58191</v>
      </c>
      <c r="F68" s="434">
        <v>50459</v>
      </c>
      <c r="G68" s="434">
        <v>37615</v>
      </c>
      <c r="H68" s="15"/>
      <c r="I68" s="12"/>
      <c r="J68" s="10"/>
      <c r="K68" s="13"/>
      <c r="L68" s="13"/>
      <c r="M68" s="3"/>
      <c r="N68" s="3"/>
    </row>
    <row r="69" spans="1:14" ht="15" hidden="1" x14ac:dyDescent="0.2">
      <c r="A69" s="4">
        <v>81</v>
      </c>
      <c r="B69" s="6"/>
      <c r="C69" s="434">
        <v>84139</v>
      </c>
      <c r="D69" s="434">
        <v>73753</v>
      </c>
      <c r="E69" s="434">
        <v>58191</v>
      </c>
      <c r="F69" s="434">
        <v>50459</v>
      </c>
      <c r="G69" s="434">
        <v>37615</v>
      </c>
      <c r="H69" s="15"/>
      <c r="I69" s="12"/>
      <c r="J69" s="10"/>
      <c r="K69" s="13"/>
      <c r="L69" s="13"/>
      <c r="M69" s="3"/>
      <c r="N69" s="3"/>
    </row>
    <row r="70" spans="1:14" ht="15" hidden="1" x14ac:dyDescent="0.2">
      <c r="A70" s="4">
        <v>82</v>
      </c>
      <c r="B70" s="6"/>
      <c r="C70" s="434">
        <v>84139</v>
      </c>
      <c r="D70" s="434">
        <v>73753</v>
      </c>
      <c r="E70" s="434">
        <v>58191</v>
      </c>
      <c r="F70" s="434">
        <v>50459</v>
      </c>
      <c r="G70" s="434">
        <v>37615</v>
      </c>
      <c r="H70" s="15"/>
      <c r="I70" s="12"/>
      <c r="J70" s="10"/>
      <c r="K70" s="13"/>
      <c r="L70" s="13"/>
      <c r="M70" s="3"/>
      <c r="N70" s="3"/>
    </row>
    <row r="71" spans="1:14" ht="15" hidden="1" x14ac:dyDescent="0.2">
      <c r="A71" s="4">
        <v>83</v>
      </c>
      <c r="B71" s="6"/>
      <c r="C71" s="434">
        <v>84139</v>
      </c>
      <c r="D71" s="434">
        <v>73753</v>
      </c>
      <c r="E71" s="434">
        <v>58191</v>
      </c>
      <c r="F71" s="434">
        <v>50459</v>
      </c>
      <c r="G71" s="434">
        <v>37615</v>
      </c>
      <c r="H71" s="15"/>
      <c r="I71" s="12"/>
      <c r="J71" s="10"/>
      <c r="K71" s="13"/>
      <c r="L71" s="13"/>
      <c r="M71" s="3"/>
      <c r="N71" s="3"/>
    </row>
    <row r="72" spans="1:14" ht="15" hidden="1" x14ac:dyDescent="0.2">
      <c r="A72" s="4">
        <v>84</v>
      </c>
      <c r="B72" s="6" t="s">
        <v>3</v>
      </c>
      <c r="C72" s="434">
        <v>84139</v>
      </c>
      <c r="D72" s="434">
        <v>73753</v>
      </c>
      <c r="E72" s="434">
        <v>58191</v>
      </c>
      <c r="F72" s="434">
        <v>50459</v>
      </c>
      <c r="G72" s="434">
        <v>37615</v>
      </c>
      <c r="H72" s="15"/>
      <c r="I72" s="12"/>
      <c r="J72" s="10"/>
      <c r="K72" s="10"/>
      <c r="L72" s="13"/>
      <c r="M72" s="3"/>
      <c r="N72" s="3"/>
    </row>
    <row r="73" spans="1:14" ht="14" hidden="1" x14ac:dyDescent="0.15">
      <c r="A73" s="4">
        <v>1</v>
      </c>
      <c r="B73" s="6" t="s">
        <v>4</v>
      </c>
      <c r="C73" s="434">
        <v>4315</v>
      </c>
      <c r="D73" s="434">
        <v>3786</v>
      </c>
      <c r="E73" s="434">
        <v>3086</v>
      </c>
      <c r="F73" s="434">
        <v>2677</v>
      </c>
      <c r="G73" s="434">
        <v>1997</v>
      </c>
      <c r="H73" s="15"/>
      <c r="I73" s="10"/>
      <c r="J73" s="10"/>
      <c r="K73" s="10"/>
      <c r="L73" s="13"/>
      <c r="M73" s="3"/>
      <c r="N73" s="3"/>
    </row>
    <row r="74" spans="1:14" ht="15" hidden="1" x14ac:dyDescent="0.2">
      <c r="A74" s="4">
        <v>2</v>
      </c>
      <c r="B74" s="6" t="s">
        <v>1</v>
      </c>
      <c r="C74" s="434">
        <v>7338</v>
      </c>
      <c r="D74" s="434">
        <v>6432</v>
      </c>
      <c r="E74" s="434">
        <v>5242</v>
      </c>
      <c r="F74" s="434">
        <v>4546</v>
      </c>
      <c r="G74" s="434">
        <v>3391</v>
      </c>
      <c r="H74" s="14"/>
      <c r="I74" s="11"/>
      <c r="J74" s="9"/>
      <c r="K74" s="9"/>
      <c r="L74" s="9"/>
      <c r="M74" s="3"/>
      <c r="N74" s="3"/>
    </row>
    <row r="75" spans="1:14" ht="15" hidden="1" x14ac:dyDescent="0.2">
      <c r="A75" s="4">
        <v>3</v>
      </c>
      <c r="B75" s="6" t="s">
        <v>5</v>
      </c>
      <c r="C75" s="434">
        <v>10357</v>
      </c>
      <c r="D75" s="434">
        <v>9082</v>
      </c>
      <c r="E75" s="434">
        <v>7403</v>
      </c>
      <c r="F75" s="434">
        <v>6418</v>
      </c>
      <c r="G75" s="434">
        <v>4786</v>
      </c>
      <c r="H75" s="14"/>
      <c r="I75" s="11"/>
      <c r="J75" s="9"/>
      <c r="K75" s="9"/>
      <c r="L75" s="9"/>
      <c r="M75" s="3"/>
      <c r="N75" s="3"/>
    </row>
    <row r="76" spans="1:14" hidden="1" x14ac:dyDescent="0.15">
      <c r="A76" s="4"/>
      <c r="B76" s="7"/>
      <c r="C76" s="8"/>
      <c r="D76" s="8"/>
      <c r="E76" s="8"/>
      <c r="F76" s="8"/>
      <c r="G76" s="8"/>
      <c r="H76" s="16"/>
    </row>
    <row r="77" spans="1:14" ht="18" hidden="1" x14ac:dyDescent="0.2">
      <c r="A77" s="555" t="s">
        <v>16</v>
      </c>
      <c r="B77" s="556"/>
      <c r="C77" s="556"/>
      <c r="D77" s="556"/>
      <c r="E77" s="556"/>
      <c r="F77" s="556"/>
      <c r="G77" s="556"/>
      <c r="H77" s="16"/>
    </row>
    <row r="78" spans="1:14" hidden="1" x14ac:dyDescent="0.15">
      <c r="A78" s="551" t="s">
        <v>0</v>
      </c>
      <c r="B78" s="552"/>
      <c r="C78" s="552"/>
      <c r="D78" s="552"/>
      <c r="E78" s="552"/>
      <c r="F78" s="552"/>
      <c r="G78" s="552"/>
      <c r="H78" s="16"/>
    </row>
    <row r="79" spans="1:14" hidden="1" x14ac:dyDescent="0.15">
      <c r="A79" s="4" t="s">
        <v>2</v>
      </c>
      <c r="B79" s="5" t="s">
        <v>2</v>
      </c>
      <c r="C79" s="34">
        <v>1000</v>
      </c>
      <c r="D79" s="34">
        <v>2000</v>
      </c>
      <c r="E79" s="34">
        <v>3500</v>
      </c>
      <c r="F79" s="34">
        <v>5000</v>
      </c>
      <c r="G79" s="34">
        <v>10000</v>
      </c>
      <c r="H79" s="16"/>
    </row>
    <row r="80" spans="1:14" hidden="1" x14ac:dyDescent="0.15">
      <c r="A80" s="4">
        <v>18</v>
      </c>
      <c r="B80" s="6"/>
      <c r="C80" s="10">
        <f>+C6*$K$2</f>
        <v>953.30666666666673</v>
      </c>
      <c r="D80" s="10">
        <f t="shared" ref="D80:G80" si="0">+D6*$K$2</f>
        <v>835.70666666666671</v>
      </c>
      <c r="E80" s="10">
        <f t="shared" si="0"/>
        <v>676.48</v>
      </c>
      <c r="F80" s="10">
        <f t="shared" si="0"/>
        <v>586.88</v>
      </c>
      <c r="G80" s="10">
        <f t="shared" si="0"/>
        <v>437.64000000000004</v>
      </c>
      <c r="H80" s="16"/>
    </row>
    <row r="81" spans="1:8" hidden="1" x14ac:dyDescent="0.15">
      <c r="A81" s="4">
        <v>19</v>
      </c>
      <c r="B81" s="6"/>
      <c r="C81" s="10">
        <f t="shared" ref="C81:G96" si="1">+C7*$K$2</f>
        <v>953.30666666666673</v>
      </c>
      <c r="D81" s="10">
        <f t="shared" si="1"/>
        <v>835.70666666666671</v>
      </c>
      <c r="E81" s="10">
        <f t="shared" si="1"/>
        <v>676.48</v>
      </c>
      <c r="F81" s="10">
        <f t="shared" si="1"/>
        <v>586.88</v>
      </c>
      <c r="G81" s="10">
        <f t="shared" si="1"/>
        <v>437.64000000000004</v>
      </c>
      <c r="H81" s="16"/>
    </row>
    <row r="82" spans="1:8" hidden="1" x14ac:dyDescent="0.15">
      <c r="A82" s="4">
        <v>20</v>
      </c>
      <c r="B82" s="6"/>
      <c r="C82" s="10">
        <f t="shared" si="1"/>
        <v>953.30666666666673</v>
      </c>
      <c r="D82" s="10">
        <f t="shared" si="1"/>
        <v>835.70666666666671</v>
      </c>
      <c r="E82" s="10">
        <f t="shared" si="1"/>
        <v>676.48</v>
      </c>
      <c r="F82" s="10">
        <f t="shared" si="1"/>
        <v>586.88</v>
      </c>
      <c r="G82" s="10">
        <f t="shared" si="1"/>
        <v>437.64000000000004</v>
      </c>
      <c r="H82" s="16"/>
    </row>
    <row r="83" spans="1:8" hidden="1" x14ac:dyDescent="0.15">
      <c r="A83" s="4">
        <v>21</v>
      </c>
      <c r="B83" s="6"/>
      <c r="C83" s="10">
        <f t="shared" si="1"/>
        <v>953.30666666666673</v>
      </c>
      <c r="D83" s="10">
        <f t="shared" si="1"/>
        <v>835.70666666666671</v>
      </c>
      <c r="E83" s="10">
        <f t="shared" si="1"/>
        <v>676.48</v>
      </c>
      <c r="F83" s="10">
        <f t="shared" si="1"/>
        <v>586.88</v>
      </c>
      <c r="G83" s="10">
        <f t="shared" si="1"/>
        <v>437.64000000000004</v>
      </c>
      <c r="H83" s="16"/>
    </row>
    <row r="84" spans="1:8" hidden="1" x14ac:dyDescent="0.15">
      <c r="A84" s="4">
        <v>22</v>
      </c>
      <c r="B84" s="6"/>
      <c r="C84" s="10">
        <f t="shared" si="1"/>
        <v>953.30666666666673</v>
      </c>
      <c r="D84" s="10">
        <f t="shared" si="1"/>
        <v>835.70666666666671</v>
      </c>
      <c r="E84" s="10">
        <f t="shared" si="1"/>
        <v>676.48</v>
      </c>
      <c r="F84" s="10">
        <f t="shared" si="1"/>
        <v>586.88</v>
      </c>
      <c r="G84" s="10">
        <f t="shared" si="1"/>
        <v>437.64000000000004</v>
      </c>
      <c r="H84" s="16"/>
    </row>
    <row r="85" spans="1:8" hidden="1" x14ac:dyDescent="0.15">
      <c r="A85" s="4">
        <v>23</v>
      </c>
      <c r="B85" s="6"/>
      <c r="C85" s="10">
        <f t="shared" si="1"/>
        <v>953.30666666666673</v>
      </c>
      <c r="D85" s="10">
        <f t="shared" si="1"/>
        <v>835.70666666666671</v>
      </c>
      <c r="E85" s="10">
        <f t="shared" si="1"/>
        <v>676.48</v>
      </c>
      <c r="F85" s="10">
        <f t="shared" si="1"/>
        <v>586.88</v>
      </c>
      <c r="G85" s="10">
        <f t="shared" si="1"/>
        <v>437.64000000000004</v>
      </c>
      <c r="H85" s="16"/>
    </row>
    <row r="86" spans="1:8" hidden="1" x14ac:dyDescent="0.15">
      <c r="A86" s="4">
        <v>24</v>
      </c>
      <c r="B86" s="6"/>
      <c r="C86" s="10">
        <f t="shared" si="1"/>
        <v>953.30666666666673</v>
      </c>
      <c r="D86" s="10">
        <f t="shared" si="1"/>
        <v>835.70666666666671</v>
      </c>
      <c r="E86" s="10">
        <f t="shared" si="1"/>
        <v>676.48</v>
      </c>
      <c r="F86" s="10">
        <f t="shared" si="1"/>
        <v>586.88</v>
      </c>
      <c r="G86" s="10">
        <f t="shared" si="1"/>
        <v>437.64000000000004</v>
      </c>
      <c r="H86" s="16"/>
    </row>
    <row r="87" spans="1:8" hidden="1" x14ac:dyDescent="0.15">
      <c r="A87" s="4">
        <v>25</v>
      </c>
      <c r="B87" s="6"/>
      <c r="C87" s="10">
        <f t="shared" si="1"/>
        <v>1018.8266666666667</v>
      </c>
      <c r="D87" s="10">
        <f t="shared" si="1"/>
        <v>893.01333333333332</v>
      </c>
      <c r="E87" s="10">
        <f t="shared" si="1"/>
        <v>718.57333333333338</v>
      </c>
      <c r="F87" s="10">
        <f t="shared" si="1"/>
        <v>623.28</v>
      </c>
      <c r="G87" s="10">
        <f t="shared" si="1"/>
        <v>464.61333333333334</v>
      </c>
      <c r="H87" s="16"/>
    </row>
    <row r="88" spans="1:8" hidden="1" x14ac:dyDescent="0.15">
      <c r="A88" s="4">
        <v>26</v>
      </c>
      <c r="B88" s="6"/>
      <c r="C88" s="10">
        <f t="shared" si="1"/>
        <v>1018.8266666666667</v>
      </c>
      <c r="D88" s="10">
        <f t="shared" si="1"/>
        <v>893.01333333333332</v>
      </c>
      <c r="E88" s="10">
        <f t="shared" si="1"/>
        <v>718.57333333333338</v>
      </c>
      <c r="F88" s="10">
        <f t="shared" si="1"/>
        <v>623.28</v>
      </c>
      <c r="G88" s="10">
        <f t="shared" si="1"/>
        <v>464.61333333333334</v>
      </c>
      <c r="H88" s="16"/>
    </row>
    <row r="89" spans="1:8" hidden="1" x14ac:dyDescent="0.15">
      <c r="A89" s="4">
        <v>27</v>
      </c>
      <c r="B89" s="6"/>
      <c r="C89" s="10">
        <f t="shared" si="1"/>
        <v>1018.8266666666667</v>
      </c>
      <c r="D89" s="10">
        <f t="shared" si="1"/>
        <v>893.01333333333332</v>
      </c>
      <c r="E89" s="10">
        <f t="shared" si="1"/>
        <v>718.57333333333338</v>
      </c>
      <c r="F89" s="10">
        <f t="shared" si="1"/>
        <v>623.28</v>
      </c>
      <c r="G89" s="10">
        <f t="shared" si="1"/>
        <v>464.61333333333334</v>
      </c>
      <c r="H89" s="16"/>
    </row>
    <row r="90" spans="1:8" hidden="1" x14ac:dyDescent="0.15">
      <c r="A90" s="4">
        <v>28</v>
      </c>
      <c r="B90" s="6"/>
      <c r="C90" s="10">
        <f t="shared" si="1"/>
        <v>1018.8266666666667</v>
      </c>
      <c r="D90" s="10">
        <f t="shared" si="1"/>
        <v>893.01333333333332</v>
      </c>
      <c r="E90" s="10">
        <f t="shared" si="1"/>
        <v>718.57333333333338</v>
      </c>
      <c r="F90" s="10">
        <f t="shared" si="1"/>
        <v>623.28</v>
      </c>
      <c r="G90" s="10">
        <f t="shared" si="1"/>
        <v>464.61333333333334</v>
      </c>
      <c r="H90" s="16"/>
    </row>
    <row r="91" spans="1:8" hidden="1" x14ac:dyDescent="0.15">
      <c r="A91" s="4">
        <v>29</v>
      </c>
      <c r="B91" s="6"/>
      <c r="C91" s="10">
        <f t="shared" si="1"/>
        <v>1018.8266666666667</v>
      </c>
      <c r="D91" s="10">
        <f t="shared" si="1"/>
        <v>893.01333333333332</v>
      </c>
      <c r="E91" s="10">
        <f t="shared" si="1"/>
        <v>718.57333333333338</v>
      </c>
      <c r="F91" s="10">
        <f t="shared" si="1"/>
        <v>623.28</v>
      </c>
      <c r="G91" s="10">
        <f t="shared" si="1"/>
        <v>464.61333333333334</v>
      </c>
      <c r="H91" s="16"/>
    </row>
    <row r="92" spans="1:8" hidden="1" x14ac:dyDescent="0.15">
      <c r="A92" s="4">
        <v>30</v>
      </c>
      <c r="B92" s="6"/>
      <c r="C92" s="10">
        <f t="shared" si="1"/>
        <v>1132.8800000000001</v>
      </c>
      <c r="D92" s="10">
        <f t="shared" si="1"/>
        <v>993.16000000000008</v>
      </c>
      <c r="E92" s="10">
        <f t="shared" si="1"/>
        <v>793.14666666666665</v>
      </c>
      <c r="F92" s="10">
        <f t="shared" si="1"/>
        <v>687.77333333333331</v>
      </c>
      <c r="G92" s="10">
        <f t="shared" si="1"/>
        <v>512.77333333333331</v>
      </c>
      <c r="H92" s="16"/>
    </row>
    <row r="93" spans="1:8" hidden="1" x14ac:dyDescent="0.15">
      <c r="A93" s="4">
        <v>31</v>
      </c>
      <c r="B93" s="6"/>
      <c r="C93" s="10">
        <f t="shared" si="1"/>
        <v>1132.8800000000001</v>
      </c>
      <c r="D93" s="10">
        <f t="shared" si="1"/>
        <v>993.16000000000008</v>
      </c>
      <c r="E93" s="10">
        <f t="shared" si="1"/>
        <v>793.14666666666665</v>
      </c>
      <c r="F93" s="10">
        <f t="shared" si="1"/>
        <v>687.77333333333331</v>
      </c>
      <c r="G93" s="10">
        <f t="shared" si="1"/>
        <v>512.77333333333331</v>
      </c>
      <c r="H93" s="16"/>
    </row>
    <row r="94" spans="1:8" hidden="1" x14ac:dyDescent="0.15">
      <c r="A94" s="4">
        <v>32</v>
      </c>
      <c r="B94" s="6"/>
      <c r="C94" s="10">
        <f t="shared" si="1"/>
        <v>1132.8800000000001</v>
      </c>
      <c r="D94" s="10">
        <f t="shared" si="1"/>
        <v>993.16000000000008</v>
      </c>
      <c r="E94" s="10">
        <f t="shared" si="1"/>
        <v>793.14666666666665</v>
      </c>
      <c r="F94" s="10">
        <f t="shared" si="1"/>
        <v>687.77333333333331</v>
      </c>
      <c r="G94" s="10">
        <f t="shared" si="1"/>
        <v>512.77333333333331</v>
      </c>
      <c r="H94" s="16"/>
    </row>
    <row r="95" spans="1:8" hidden="1" x14ac:dyDescent="0.15">
      <c r="A95" s="4">
        <v>33</v>
      </c>
      <c r="B95" s="6"/>
      <c r="C95" s="10">
        <f t="shared" si="1"/>
        <v>1132.8800000000001</v>
      </c>
      <c r="D95" s="10">
        <f t="shared" si="1"/>
        <v>993.16000000000008</v>
      </c>
      <c r="E95" s="10">
        <f t="shared" si="1"/>
        <v>793.14666666666665</v>
      </c>
      <c r="F95" s="10">
        <f t="shared" si="1"/>
        <v>687.77333333333331</v>
      </c>
      <c r="G95" s="10">
        <f t="shared" si="1"/>
        <v>512.77333333333331</v>
      </c>
      <c r="H95" s="16"/>
    </row>
    <row r="96" spans="1:8" hidden="1" x14ac:dyDescent="0.15">
      <c r="A96" s="4">
        <v>34</v>
      </c>
      <c r="B96" s="6"/>
      <c r="C96" s="10">
        <f t="shared" si="1"/>
        <v>1132.8800000000001</v>
      </c>
      <c r="D96" s="10">
        <f t="shared" si="1"/>
        <v>993.16000000000008</v>
      </c>
      <c r="E96" s="10">
        <f t="shared" si="1"/>
        <v>793.14666666666665</v>
      </c>
      <c r="F96" s="10">
        <f t="shared" si="1"/>
        <v>687.77333333333331</v>
      </c>
      <c r="G96" s="10">
        <f t="shared" si="1"/>
        <v>512.77333333333331</v>
      </c>
      <c r="H96" s="16"/>
    </row>
    <row r="97" spans="1:8" hidden="1" x14ac:dyDescent="0.15">
      <c r="A97" s="4">
        <v>35</v>
      </c>
      <c r="B97" s="6"/>
      <c r="C97" s="10">
        <f t="shared" ref="C97:G112" si="2">+C23*$K$2</f>
        <v>1265.1333333333334</v>
      </c>
      <c r="D97" s="10">
        <f t="shared" si="2"/>
        <v>1108.6133333333335</v>
      </c>
      <c r="E97" s="10">
        <f t="shared" si="2"/>
        <v>880.32</v>
      </c>
      <c r="F97" s="10">
        <f t="shared" si="2"/>
        <v>763.37333333333333</v>
      </c>
      <c r="G97" s="10">
        <f t="shared" si="2"/>
        <v>569.33333333333337</v>
      </c>
      <c r="H97" s="16"/>
    </row>
    <row r="98" spans="1:8" hidden="1" x14ac:dyDescent="0.15">
      <c r="A98" s="4">
        <v>36</v>
      </c>
      <c r="B98" s="6"/>
      <c r="C98" s="10">
        <f t="shared" si="2"/>
        <v>1265.1333333333334</v>
      </c>
      <c r="D98" s="10">
        <f t="shared" si="2"/>
        <v>1108.6133333333335</v>
      </c>
      <c r="E98" s="10">
        <f t="shared" si="2"/>
        <v>880.32</v>
      </c>
      <c r="F98" s="10">
        <f t="shared" si="2"/>
        <v>763.37333333333333</v>
      </c>
      <c r="G98" s="10">
        <f t="shared" si="2"/>
        <v>569.33333333333337</v>
      </c>
      <c r="H98" s="16"/>
    </row>
    <row r="99" spans="1:8" hidden="1" x14ac:dyDescent="0.15">
      <c r="A99" s="4">
        <v>37</v>
      </c>
      <c r="B99" s="6"/>
      <c r="C99" s="10">
        <f t="shared" si="2"/>
        <v>1265.1333333333334</v>
      </c>
      <c r="D99" s="10">
        <f t="shared" si="2"/>
        <v>1108.6133333333335</v>
      </c>
      <c r="E99" s="10">
        <f t="shared" si="2"/>
        <v>880.32</v>
      </c>
      <c r="F99" s="10">
        <f t="shared" si="2"/>
        <v>763.37333333333333</v>
      </c>
      <c r="G99" s="10">
        <f t="shared" si="2"/>
        <v>569.33333333333337</v>
      </c>
      <c r="H99" s="16"/>
    </row>
    <row r="100" spans="1:8" hidden="1" x14ac:dyDescent="0.15">
      <c r="A100" s="4">
        <v>38</v>
      </c>
      <c r="B100" s="6"/>
      <c r="C100" s="10">
        <f t="shared" si="2"/>
        <v>1265.1333333333334</v>
      </c>
      <c r="D100" s="10">
        <f t="shared" si="2"/>
        <v>1108.6133333333335</v>
      </c>
      <c r="E100" s="10">
        <f t="shared" si="2"/>
        <v>880.32</v>
      </c>
      <c r="F100" s="10">
        <f t="shared" si="2"/>
        <v>763.37333333333333</v>
      </c>
      <c r="G100" s="10">
        <f t="shared" si="2"/>
        <v>569.33333333333337</v>
      </c>
      <c r="H100" s="16"/>
    </row>
    <row r="101" spans="1:8" hidden="1" x14ac:dyDescent="0.15">
      <c r="A101" s="4">
        <v>39</v>
      </c>
      <c r="B101" s="6"/>
      <c r="C101" s="10">
        <f t="shared" si="2"/>
        <v>1265.1333333333334</v>
      </c>
      <c r="D101" s="10">
        <f t="shared" si="2"/>
        <v>1108.6133333333335</v>
      </c>
      <c r="E101" s="10">
        <f t="shared" si="2"/>
        <v>880.32</v>
      </c>
      <c r="F101" s="10">
        <f t="shared" si="2"/>
        <v>763.37333333333333</v>
      </c>
      <c r="G101" s="10">
        <f t="shared" si="2"/>
        <v>569.33333333333337</v>
      </c>
      <c r="H101" s="16"/>
    </row>
    <row r="102" spans="1:8" hidden="1" x14ac:dyDescent="0.15">
      <c r="A102" s="4">
        <v>40</v>
      </c>
      <c r="B102" s="6"/>
      <c r="C102" s="10">
        <f t="shared" si="2"/>
        <v>1416.8933333333334</v>
      </c>
      <c r="D102" s="10">
        <f t="shared" si="2"/>
        <v>1242.0800000000002</v>
      </c>
      <c r="E102" s="10">
        <f t="shared" si="2"/>
        <v>981.77333333333343</v>
      </c>
      <c r="F102" s="10">
        <f t="shared" si="2"/>
        <v>851.38666666666666</v>
      </c>
      <c r="G102" s="10">
        <f t="shared" si="2"/>
        <v>634.76</v>
      </c>
      <c r="H102" s="16"/>
    </row>
    <row r="103" spans="1:8" hidden="1" x14ac:dyDescent="0.15">
      <c r="A103" s="4">
        <v>41</v>
      </c>
      <c r="B103" s="6"/>
      <c r="C103" s="10">
        <f t="shared" si="2"/>
        <v>1416.8933333333334</v>
      </c>
      <c r="D103" s="10">
        <f t="shared" si="2"/>
        <v>1242.0800000000002</v>
      </c>
      <c r="E103" s="10">
        <f t="shared" si="2"/>
        <v>981.77333333333343</v>
      </c>
      <c r="F103" s="10">
        <f t="shared" si="2"/>
        <v>851.38666666666666</v>
      </c>
      <c r="G103" s="10">
        <f t="shared" si="2"/>
        <v>634.76</v>
      </c>
      <c r="H103" s="16"/>
    </row>
    <row r="104" spans="1:8" hidden="1" x14ac:dyDescent="0.15">
      <c r="A104" s="4">
        <v>42</v>
      </c>
      <c r="B104" s="6"/>
      <c r="C104" s="10">
        <f t="shared" si="2"/>
        <v>1416.8933333333334</v>
      </c>
      <c r="D104" s="10">
        <f t="shared" si="2"/>
        <v>1242.0800000000002</v>
      </c>
      <c r="E104" s="10">
        <f t="shared" si="2"/>
        <v>981.77333333333343</v>
      </c>
      <c r="F104" s="10">
        <f t="shared" si="2"/>
        <v>851.38666666666666</v>
      </c>
      <c r="G104" s="10">
        <f t="shared" si="2"/>
        <v>634.76</v>
      </c>
      <c r="H104" s="16"/>
    </row>
    <row r="105" spans="1:8" hidden="1" x14ac:dyDescent="0.15">
      <c r="A105" s="4">
        <v>43</v>
      </c>
      <c r="B105" s="6"/>
      <c r="C105" s="10">
        <f t="shared" si="2"/>
        <v>1416.8933333333334</v>
      </c>
      <c r="D105" s="10">
        <f t="shared" si="2"/>
        <v>1242.0800000000002</v>
      </c>
      <c r="E105" s="10">
        <f t="shared" si="2"/>
        <v>981.77333333333343</v>
      </c>
      <c r="F105" s="10">
        <f t="shared" si="2"/>
        <v>851.38666666666666</v>
      </c>
      <c r="G105" s="10">
        <f t="shared" si="2"/>
        <v>634.76</v>
      </c>
      <c r="H105" s="16"/>
    </row>
    <row r="106" spans="1:8" hidden="1" x14ac:dyDescent="0.15">
      <c r="A106" s="4">
        <v>44</v>
      </c>
      <c r="B106" s="6"/>
      <c r="C106" s="10">
        <f t="shared" si="2"/>
        <v>1416.8933333333334</v>
      </c>
      <c r="D106" s="10">
        <f t="shared" si="2"/>
        <v>1242.0800000000002</v>
      </c>
      <c r="E106" s="10">
        <f t="shared" si="2"/>
        <v>981.77333333333343</v>
      </c>
      <c r="F106" s="10">
        <f t="shared" si="2"/>
        <v>851.38666666666666</v>
      </c>
      <c r="G106" s="10">
        <f t="shared" si="2"/>
        <v>634.76</v>
      </c>
      <c r="H106" s="16"/>
    </row>
    <row r="107" spans="1:8" hidden="1" x14ac:dyDescent="0.15">
      <c r="A107" s="4">
        <v>45</v>
      </c>
      <c r="B107" s="6"/>
      <c r="C107" s="10">
        <f t="shared" si="2"/>
        <v>1585.7333333333333</v>
      </c>
      <c r="D107" s="10">
        <f t="shared" si="2"/>
        <v>1390.2</v>
      </c>
      <c r="E107" s="10">
        <f t="shared" si="2"/>
        <v>1095.4533333333334</v>
      </c>
      <c r="F107" s="10">
        <f t="shared" si="2"/>
        <v>949.85333333333335</v>
      </c>
      <c r="G107" s="10">
        <f t="shared" si="2"/>
        <v>708.21333333333337</v>
      </c>
      <c r="H107" s="16"/>
    </row>
    <row r="108" spans="1:8" hidden="1" x14ac:dyDescent="0.15">
      <c r="A108" s="4">
        <v>46</v>
      </c>
      <c r="B108" s="6"/>
      <c r="C108" s="10">
        <f t="shared" si="2"/>
        <v>1585.7333333333333</v>
      </c>
      <c r="D108" s="10">
        <f t="shared" si="2"/>
        <v>1390.2</v>
      </c>
      <c r="E108" s="10">
        <f t="shared" si="2"/>
        <v>1095.4533333333334</v>
      </c>
      <c r="F108" s="10">
        <f t="shared" si="2"/>
        <v>949.85333333333335</v>
      </c>
      <c r="G108" s="10">
        <f t="shared" si="2"/>
        <v>708.21333333333337</v>
      </c>
      <c r="H108" s="16"/>
    </row>
    <row r="109" spans="1:8" hidden="1" x14ac:dyDescent="0.15">
      <c r="A109" s="4">
        <v>47</v>
      </c>
      <c r="B109" s="6"/>
      <c r="C109" s="10">
        <f t="shared" si="2"/>
        <v>1585.7333333333333</v>
      </c>
      <c r="D109" s="10">
        <f t="shared" si="2"/>
        <v>1390.2</v>
      </c>
      <c r="E109" s="10">
        <f t="shared" si="2"/>
        <v>1095.4533333333334</v>
      </c>
      <c r="F109" s="10">
        <f t="shared" si="2"/>
        <v>949.85333333333335</v>
      </c>
      <c r="G109" s="10">
        <f t="shared" si="2"/>
        <v>708.21333333333337</v>
      </c>
      <c r="H109" s="16"/>
    </row>
    <row r="110" spans="1:8" hidden="1" x14ac:dyDescent="0.15">
      <c r="A110" s="4">
        <v>48</v>
      </c>
      <c r="B110" s="6"/>
      <c r="C110" s="10">
        <f t="shared" si="2"/>
        <v>1585.7333333333333</v>
      </c>
      <c r="D110" s="10">
        <f t="shared" si="2"/>
        <v>1390.2</v>
      </c>
      <c r="E110" s="10">
        <f t="shared" si="2"/>
        <v>1095.4533333333334</v>
      </c>
      <c r="F110" s="10">
        <f t="shared" si="2"/>
        <v>949.85333333333335</v>
      </c>
      <c r="G110" s="10">
        <f t="shared" si="2"/>
        <v>708.21333333333337</v>
      </c>
      <c r="H110" s="16"/>
    </row>
    <row r="111" spans="1:8" hidden="1" x14ac:dyDescent="0.15">
      <c r="A111" s="4">
        <v>49</v>
      </c>
      <c r="B111" s="6"/>
      <c r="C111" s="10">
        <f t="shared" si="2"/>
        <v>1585.7333333333333</v>
      </c>
      <c r="D111" s="10">
        <f t="shared" si="2"/>
        <v>1390.2</v>
      </c>
      <c r="E111" s="10">
        <f t="shared" si="2"/>
        <v>1095.4533333333334</v>
      </c>
      <c r="F111" s="10">
        <f t="shared" si="2"/>
        <v>949.85333333333335</v>
      </c>
      <c r="G111" s="10">
        <f t="shared" si="2"/>
        <v>708.21333333333337</v>
      </c>
      <c r="H111" s="16"/>
    </row>
    <row r="112" spans="1:8" hidden="1" x14ac:dyDescent="0.15">
      <c r="A112" s="4">
        <v>50</v>
      </c>
      <c r="B112" s="6"/>
      <c r="C112" s="10">
        <f t="shared" si="2"/>
        <v>1775.9466666666667</v>
      </c>
      <c r="D112" s="10">
        <f t="shared" si="2"/>
        <v>1556.8933333333334</v>
      </c>
      <c r="E112" s="10">
        <f t="shared" si="2"/>
        <v>1224.0666666666668</v>
      </c>
      <c r="F112" s="10">
        <f t="shared" si="2"/>
        <v>1061.48</v>
      </c>
      <c r="G112" s="10">
        <f t="shared" si="2"/>
        <v>791.28000000000009</v>
      </c>
      <c r="H112" s="16"/>
    </row>
    <row r="113" spans="1:8" hidden="1" x14ac:dyDescent="0.15">
      <c r="A113" s="4">
        <v>51</v>
      </c>
      <c r="B113" s="6"/>
      <c r="C113" s="10">
        <f t="shared" ref="C113:G128" si="3">+C39*$K$2</f>
        <v>1775.9466666666667</v>
      </c>
      <c r="D113" s="10">
        <f t="shared" si="3"/>
        <v>1556.8933333333334</v>
      </c>
      <c r="E113" s="10">
        <f t="shared" si="3"/>
        <v>1224.0666666666668</v>
      </c>
      <c r="F113" s="10">
        <f t="shared" si="3"/>
        <v>1061.48</v>
      </c>
      <c r="G113" s="10">
        <f t="shared" si="3"/>
        <v>791.28000000000009</v>
      </c>
      <c r="H113" s="16"/>
    </row>
    <row r="114" spans="1:8" hidden="1" x14ac:dyDescent="0.15">
      <c r="A114" s="4">
        <v>52</v>
      </c>
      <c r="B114" s="6"/>
      <c r="C114" s="10">
        <f t="shared" si="3"/>
        <v>1775.9466666666667</v>
      </c>
      <c r="D114" s="10">
        <f t="shared" si="3"/>
        <v>1556.8933333333334</v>
      </c>
      <c r="E114" s="10">
        <f t="shared" si="3"/>
        <v>1224.0666666666668</v>
      </c>
      <c r="F114" s="10">
        <f t="shared" si="3"/>
        <v>1061.48</v>
      </c>
      <c r="G114" s="10">
        <f t="shared" si="3"/>
        <v>791.28000000000009</v>
      </c>
      <c r="H114" s="16"/>
    </row>
    <row r="115" spans="1:8" hidden="1" x14ac:dyDescent="0.15">
      <c r="A115" s="4">
        <v>53</v>
      </c>
      <c r="B115" s="6"/>
      <c r="C115" s="10">
        <f t="shared" si="3"/>
        <v>1775.9466666666667</v>
      </c>
      <c r="D115" s="10">
        <f t="shared" si="3"/>
        <v>1556.8933333333334</v>
      </c>
      <c r="E115" s="10">
        <f t="shared" si="3"/>
        <v>1224.0666666666668</v>
      </c>
      <c r="F115" s="10">
        <f t="shared" si="3"/>
        <v>1061.48</v>
      </c>
      <c r="G115" s="10">
        <f t="shared" si="3"/>
        <v>791.28000000000009</v>
      </c>
      <c r="H115" s="16"/>
    </row>
    <row r="116" spans="1:8" hidden="1" x14ac:dyDescent="0.15">
      <c r="A116" s="4">
        <v>54</v>
      </c>
      <c r="B116" s="6"/>
      <c r="C116" s="10">
        <f t="shared" si="3"/>
        <v>1775.9466666666667</v>
      </c>
      <c r="D116" s="10">
        <f t="shared" si="3"/>
        <v>1556.8933333333334</v>
      </c>
      <c r="E116" s="10">
        <f t="shared" si="3"/>
        <v>1224.0666666666668</v>
      </c>
      <c r="F116" s="10">
        <f t="shared" si="3"/>
        <v>1061.48</v>
      </c>
      <c r="G116" s="10">
        <f t="shared" si="3"/>
        <v>791.28000000000009</v>
      </c>
      <c r="H116" s="16"/>
    </row>
    <row r="117" spans="1:8" hidden="1" x14ac:dyDescent="0.15">
      <c r="A117" s="4">
        <v>55</v>
      </c>
      <c r="B117" s="6"/>
      <c r="C117" s="10">
        <f t="shared" si="3"/>
        <v>1985.3866666666668</v>
      </c>
      <c r="D117" s="10">
        <f t="shared" si="3"/>
        <v>1740.3866666666668</v>
      </c>
      <c r="E117" s="10">
        <f t="shared" si="3"/>
        <v>1366.2133333333334</v>
      </c>
      <c r="F117" s="10">
        <f t="shared" si="3"/>
        <v>1184.8666666666668</v>
      </c>
      <c r="G117" s="10">
        <f t="shared" si="3"/>
        <v>883.40000000000009</v>
      </c>
      <c r="H117" s="16"/>
    </row>
    <row r="118" spans="1:8" hidden="1" x14ac:dyDescent="0.15">
      <c r="A118" s="4">
        <v>56</v>
      </c>
      <c r="B118" s="6"/>
      <c r="C118" s="10">
        <f t="shared" si="3"/>
        <v>1985.3866666666668</v>
      </c>
      <c r="D118" s="10">
        <f t="shared" si="3"/>
        <v>1740.3866666666668</v>
      </c>
      <c r="E118" s="10">
        <f t="shared" si="3"/>
        <v>1366.2133333333334</v>
      </c>
      <c r="F118" s="10">
        <f t="shared" si="3"/>
        <v>1184.8666666666668</v>
      </c>
      <c r="G118" s="10">
        <f t="shared" si="3"/>
        <v>883.40000000000009</v>
      </c>
      <c r="H118" s="16"/>
    </row>
    <row r="119" spans="1:8" hidden="1" x14ac:dyDescent="0.15">
      <c r="A119" s="4">
        <v>57</v>
      </c>
      <c r="B119" s="6"/>
      <c r="C119" s="10">
        <f t="shared" si="3"/>
        <v>1985.3866666666668</v>
      </c>
      <c r="D119" s="10">
        <f t="shared" si="3"/>
        <v>1740.3866666666668</v>
      </c>
      <c r="E119" s="10">
        <f t="shared" si="3"/>
        <v>1366.2133333333334</v>
      </c>
      <c r="F119" s="10">
        <f t="shared" si="3"/>
        <v>1184.8666666666668</v>
      </c>
      <c r="G119" s="10">
        <f t="shared" si="3"/>
        <v>883.40000000000009</v>
      </c>
      <c r="H119" s="16"/>
    </row>
    <row r="120" spans="1:8" hidden="1" x14ac:dyDescent="0.15">
      <c r="A120" s="4">
        <v>58</v>
      </c>
      <c r="B120" s="6"/>
      <c r="C120" s="10">
        <f t="shared" si="3"/>
        <v>1985.3866666666668</v>
      </c>
      <c r="D120" s="10">
        <f t="shared" si="3"/>
        <v>1740.3866666666668</v>
      </c>
      <c r="E120" s="10">
        <f t="shared" si="3"/>
        <v>1366.2133333333334</v>
      </c>
      <c r="F120" s="10">
        <f t="shared" si="3"/>
        <v>1184.8666666666668</v>
      </c>
      <c r="G120" s="10">
        <f t="shared" si="3"/>
        <v>883.40000000000009</v>
      </c>
      <c r="H120" s="16"/>
    </row>
    <row r="121" spans="1:8" hidden="1" x14ac:dyDescent="0.15">
      <c r="A121" s="4">
        <v>59</v>
      </c>
      <c r="B121" s="6"/>
      <c r="C121" s="10">
        <f t="shared" si="3"/>
        <v>1985.3866666666668</v>
      </c>
      <c r="D121" s="10">
        <f t="shared" si="3"/>
        <v>1740.3866666666668</v>
      </c>
      <c r="E121" s="10">
        <f t="shared" si="3"/>
        <v>1366.2133333333334</v>
      </c>
      <c r="F121" s="10">
        <f t="shared" si="3"/>
        <v>1184.8666666666668</v>
      </c>
      <c r="G121" s="10">
        <f t="shared" si="3"/>
        <v>883.40000000000009</v>
      </c>
      <c r="H121" s="16"/>
    </row>
    <row r="122" spans="1:8" hidden="1" x14ac:dyDescent="0.15">
      <c r="A122" s="4">
        <v>60</v>
      </c>
      <c r="B122" s="6"/>
      <c r="C122" s="10">
        <f t="shared" si="3"/>
        <v>2124.92</v>
      </c>
      <c r="D122" s="10">
        <f t="shared" si="3"/>
        <v>1862.5600000000002</v>
      </c>
      <c r="E122" s="10">
        <f t="shared" si="3"/>
        <v>1461.5066666666667</v>
      </c>
      <c r="F122" s="10">
        <f t="shared" si="3"/>
        <v>1267.0933333333335</v>
      </c>
      <c r="G122" s="10">
        <f t="shared" si="3"/>
        <v>944.90666666666675</v>
      </c>
      <c r="H122" s="16"/>
    </row>
    <row r="123" spans="1:8" hidden="1" x14ac:dyDescent="0.15">
      <c r="A123" s="4">
        <v>61</v>
      </c>
      <c r="B123" s="6"/>
      <c r="C123" s="10">
        <f t="shared" si="3"/>
        <v>2368.146666666667</v>
      </c>
      <c r="D123" s="10">
        <f t="shared" si="3"/>
        <v>2075.5466666666666</v>
      </c>
      <c r="E123" s="10">
        <f t="shared" si="3"/>
        <v>1627.3600000000001</v>
      </c>
      <c r="F123" s="10">
        <f t="shared" si="3"/>
        <v>1411.2933333333333</v>
      </c>
      <c r="G123" s="10">
        <f t="shared" si="3"/>
        <v>1052.1466666666668</v>
      </c>
      <c r="H123" s="16"/>
    </row>
    <row r="124" spans="1:8" hidden="1" x14ac:dyDescent="0.15">
      <c r="A124" s="4">
        <v>62</v>
      </c>
      <c r="B124" s="6"/>
      <c r="C124" s="10">
        <f t="shared" si="3"/>
        <v>2630.7866666666669</v>
      </c>
      <c r="D124" s="10">
        <f t="shared" si="3"/>
        <v>2305.8933333333334</v>
      </c>
      <c r="E124" s="10">
        <f t="shared" si="3"/>
        <v>1807.4933333333333</v>
      </c>
      <c r="F124" s="10">
        <f t="shared" si="3"/>
        <v>1567.44</v>
      </c>
      <c r="G124" s="10">
        <f t="shared" si="3"/>
        <v>1168.5333333333333</v>
      </c>
      <c r="H124" s="16"/>
    </row>
    <row r="125" spans="1:8" hidden="1" x14ac:dyDescent="0.15">
      <c r="A125" s="4">
        <v>63</v>
      </c>
      <c r="B125" s="6"/>
      <c r="C125" s="10">
        <f t="shared" si="3"/>
        <v>2913.4933333333333</v>
      </c>
      <c r="D125" s="10">
        <f t="shared" si="3"/>
        <v>2553.6933333333336</v>
      </c>
      <c r="E125" s="10">
        <f t="shared" si="3"/>
        <v>2001.8133333333335</v>
      </c>
      <c r="F125" s="10">
        <f t="shared" si="3"/>
        <v>1736</v>
      </c>
      <c r="G125" s="10">
        <f t="shared" si="3"/>
        <v>1294.2533333333333</v>
      </c>
      <c r="H125" s="16"/>
    </row>
    <row r="126" spans="1:8" hidden="1" x14ac:dyDescent="0.15">
      <c r="A126" s="4">
        <v>64</v>
      </c>
      <c r="B126" s="6"/>
      <c r="C126" s="10">
        <f t="shared" si="3"/>
        <v>3216.1733333333336</v>
      </c>
      <c r="D126" s="10">
        <f t="shared" si="3"/>
        <v>2818.76</v>
      </c>
      <c r="E126" s="10">
        <f t="shared" si="3"/>
        <v>2210.2266666666669</v>
      </c>
      <c r="F126" s="10">
        <f t="shared" si="3"/>
        <v>1916.6000000000001</v>
      </c>
      <c r="G126" s="10">
        <f t="shared" si="3"/>
        <v>1428.9333333333334</v>
      </c>
      <c r="H126" s="16"/>
    </row>
    <row r="127" spans="1:8" hidden="1" x14ac:dyDescent="0.15">
      <c r="A127" s="4">
        <v>65</v>
      </c>
      <c r="B127" s="6"/>
      <c r="C127" s="10">
        <f t="shared" si="3"/>
        <v>3538.5466666666666</v>
      </c>
      <c r="D127" s="10">
        <f t="shared" si="3"/>
        <v>3101.56</v>
      </c>
      <c r="E127" s="10">
        <f t="shared" si="3"/>
        <v>2432.6400000000003</v>
      </c>
      <c r="F127" s="10">
        <f t="shared" si="3"/>
        <v>2109.6133333333332</v>
      </c>
      <c r="G127" s="10">
        <f t="shared" si="3"/>
        <v>1572.6666666666667</v>
      </c>
      <c r="H127" s="16"/>
    </row>
    <row r="128" spans="1:8" hidden="1" x14ac:dyDescent="0.15">
      <c r="A128" s="4">
        <v>66</v>
      </c>
      <c r="B128" s="6"/>
      <c r="C128" s="10">
        <f t="shared" si="3"/>
        <v>3880.52</v>
      </c>
      <c r="D128" s="10">
        <f t="shared" si="3"/>
        <v>3401.44</v>
      </c>
      <c r="E128" s="10">
        <f t="shared" si="3"/>
        <v>2669.0533333333333</v>
      </c>
      <c r="F128" s="10">
        <f t="shared" si="3"/>
        <v>2314.5733333333333</v>
      </c>
      <c r="G128" s="10">
        <f t="shared" si="3"/>
        <v>1725.2666666666667</v>
      </c>
      <c r="H128" s="16"/>
    </row>
    <row r="129" spans="1:8" hidden="1" x14ac:dyDescent="0.15">
      <c r="A129" s="4">
        <v>67</v>
      </c>
      <c r="B129" s="6"/>
      <c r="C129" s="10">
        <f t="shared" ref="C129:G144" si="4">+C55*$K$2</f>
        <v>4242.6533333333336</v>
      </c>
      <c r="D129" s="10">
        <f t="shared" si="4"/>
        <v>3718.7733333333335</v>
      </c>
      <c r="E129" s="10">
        <f t="shared" si="4"/>
        <v>2919.6533333333336</v>
      </c>
      <c r="F129" s="10">
        <f t="shared" si="4"/>
        <v>2531.5733333333333</v>
      </c>
      <c r="G129" s="10">
        <f t="shared" si="4"/>
        <v>1887.2933333333335</v>
      </c>
      <c r="H129" s="16"/>
    </row>
    <row r="130" spans="1:8" hidden="1" x14ac:dyDescent="0.15">
      <c r="A130" s="4">
        <v>68</v>
      </c>
      <c r="B130" s="6"/>
      <c r="C130" s="10">
        <f t="shared" si="4"/>
        <v>4624.293333333334</v>
      </c>
      <c r="D130" s="10">
        <f t="shared" si="4"/>
        <v>4053.7466666666669</v>
      </c>
      <c r="E130" s="10">
        <f t="shared" si="4"/>
        <v>3184.2533333333336</v>
      </c>
      <c r="F130" s="10">
        <f t="shared" si="4"/>
        <v>2761.2666666666669</v>
      </c>
      <c r="G130" s="10">
        <f t="shared" si="4"/>
        <v>2058.56</v>
      </c>
      <c r="H130" s="16"/>
    </row>
    <row r="131" spans="1:8" hidden="1" x14ac:dyDescent="0.15">
      <c r="A131" s="4">
        <v>69</v>
      </c>
      <c r="B131" s="6"/>
      <c r="C131" s="10">
        <f t="shared" si="4"/>
        <v>5026.3733333333339</v>
      </c>
      <c r="D131" s="10">
        <f t="shared" si="4"/>
        <v>4405.6133333333337</v>
      </c>
      <c r="E131" s="10">
        <f t="shared" si="4"/>
        <v>3463.1333333333337</v>
      </c>
      <c r="F131" s="10">
        <f t="shared" si="4"/>
        <v>3003.0933333333332</v>
      </c>
      <c r="G131" s="10">
        <f t="shared" si="4"/>
        <v>2238.7866666666669</v>
      </c>
      <c r="H131" s="16"/>
    </row>
    <row r="132" spans="1:8" hidden="1" x14ac:dyDescent="0.15">
      <c r="A132" s="4">
        <v>70</v>
      </c>
      <c r="B132" s="6"/>
      <c r="C132" s="10">
        <f t="shared" si="4"/>
        <v>5447.8666666666668</v>
      </c>
      <c r="D132" s="10">
        <f t="shared" si="4"/>
        <v>4775.12</v>
      </c>
      <c r="E132" s="10">
        <f t="shared" si="4"/>
        <v>3755.8266666666668</v>
      </c>
      <c r="F132" s="10">
        <f t="shared" si="4"/>
        <v>3256.8666666666668</v>
      </c>
      <c r="G132" s="10">
        <f t="shared" si="4"/>
        <v>2427.88</v>
      </c>
      <c r="H132" s="16"/>
    </row>
    <row r="133" spans="1:8" hidden="1" x14ac:dyDescent="0.15">
      <c r="A133" s="4">
        <v>71</v>
      </c>
      <c r="B133" s="6"/>
      <c r="C133" s="10">
        <f t="shared" si="4"/>
        <v>5889.1466666666665</v>
      </c>
      <c r="D133" s="10">
        <f t="shared" si="4"/>
        <v>5162.08</v>
      </c>
      <c r="E133" s="10">
        <f t="shared" si="4"/>
        <v>4062.9866666666667</v>
      </c>
      <c r="F133" s="10">
        <f t="shared" si="4"/>
        <v>3522.96</v>
      </c>
      <c r="G133" s="10">
        <f t="shared" si="4"/>
        <v>2626.4</v>
      </c>
      <c r="H133" s="16"/>
    </row>
    <row r="134" spans="1:8" hidden="1" x14ac:dyDescent="0.15">
      <c r="A134" s="4">
        <v>72</v>
      </c>
      <c r="B134" s="6"/>
      <c r="C134" s="10">
        <f t="shared" si="4"/>
        <v>6350.4000000000005</v>
      </c>
      <c r="D134" s="10">
        <f t="shared" si="4"/>
        <v>5566.12</v>
      </c>
      <c r="E134" s="10">
        <f t="shared" si="4"/>
        <v>4383.68</v>
      </c>
      <c r="F134" s="10">
        <f t="shared" si="4"/>
        <v>3801.28</v>
      </c>
      <c r="G134" s="10">
        <f t="shared" si="4"/>
        <v>2833.6933333333336</v>
      </c>
      <c r="H134" s="16"/>
    </row>
    <row r="135" spans="1:8" hidden="1" x14ac:dyDescent="0.15">
      <c r="A135" s="4">
        <v>73</v>
      </c>
      <c r="B135" s="6"/>
      <c r="C135" s="10">
        <f t="shared" si="4"/>
        <v>6831.3466666666673</v>
      </c>
      <c r="D135" s="10">
        <f t="shared" si="4"/>
        <v>5987.8933333333334</v>
      </c>
      <c r="E135" s="10">
        <f t="shared" si="4"/>
        <v>4718.84</v>
      </c>
      <c r="F135" s="10">
        <f t="shared" si="4"/>
        <v>4091.8266666666668</v>
      </c>
      <c r="G135" s="10">
        <f t="shared" si="4"/>
        <v>3050.5066666666667</v>
      </c>
      <c r="H135" s="16"/>
    </row>
    <row r="136" spans="1:8" hidden="1" x14ac:dyDescent="0.15">
      <c r="A136" s="4">
        <v>74</v>
      </c>
      <c r="B136" s="6"/>
      <c r="C136" s="10">
        <f t="shared" si="4"/>
        <v>7332.3600000000006</v>
      </c>
      <c r="D136" s="10">
        <f t="shared" si="4"/>
        <v>6426.84</v>
      </c>
      <c r="E136" s="10">
        <f t="shared" si="4"/>
        <v>5068</v>
      </c>
      <c r="F136" s="10">
        <f t="shared" si="4"/>
        <v>4394.6000000000004</v>
      </c>
      <c r="G136" s="10">
        <f t="shared" si="4"/>
        <v>3276.186666666667</v>
      </c>
      <c r="H136" s="16"/>
    </row>
    <row r="137" spans="1:8" hidden="1" x14ac:dyDescent="0.15">
      <c r="A137" s="4">
        <v>75</v>
      </c>
      <c r="B137" s="6"/>
      <c r="C137" s="10">
        <f t="shared" si="4"/>
        <v>7852.9733333333334</v>
      </c>
      <c r="D137" s="10">
        <f t="shared" si="4"/>
        <v>6883.6133333333337</v>
      </c>
      <c r="E137" s="10">
        <f t="shared" si="4"/>
        <v>5431.16</v>
      </c>
      <c r="F137" s="10">
        <f t="shared" si="4"/>
        <v>4709.5066666666671</v>
      </c>
      <c r="G137" s="10">
        <f t="shared" si="4"/>
        <v>3510.7333333333336</v>
      </c>
      <c r="H137" s="16"/>
    </row>
    <row r="138" spans="1:8" hidden="1" x14ac:dyDescent="0.15">
      <c r="A138" s="4">
        <v>76</v>
      </c>
      <c r="B138" s="6"/>
      <c r="C138" s="10">
        <f t="shared" si="4"/>
        <v>7852.9733333333334</v>
      </c>
      <c r="D138" s="10">
        <f t="shared" si="4"/>
        <v>6883.6133333333337</v>
      </c>
      <c r="E138" s="10">
        <f t="shared" si="4"/>
        <v>5431.16</v>
      </c>
      <c r="F138" s="10">
        <f t="shared" si="4"/>
        <v>4709.5066666666671</v>
      </c>
      <c r="G138" s="10">
        <f t="shared" si="4"/>
        <v>3510.7333333333336</v>
      </c>
      <c r="H138" s="16"/>
    </row>
    <row r="139" spans="1:8" hidden="1" x14ac:dyDescent="0.15">
      <c r="A139" s="4">
        <v>77</v>
      </c>
      <c r="B139" s="6"/>
      <c r="C139" s="10">
        <f t="shared" si="4"/>
        <v>7852.9733333333334</v>
      </c>
      <c r="D139" s="10">
        <f t="shared" si="4"/>
        <v>6883.6133333333337</v>
      </c>
      <c r="E139" s="10">
        <f t="shared" si="4"/>
        <v>5431.16</v>
      </c>
      <c r="F139" s="10">
        <f t="shared" si="4"/>
        <v>4709.5066666666671</v>
      </c>
      <c r="G139" s="10">
        <f t="shared" si="4"/>
        <v>3510.7333333333336</v>
      </c>
      <c r="H139" s="16"/>
    </row>
    <row r="140" spans="1:8" hidden="1" x14ac:dyDescent="0.15">
      <c r="A140" s="4">
        <v>78</v>
      </c>
      <c r="B140" s="6"/>
      <c r="C140" s="10">
        <f t="shared" si="4"/>
        <v>7852.9733333333334</v>
      </c>
      <c r="D140" s="10">
        <f t="shared" si="4"/>
        <v>6883.6133333333337</v>
      </c>
      <c r="E140" s="10">
        <f t="shared" si="4"/>
        <v>5431.16</v>
      </c>
      <c r="F140" s="10">
        <f t="shared" si="4"/>
        <v>4709.5066666666671</v>
      </c>
      <c r="G140" s="10">
        <f t="shared" si="4"/>
        <v>3510.7333333333336</v>
      </c>
      <c r="H140" s="16"/>
    </row>
    <row r="141" spans="1:8" hidden="1" x14ac:dyDescent="0.15">
      <c r="A141" s="4">
        <v>79</v>
      </c>
      <c r="B141" s="6"/>
      <c r="C141" s="10">
        <f t="shared" si="4"/>
        <v>7852.9733333333334</v>
      </c>
      <c r="D141" s="10">
        <f t="shared" si="4"/>
        <v>6883.6133333333337</v>
      </c>
      <c r="E141" s="10">
        <f t="shared" si="4"/>
        <v>5431.16</v>
      </c>
      <c r="F141" s="10">
        <f t="shared" si="4"/>
        <v>4709.5066666666671</v>
      </c>
      <c r="G141" s="10">
        <f t="shared" si="4"/>
        <v>3510.7333333333336</v>
      </c>
      <c r="H141" s="16"/>
    </row>
    <row r="142" spans="1:8" hidden="1" x14ac:dyDescent="0.15">
      <c r="A142" s="4">
        <v>80</v>
      </c>
      <c r="B142" s="6"/>
      <c r="C142" s="10">
        <f t="shared" si="4"/>
        <v>7852.9733333333334</v>
      </c>
      <c r="D142" s="10">
        <f t="shared" si="4"/>
        <v>6883.6133333333337</v>
      </c>
      <c r="E142" s="10">
        <f t="shared" si="4"/>
        <v>5431.16</v>
      </c>
      <c r="F142" s="10">
        <f t="shared" si="4"/>
        <v>4709.5066666666671</v>
      </c>
      <c r="G142" s="10">
        <f t="shared" si="4"/>
        <v>3510.7333333333336</v>
      </c>
      <c r="H142" s="16"/>
    </row>
    <row r="143" spans="1:8" hidden="1" x14ac:dyDescent="0.15">
      <c r="A143" s="4">
        <v>81</v>
      </c>
      <c r="B143" s="6"/>
      <c r="C143" s="10">
        <f t="shared" si="4"/>
        <v>7852.9733333333334</v>
      </c>
      <c r="D143" s="10">
        <f t="shared" si="4"/>
        <v>6883.6133333333337</v>
      </c>
      <c r="E143" s="10">
        <f t="shared" si="4"/>
        <v>5431.16</v>
      </c>
      <c r="F143" s="10">
        <f t="shared" si="4"/>
        <v>4709.5066666666671</v>
      </c>
      <c r="G143" s="10">
        <f t="shared" si="4"/>
        <v>3510.7333333333336</v>
      </c>
      <c r="H143" s="16"/>
    </row>
    <row r="144" spans="1:8" hidden="1" x14ac:dyDescent="0.15">
      <c r="A144" s="4">
        <v>82</v>
      </c>
      <c r="B144" s="6"/>
      <c r="C144" s="10">
        <f t="shared" si="4"/>
        <v>7852.9733333333334</v>
      </c>
      <c r="D144" s="10">
        <f t="shared" si="4"/>
        <v>6883.6133333333337</v>
      </c>
      <c r="E144" s="10">
        <f t="shared" si="4"/>
        <v>5431.16</v>
      </c>
      <c r="F144" s="10">
        <f t="shared" si="4"/>
        <v>4709.5066666666671</v>
      </c>
      <c r="G144" s="10">
        <f t="shared" si="4"/>
        <v>3510.7333333333336</v>
      </c>
      <c r="H144" s="16"/>
    </row>
    <row r="145" spans="1:14" hidden="1" x14ac:dyDescent="0.15">
      <c r="A145" s="4">
        <v>83</v>
      </c>
      <c r="B145" s="6"/>
      <c r="C145" s="10">
        <f t="shared" ref="C145:G149" si="5">+C71*$K$2</f>
        <v>7852.9733333333334</v>
      </c>
      <c r="D145" s="10">
        <f t="shared" si="5"/>
        <v>6883.6133333333337</v>
      </c>
      <c r="E145" s="10">
        <f t="shared" si="5"/>
        <v>5431.16</v>
      </c>
      <c r="F145" s="10">
        <f t="shared" si="5"/>
        <v>4709.5066666666671</v>
      </c>
      <c r="G145" s="10">
        <f t="shared" si="5"/>
        <v>3510.7333333333336</v>
      </c>
      <c r="H145" s="16"/>
    </row>
    <row r="146" spans="1:14" hidden="1" x14ac:dyDescent="0.15">
      <c r="A146" s="4">
        <v>84</v>
      </c>
      <c r="B146" s="6" t="s">
        <v>3</v>
      </c>
      <c r="C146" s="10">
        <f t="shared" si="5"/>
        <v>7852.9733333333334</v>
      </c>
      <c r="D146" s="10">
        <f t="shared" si="5"/>
        <v>6883.6133333333337</v>
      </c>
      <c r="E146" s="10">
        <f t="shared" si="5"/>
        <v>5431.16</v>
      </c>
      <c r="F146" s="10">
        <f t="shared" si="5"/>
        <v>4709.5066666666671</v>
      </c>
      <c r="G146" s="10">
        <f t="shared" si="5"/>
        <v>3510.7333333333336</v>
      </c>
      <c r="H146" s="16"/>
    </row>
    <row r="147" spans="1:14" hidden="1" x14ac:dyDescent="0.15">
      <c r="A147" s="4">
        <v>1</v>
      </c>
      <c r="B147" s="6" t="s">
        <v>4</v>
      </c>
      <c r="C147" s="10">
        <f t="shared" si="5"/>
        <v>402.73333333333335</v>
      </c>
      <c r="D147" s="10">
        <f t="shared" si="5"/>
        <v>353.36</v>
      </c>
      <c r="E147" s="10">
        <f t="shared" si="5"/>
        <v>288.0266666666667</v>
      </c>
      <c r="F147" s="10">
        <f t="shared" si="5"/>
        <v>249.85333333333335</v>
      </c>
      <c r="G147" s="10">
        <f t="shared" si="5"/>
        <v>186.38666666666668</v>
      </c>
      <c r="H147" s="16"/>
    </row>
    <row r="148" spans="1:14" hidden="1" x14ac:dyDescent="0.15">
      <c r="A148" s="4">
        <v>2</v>
      </c>
      <c r="B148" s="6" t="s">
        <v>1</v>
      </c>
      <c r="C148" s="10">
        <f t="shared" si="5"/>
        <v>684.88</v>
      </c>
      <c r="D148" s="10">
        <f t="shared" si="5"/>
        <v>600.32000000000005</v>
      </c>
      <c r="E148" s="10">
        <f t="shared" si="5"/>
        <v>489.25333333333333</v>
      </c>
      <c r="F148" s="10">
        <f t="shared" si="5"/>
        <v>424.29333333333335</v>
      </c>
      <c r="G148" s="10">
        <f t="shared" si="5"/>
        <v>316.49333333333334</v>
      </c>
      <c r="H148" s="16"/>
    </row>
    <row r="149" spans="1:14" hidden="1" x14ac:dyDescent="0.15">
      <c r="A149" s="4">
        <v>3</v>
      </c>
      <c r="B149" s="6" t="s">
        <v>5</v>
      </c>
      <c r="C149" s="10">
        <f t="shared" si="5"/>
        <v>966.65333333333342</v>
      </c>
      <c r="D149" s="10">
        <f t="shared" si="5"/>
        <v>847.65333333333342</v>
      </c>
      <c r="E149" s="10">
        <f t="shared" si="5"/>
        <v>690.94666666666672</v>
      </c>
      <c r="F149" s="10">
        <f t="shared" si="5"/>
        <v>599.01333333333332</v>
      </c>
      <c r="G149" s="10">
        <f t="shared" si="5"/>
        <v>446.69333333333333</v>
      </c>
      <c r="H149" s="16"/>
    </row>
    <row r="150" spans="1:14" ht="14" hidden="1" thickBot="1" x14ac:dyDescent="0.2">
      <c r="H150" s="16"/>
    </row>
    <row r="151" spans="1:14" ht="18" hidden="1" x14ac:dyDescent="0.2">
      <c r="A151" s="553" t="s">
        <v>17</v>
      </c>
      <c r="B151" s="554"/>
      <c r="C151" s="554"/>
      <c r="D151" s="554"/>
      <c r="E151" s="554"/>
      <c r="F151" s="554"/>
      <c r="G151" s="554"/>
    </row>
    <row r="152" spans="1:14" ht="18" hidden="1" x14ac:dyDescent="0.2">
      <c r="A152" s="555" t="s">
        <v>6</v>
      </c>
      <c r="B152" s="556"/>
      <c r="C152" s="556"/>
      <c r="D152" s="556"/>
      <c r="E152" s="556"/>
      <c r="F152" s="556"/>
      <c r="G152" s="556"/>
    </row>
    <row r="153" spans="1:14" hidden="1" x14ac:dyDescent="0.15">
      <c r="A153" s="551" t="s">
        <v>0</v>
      </c>
      <c r="B153" s="552"/>
      <c r="C153" s="552"/>
      <c r="D153" s="552"/>
      <c r="E153" s="552"/>
      <c r="F153" s="552"/>
      <c r="G153" s="552"/>
    </row>
    <row r="154" spans="1:14" hidden="1" x14ac:dyDescent="0.15">
      <c r="A154" s="4" t="s">
        <v>2</v>
      </c>
      <c r="B154" s="5" t="s">
        <v>2</v>
      </c>
      <c r="C154" s="34">
        <v>250</v>
      </c>
      <c r="D154" s="34">
        <v>2000</v>
      </c>
      <c r="E154" s="34">
        <v>5000</v>
      </c>
      <c r="F154" s="34">
        <v>10000</v>
      </c>
      <c r="G154" s="34">
        <v>20000</v>
      </c>
    </row>
    <row r="155" spans="1:14" ht="14" hidden="1" x14ac:dyDescent="0.15">
      <c r="A155" s="4">
        <v>18</v>
      </c>
      <c r="B155" s="6"/>
      <c r="C155" s="303">
        <v>6656</v>
      </c>
      <c r="D155" s="303">
        <v>6040</v>
      </c>
      <c r="E155" s="303">
        <v>4410</v>
      </c>
      <c r="F155" s="303">
        <v>3156</v>
      </c>
      <c r="G155" s="303">
        <v>2476</v>
      </c>
      <c r="I155" s="3"/>
      <c r="J155" s="3"/>
      <c r="K155" s="3"/>
      <c r="L155" s="3"/>
      <c r="M155" s="3"/>
      <c r="N155" s="3"/>
    </row>
    <row r="156" spans="1:14" ht="14" hidden="1" x14ac:dyDescent="0.15">
      <c r="A156" s="4">
        <v>19</v>
      </c>
      <c r="B156" s="6"/>
      <c r="C156" s="303">
        <v>6656</v>
      </c>
      <c r="D156" s="303">
        <v>6040</v>
      </c>
      <c r="E156" s="303">
        <v>4410</v>
      </c>
      <c r="F156" s="303">
        <v>3156</v>
      </c>
      <c r="G156" s="303">
        <v>2476</v>
      </c>
      <c r="I156" s="3"/>
      <c r="J156" s="3"/>
      <c r="K156" s="3"/>
      <c r="L156" s="3"/>
      <c r="M156" s="3"/>
      <c r="N156" s="3"/>
    </row>
    <row r="157" spans="1:14" ht="14" hidden="1" x14ac:dyDescent="0.15">
      <c r="A157" s="4">
        <v>20</v>
      </c>
      <c r="B157" s="6"/>
      <c r="C157" s="303">
        <v>6656</v>
      </c>
      <c r="D157" s="303">
        <v>6040</v>
      </c>
      <c r="E157" s="303">
        <v>4410</v>
      </c>
      <c r="F157" s="303">
        <v>3156</v>
      </c>
      <c r="G157" s="303">
        <v>2476</v>
      </c>
      <c r="I157" s="3"/>
      <c r="J157" s="3"/>
      <c r="K157" s="3"/>
      <c r="L157" s="3"/>
      <c r="M157" s="3"/>
      <c r="N157" s="3"/>
    </row>
    <row r="158" spans="1:14" ht="14" hidden="1" x14ac:dyDescent="0.15">
      <c r="A158" s="4">
        <v>21</v>
      </c>
      <c r="B158" s="6"/>
      <c r="C158" s="303">
        <v>6656</v>
      </c>
      <c r="D158" s="303">
        <v>6040</v>
      </c>
      <c r="E158" s="303">
        <v>4410</v>
      </c>
      <c r="F158" s="303">
        <v>3156</v>
      </c>
      <c r="G158" s="303">
        <v>2476</v>
      </c>
      <c r="I158" s="3"/>
      <c r="J158" s="3"/>
      <c r="K158" s="3"/>
      <c r="L158" s="3"/>
      <c r="M158" s="3"/>
      <c r="N158" s="3"/>
    </row>
    <row r="159" spans="1:14" ht="14" hidden="1" x14ac:dyDescent="0.15">
      <c r="A159" s="4">
        <v>22</v>
      </c>
      <c r="B159" s="6"/>
      <c r="C159" s="303">
        <v>6656</v>
      </c>
      <c r="D159" s="303">
        <v>6040</v>
      </c>
      <c r="E159" s="303">
        <v>4410</v>
      </c>
      <c r="F159" s="303">
        <v>3156</v>
      </c>
      <c r="G159" s="303">
        <v>2476</v>
      </c>
      <c r="I159" s="3"/>
      <c r="J159" s="3"/>
      <c r="K159" s="3"/>
      <c r="L159" s="3"/>
      <c r="M159" s="3"/>
      <c r="N159" s="3"/>
    </row>
    <row r="160" spans="1:14" ht="14" hidden="1" x14ac:dyDescent="0.15">
      <c r="A160" s="4">
        <v>23</v>
      </c>
      <c r="B160" s="6"/>
      <c r="C160" s="303">
        <v>6656</v>
      </c>
      <c r="D160" s="303">
        <v>6040</v>
      </c>
      <c r="E160" s="303">
        <v>4410</v>
      </c>
      <c r="F160" s="303">
        <v>3156</v>
      </c>
      <c r="G160" s="303">
        <v>2476</v>
      </c>
      <c r="I160" s="3"/>
      <c r="J160" s="3"/>
      <c r="K160" s="3"/>
      <c r="L160" s="3"/>
      <c r="M160" s="3"/>
      <c r="N160" s="3"/>
    </row>
    <row r="161" spans="1:14" ht="14" hidden="1" x14ac:dyDescent="0.15">
      <c r="A161" s="4">
        <v>24</v>
      </c>
      <c r="B161" s="6"/>
      <c r="C161" s="303">
        <v>6656</v>
      </c>
      <c r="D161" s="303">
        <v>6040</v>
      </c>
      <c r="E161" s="303">
        <v>4410</v>
      </c>
      <c r="F161" s="303">
        <v>3156</v>
      </c>
      <c r="G161" s="303">
        <v>2476</v>
      </c>
      <c r="I161" s="3"/>
      <c r="J161" s="3"/>
      <c r="K161" s="3"/>
      <c r="L161" s="3"/>
      <c r="M161" s="3"/>
      <c r="N161" s="3"/>
    </row>
    <row r="162" spans="1:14" ht="14" hidden="1" x14ac:dyDescent="0.15">
      <c r="A162" s="4">
        <v>25</v>
      </c>
      <c r="B162" s="6"/>
      <c r="C162" s="303">
        <v>7113</v>
      </c>
      <c r="D162" s="303">
        <v>6454</v>
      </c>
      <c r="E162" s="303">
        <v>4663</v>
      </c>
      <c r="F162" s="303">
        <v>3336</v>
      </c>
      <c r="G162" s="303">
        <v>2617</v>
      </c>
      <c r="I162" s="3"/>
      <c r="J162" s="3"/>
      <c r="K162" s="3"/>
      <c r="L162" s="3"/>
      <c r="M162" s="3"/>
      <c r="N162" s="3"/>
    </row>
    <row r="163" spans="1:14" ht="14" hidden="1" x14ac:dyDescent="0.15">
      <c r="A163" s="4">
        <v>26</v>
      </c>
      <c r="B163" s="6"/>
      <c r="C163" s="303">
        <v>7113</v>
      </c>
      <c r="D163" s="303">
        <v>6454</v>
      </c>
      <c r="E163" s="303">
        <v>4663</v>
      </c>
      <c r="F163" s="303">
        <v>3336</v>
      </c>
      <c r="G163" s="303">
        <v>2617</v>
      </c>
      <c r="I163" s="3"/>
      <c r="J163" s="3"/>
      <c r="K163" s="3"/>
      <c r="L163" s="3"/>
      <c r="M163" s="3"/>
      <c r="N163" s="3"/>
    </row>
    <row r="164" spans="1:14" ht="14" hidden="1" x14ac:dyDescent="0.15">
      <c r="A164" s="4">
        <v>27</v>
      </c>
      <c r="B164" s="6"/>
      <c r="C164" s="303">
        <v>7113</v>
      </c>
      <c r="D164" s="303">
        <v>6454</v>
      </c>
      <c r="E164" s="303">
        <v>4663</v>
      </c>
      <c r="F164" s="303">
        <v>3336</v>
      </c>
      <c r="G164" s="303">
        <v>2617</v>
      </c>
      <c r="I164" s="3"/>
      <c r="J164" s="3"/>
      <c r="K164" s="3"/>
      <c r="L164" s="3"/>
      <c r="M164" s="3"/>
      <c r="N164" s="3"/>
    </row>
    <row r="165" spans="1:14" ht="14" hidden="1" x14ac:dyDescent="0.15">
      <c r="A165" s="4">
        <v>28</v>
      </c>
      <c r="B165" s="6"/>
      <c r="C165" s="303">
        <v>7113</v>
      </c>
      <c r="D165" s="303">
        <v>6454</v>
      </c>
      <c r="E165" s="303">
        <v>4663</v>
      </c>
      <c r="F165" s="303">
        <v>3336</v>
      </c>
      <c r="G165" s="303">
        <v>2617</v>
      </c>
      <c r="I165" s="3"/>
      <c r="J165" s="3"/>
      <c r="K165" s="3"/>
      <c r="L165" s="3"/>
      <c r="M165" s="3"/>
      <c r="N165" s="3"/>
    </row>
    <row r="166" spans="1:14" ht="14" hidden="1" x14ac:dyDescent="0.15">
      <c r="A166" s="4">
        <v>29</v>
      </c>
      <c r="B166" s="6"/>
      <c r="C166" s="303">
        <v>7113</v>
      </c>
      <c r="D166" s="303">
        <v>6454</v>
      </c>
      <c r="E166" s="303">
        <v>4663</v>
      </c>
      <c r="F166" s="303">
        <v>3336</v>
      </c>
      <c r="G166" s="303">
        <v>2617</v>
      </c>
      <c r="I166" s="3"/>
      <c r="J166" s="3"/>
      <c r="K166" s="3"/>
      <c r="L166" s="3"/>
      <c r="M166" s="3"/>
      <c r="N166" s="3"/>
    </row>
    <row r="167" spans="1:14" ht="14" hidden="1" x14ac:dyDescent="0.15">
      <c r="A167" s="4">
        <v>30</v>
      </c>
      <c r="B167" s="6"/>
      <c r="C167" s="303">
        <v>7911</v>
      </c>
      <c r="D167" s="303">
        <v>7178</v>
      </c>
      <c r="E167" s="303">
        <v>5118</v>
      </c>
      <c r="F167" s="303">
        <v>3661</v>
      </c>
      <c r="G167" s="303">
        <v>2871</v>
      </c>
      <c r="I167" s="3"/>
      <c r="J167" s="3"/>
      <c r="K167" s="3"/>
      <c r="L167" s="3"/>
      <c r="M167" s="3"/>
      <c r="N167" s="3"/>
    </row>
    <row r="168" spans="1:14" ht="14" hidden="1" x14ac:dyDescent="0.15">
      <c r="A168" s="4">
        <v>31</v>
      </c>
      <c r="B168" s="6"/>
      <c r="C168" s="303">
        <v>7911</v>
      </c>
      <c r="D168" s="303">
        <v>7178</v>
      </c>
      <c r="E168" s="303">
        <v>5118</v>
      </c>
      <c r="F168" s="303">
        <v>3661</v>
      </c>
      <c r="G168" s="303">
        <v>2871</v>
      </c>
      <c r="I168" s="3"/>
      <c r="J168" s="3"/>
      <c r="K168" s="3"/>
      <c r="L168" s="3"/>
      <c r="M168" s="3"/>
      <c r="N168" s="3"/>
    </row>
    <row r="169" spans="1:14" ht="14" hidden="1" x14ac:dyDescent="0.15">
      <c r="A169" s="4">
        <v>32</v>
      </c>
      <c r="B169" s="6"/>
      <c r="C169" s="303">
        <v>7911</v>
      </c>
      <c r="D169" s="303">
        <v>7178</v>
      </c>
      <c r="E169" s="303">
        <v>5118</v>
      </c>
      <c r="F169" s="303">
        <v>3661</v>
      </c>
      <c r="G169" s="303">
        <v>2871</v>
      </c>
      <c r="I169" s="3"/>
      <c r="J169" s="3"/>
      <c r="K169" s="3"/>
      <c r="L169" s="3"/>
      <c r="M169" s="3"/>
      <c r="N169" s="3"/>
    </row>
    <row r="170" spans="1:14" ht="14" hidden="1" x14ac:dyDescent="0.15">
      <c r="A170" s="4">
        <v>33</v>
      </c>
      <c r="B170" s="6"/>
      <c r="C170" s="303">
        <v>7911</v>
      </c>
      <c r="D170" s="303">
        <v>7178</v>
      </c>
      <c r="E170" s="303">
        <v>5118</v>
      </c>
      <c r="F170" s="303">
        <v>3661</v>
      </c>
      <c r="G170" s="303">
        <v>2871</v>
      </c>
      <c r="I170" s="3"/>
      <c r="J170" s="3"/>
      <c r="K170" s="3"/>
      <c r="L170" s="3"/>
      <c r="M170" s="3"/>
      <c r="N170" s="3"/>
    </row>
    <row r="171" spans="1:14" ht="14" hidden="1" x14ac:dyDescent="0.15">
      <c r="A171" s="4">
        <v>34</v>
      </c>
      <c r="B171" s="6"/>
      <c r="C171" s="303">
        <v>7911</v>
      </c>
      <c r="D171" s="303">
        <v>7178</v>
      </c>
      <c r="E171" s="303">
        <v>5118</v>
      </c>
      <c r="F171" s="303">
        <v>3661</v>
      </c>
      <c r="G171" s="303">
        <v>2871</v>
      </c>
      <c r="I171" s="3"/>
      <c r="J171" s="3"/>
      <c r="K171" s="3"/>
      <c r="L171" s="3"/>
      <c r="M171" s="3"/>
      <c r="N171" s="3"/>
    </row>
    <row r="172" spans="1:14" ht="14" hidden="1" x14ac:dyDescent="0.15">
      <c r="A172" s="4">
        <v>35</v>
      </c>
      <c r="B172" s="6"/>
      <c r="C172" s="303">
        <v>8828</v>
      </c>
      <c r="D172" s="303">
        <v>8014</v>
      </c>
      <c r="E172" s="303">
        <v>5656</v>
      </c>
      <c r="F172" s="303">
        <v>4048</v>
      </c>
      <c r="G172" s="303">
        <v>3175</v>
      </c>
      <c r="I172" s="3"/>
      <c r="J172" s="3"/>
      <c r="K172" s="3"/>
      <c r="L172" s="3"/>
      <c r="M172" s="3"/>
      <c r="N172" s="3"/>
    </row>
    <row r="173" spans="1:14" ht="14" hidden="1" x14ac:dyDescent="0.15">
      <c r="A173" s="4">
        <v>36</v>
      </c>
      <c r="B173" s="6"/>
      <c r="C173" s="303">
        <v>8828</v>
      </c>
      <c r="D173" s="303">
        <v>8014</v>
      </c>
      <c r="E173" s="303">
        <v>5656</v>
      </c>
      <c r="F173" s="303">
        <v>4048</v>
      </c>
      <c r="G173" s="303">
        <v>3175</v>
      </c>
      <c r="I173" s="3"/>
      <c r="J173" s="3"/>
      <c r="K173" s="3"/>
      <c r="L173" s="3"/>
      <c r="M173" s="3"/>
      <c r="N173" s="3"/>
    </row>
    <row r="174" spans="1:14" ht="14" hidden="1" x14ac:dyDescent="0.15">
      <c r="A174" s="4">
        <v>37</v>
      </c>
      <c r="B174" s="6"/>
      <c r="C174" s="303">
        <v>8828</v>
      </c>
      <c r="D174" s="303">
        <v>8014</v>
      </c>
      <c r="E174" s="303">
        <v>5656</v>
      </c>
      <c r="F174" s="303">
        <v>4048</v>
      </c>
      <c r="G174" s="303">
        <v>3175</v>
      </c>
      <c r="I174" s="3"/>
      <c r="J174" s="3"/>
      <c r="K174" s="3"/>
      <c r="L174" s="3"/>
      <c r="M174" s="3"/>
      <c r="N174" s="3"/>
    </row>
    <row r="175" spans="1:14" ht="14" hidden="1" x14ac:dyDescent="0.15">
      <c r="A175" s="4">
        <v>38</v>
      </c>
      <c r="B175" s="6"/>
      <c r="C175" s="303">
        <v>8828</v>
      </c>
      <c r="D175" s="303">
        <v>8014</v>
      </c>
      <c r="E175" s="303">
        <v>5656</v>
      </c>
      <c r="F175" s="303">
        <v>4048</v>
      </c>
      <c r="G175" s="303">
        <v>3175</v>
      </c>
      <c r="I175" s="3"/>
      <c r="J175" s="3"/>
      <c r="K175" s="3"/>
      <c r="L175" s="3"/>
      <c r="M175" s="3"/>
      <c r="N175" s="3"/>
    </row>
    <row r="176" spans="1:14" ht="14" hidden="1" x14ac:dyDescent="0.15">
      <c r="A176" s="4">
        <v>39</v>
      </c>
      <c r="B176" s="6"/>
      <c r="C176" s="303">
        <v>8828</v>
      </c>
      <c r="D176" s="303">
        <v>8014</v>
      </c>
      <c r="E176" s="303">
        <v>5656</v>
      </c>
      <c r="F176" s="303">
        <v>4048</v>
      </c>
      <c r="G176" s="303">
        <v>3175</v>
      </c>
      <c r="I176" s="3"/>
      <c r="J176" s="3"/>
      <c r="K176" s="3"/>
      <c r="L176" s="3"/>
      <c r="M176" s="3"/>
      <c r="N176" s="3"/>
    </row>
    <row r="177" spans="1:14" ht="14" hidden="1" x14ac:dyDescent="0.15">
      <c r="A177" s="4">
        <v>40</v>
      </c>
      <c r="B177" s="6"/>
      <c r="C177" s="303">
        <v>9891</v>
      </c>
      <c r="D177" s="303">
        <v>8974</v>
      </c>
      <c r="E177" s="303">
        <v>6288</v>
      </c>
      <c r="F177" s="303">
        <v>4498</v>
      </c>
      <c r="G177" s="303">
        <v>3528</v>
      </c>
      <c r="I177" s="3"/>
      <c r="J177" s="3"/>
      <c r="K177" s="3"/>
      <c r="L177" s="3"/>
      <c r="M177" s="3"/>
      <c r="N177" s="3"/>
    </row>
    <row r="178" spans="1:14" ht="14" hidden="1" x14ac:dyDescent="0.15">
      <c r="A178" s="4">
        <v>41</v>
      </c>
      <c r="B178" s="6"/>
      <c r="C178" s="303">
        <v>9891</v>
      </c>
      <c r="D178" s="303">
        <v>8974</v>
      </c>
      <c r="E178" s="303">
        <v>6288</v>
      </c>
      <c r="F178" s="303">
        <v>4498</v>
      </c>
      <c r="G178" s="303">
        <v>3528</v>
      </c>
      <c r="I178" s="3"/>
      <c r="J178" s="3"/>
      <c r="K178" s="3"/>
      <c r="L178" s="3"/>
      <c r="M178" s="3"/>
      <c r="N178" s="3"/>
    </row>
    <row r="179" spans="1:14" ht="14" hidden="1" x14ac:dyDescent="0.15">
      <c r="A179" s="4">
        <v>42</v>
      </c>
      <c r="B179" s="6"/>
      <c r="C179" s="303">
        <v>9891</v>
      </c>
      <c r="D179" s="303">
        <v>8974</v>
      </c>
      <c r="E179" s="303">
        <v>6288</v>
      </c>
      <c r="F179" s="303">
        <v>4498</v>
      </c>
      <c r="G179" s="303">
        <v>3528</v>
      </c>
      <c r="I179" s="3"/>
      <c r="J179" s="3"/>
      <c r="K179" s="3"/>
      <c r="L179" s="3"/>
      <c r="M179" s="3"/>
      <c r="N179" s="3"/>
    </row>
    <row r="180" spans="1:14" ht="14" hidden="1" x14ac:dyDescent="0.15">
      <c r="A180" s="4">
        <v>43</v>
      </c>
      <c r="B180" s="6"/>
      <c r="C180" s="303">
        <v>9891</v>
      </c>
      <c r="D180" s="303">
        <v>8974</v>
      </c>
      <c r="E180" s="303">
        <v>6288</v>
      </c>
      <c r="F180" s="303">
        <v>4498</v>
      </c>
      <c r="G180" s="303">
        <v>3528</v>
      </c>
      <c r="I180" s="3"/>
      <c r="J180" s="3"/>
      <c r="K180" s="3"/>
      <c r="L180" s="3"/>
      <c r="M180" s="3"/>
      <c r="N180" s="3"/>
    </row>
    <row r="181" spans="1:14" ht="14" hidden="1" x14ac:dyDescent="0.15">
      <c r="A181" s="4">
        <v>44</v>
      </c>
      <c r="B181" s="6"/>
      <c r="C181" s="303">
        <v>9891</v>
      </c>
      <c r="D181" s="303">
        <v>8974</v>
      </c>
      <c r="E181" s="303">
        <v>6288</v>
      </c>
      <c r="F181" s="303">
        <v>4498</v>
      </c>
      <c r="G181" s="303">
        <v>3528</v>
      </c>
      <c r="I181" s="3"/>
      <c r="J181" s="3"/>
      <c r="K181" s="3"/>
      <c r="L181" s="3"/>
      <c r="M181" s="3"/>
      <c r="N181" s="3"/>
    </row>
    <row r="182" spans="1:14" ht="14" hidden="1" x14ac:dyDescent="0.15">
      <c r="A182" s="4">
        <v>45</v>
      </c>
      <c r="B182" s="6"/>
      <c r="C182" s="303">
        <v>11068</v>
      </c>
      <c r="D182" s="303">
        <v>10045</v>
      </c>
      <c r="E182" s="303">
        <v>6999</v>
      </c>
      <c r="F182" s="303">
        <v>5005</v>
      </c>
      <c r="G182" s="303">
        <v>3926</v>
      </c>
      <c r="I182" s="3"/>
      <c r="J182" s="3"/>
      <c r="K182" s="3"/>
      <c r="L182" s="3"/>
      <c r="M182" s="3"/>
      <c r="N182" s="3"/>
    </row>
    <row r="183" spans="1:14" ht="14" hidden="1" x14ac:dyDescent="0.15">
      <c r="A183" s="4">
        <v>46</v>
      </c>
      <c r="B183" s="6"/>
      <c r="C183" s="303">
        <v>11068</v>
      </c>
      <c r="D183" s="303">
        <v>10045</v>
      </c>
      <c r="E183" s="303">
        <v>6999</v>
      </c>
      <c r="F183" s="303">
        <v>5005</v>
      </c>
      <c r="G183" s="303">
        <v>3926</v>
      </c>
      <c r="I183" s="3"/>
      <c r="J183" s="3"/>
      <c r="K183" s="3"/>
      <c r="L183" s="3"/>
      <c r="M183" s="3"/>
      <c r="N183" s="3"/>
    </row>
    <row r="184" spans="1:14" ht="14" hidden="1" x14ac:dyDescent="0.15">
      <c r="A184" s="4">
        <v>47</v>
      </c>
      <c r="B184" s="6"/>
      <c r="C184" s="303">
        <v>11068</v>
      </c>
      <c r="D184" s="303">
        <v>10045</v>
      </c>
      <c r="E184" s="303">
        <v>6999</v>
      </c>
      <c r="F184" s="303">
        <v>5005</v>
      </c>
      <c r="G184" s="303">
        <v>3926</v>
      </c>
      <c r="I184" s="3"/>
      <c r="J184" s="3"/>
      <c r="K184" s="3"/>
      <c r="L184" s="3"/>
      <c r="M184" s="3"/>
      <c r="N184" s="3"/>
    </row>
    <row r="185" spans="1:14" ht="14" hidden="1" x14ac:dyDescent="0.15">
      <c r="A185" s="4">
        <v>48</v>
      </c>
      <c r="B185" s="6"/>
      <c r="C185" s="303">
        <v>11068</v>
      </c>
      <c r="D185" s="303">
        <v>10045</v>
      </c>
      <c r="E185" s="303">
        <v>6999</v>
      </c>
      <c r="F185" s="303">
        <v>5005</v>
      </c>
      <c r="G185" s="303">
        <v>3926</v>
      </c>
      <c r="I185" s="3"/>
      <c r="J185" s="3"/>
      <c r="K185" s="3"/>
      <c r="L185" s="3"/>
      <c r="M185" s="3"/>
      <c r="N185" s="3"/>
    </row>
    <row r="186" spans="1:14" ht="14" hidden="1" x14ac:dyDescent="0.15">
      <c r="A186" s="4">
        <v>49</v>
      </c>
      <c r="B186" s="6"/>
      <c r="C186" s="303">
        <v>11068</v>
      </c>
      <c r="D186" s="303">
        <v>10045</v>
      </c>
      <c r="E186" s="303">
        <v>6999</v>
      </c>
      <c r="F186" s="303">
        <v>5005</v>
      </c>
      <c r="G186" s="303">
        <v>3926</v>
      </c>
      <c r="I186" s="3"/>
      <c r="J186" s="3"/>
      <c r="K186" s="3"/>
      <c r="L186" s="3"/>
      <c r="M186" s="3"/>
      <c r="N186" s="3"/>
    </row>
    <row r="187" spans="1:14" ht="14" hidden="1" x14ac:dyDescent="0.15">
      <c r="A187" s="4">
        <v>50</v>
      </c>
      <c r="B187" s="6"/>
      <c r="C187" s="303">
        <v>12395</v>
      </c>
      <c r="D187" s="303">
        <v>11252</v>
      </c>
      <c r="E187" s="303">
        <v>7808</v>
      </c>
      <c r="F187" s="303">
        <v>5584</v>
      </c>
      <c r="G187" s="303">
        <v>4381</v>
      </c>
      <c r="I187" s="3"/>
      <c r="J187" s="3"/>
      <c r="K187" s="3"/>
      <c r="L187" s="3"/>
      <c r="M187" s="3"/>
      <c r="N187" s="3"/>
    </row>
    <row r="188" spans="1:14" ht="14" hidden="1" x14ac:dyDescent="0.15">
      <c r="A188" s="4">
        <v>51</v>
      </c>
      <c r="B188" s="6"/>
      <c r="C188" s="303">
        <v>12395</v>
      </c>
      <c r="D188" s="303">
        <v>11252</v>
      </c>
      <c r="E188" s="303">
        <v>7808</v>
      </c>
      <c r="F188" s="303">
        <v>5584</v>
      </c>
      <c r="G188" s="303">
        <v>4381</v>
      </c>
      <c r="I188" s="3"/>
      <c r="J188" s="3"/>
      <c r="K188" s="3"/>
      <c r="L188" s="3"/>
      <c r="M188" s="3"/>
      <c r="N188" s="3"/>
    </row>
    <row r="189" spans="1:14" ht="14" hidden="1" x14ac:dyDescent="0.15">
      <c r="A189" s="4">
        <v>52</v>
      </c>
      <c r="B189" s="6"/>
      <c r="C189" s="303">
        <v>12395</v>
      </c>
      <c r="D189" s="303">
        <v>11252</v>
      </c>
      <c r="E189" s="303">
        <v>7808</v>
      </c>
      <c r="F189" s="303">
        <v>5584</v>
      </c>
      <c r="G189" s="303">
        <v>4381</v>
      </c>
      <c r="I189" s="3"/>
      <c r="J189" s="3"/>
      <c r="K189" s="3"/>
      <c r="L189" s="3"/>
      <c r="M189" s="3"/>
      <c r="N189" s="3"/>
    </row>
    <row r="190" spans="1:14" ht="14" hidden="1" x14ac:dyDescent="0.15">
      <c r="A190" s="4">
        <v>53</v>
      </c>
      <c r="B190" s="6"/>
      <c r="C190" s="303">
        <v>12395</v>
      </c>
      <c r="D190" s="303">
        <v>11252</v>
      </c>
      <c r="E190" s="303">
        <v>7808</v>
      </c>
      <c r="F190" s="303">
        <v>5584</v>
      </c>
      <c r="G190" s="303">
        <v>4381</v>
      </c>
      <c r="I190" s="3"/>
      <c r="J190" s="3"/>
      <c r="K190" s="3"/>
      <c r="L190" s="3"/>
      <c r="M190" s="3"/>
      <c r="N190" s="3"/>
    </row>
    <row r="191" spans="1:14" ht="14" hidden="1" x14ac:dyDescent="0.15">
      <c r="A191" s="4">
        <v>54</v>
      </c>
      <c r="B191" s="6"/>
      <c r="C191" s="303">
        <v>12395</v>
      </c>
      <c r="D191" s="303">
        <v>11252</v>
      </c>
      <c r="E191" s="303">
        <v>7808</v>
      </c>
      <c r="F191" s="303">
        <v>5584</v>
      </c>
      <c r="G191" s="303">
        <v>4381</v>
      </c>
      <c r="I191" s="3"/>
      <c r="J191" s="3"/>
      <c r="K191" s="3"/>
      <c r="L191" s="3"/>
      <c r="M191" s="3"/>
      <c r="N191" s="3"/>
    </row>
    <row r="192" spans="1:14" ht="14" hidden="1" x14ac:dyDescent="0.15">
      <c r="A192" s="4">
        <v>55</v>
      </c>
      <c r="B192" s="6"/>
      <c r="C192" s="303">
        <v>13861</v>
      </c>
      <c r="D192" s="303">
        <v>12575</v>
      </c>
      <c r="E192" s="303">
        <v>8705</v>
      </c>
      <c r="F192" s="303">
        <v>6225</v>
      </c>
      <c r="G192" s="303">
        <v>4885</v>
      </c>
      <c r="I192" s="3"/>
      <c r="J192" s="3"/>
      <c r="K192" s="3"/>
      <c r="L192" s="3"/>
      <c r="M192" s="3"/>
      <c r="N192" s="3"/>
    </row>
    <row r="193" spans="1:14" ht="14" hidden="1" x14ac:dyDescent="0.15">
      <c r="A193" s="4">
        <v>56</v>
      </c>
      <c r="B193" s="6"/>
      <c r="C193" s="303">
        <v>13861</v>
      </c>
      <c r="D193" s="303">
        <v>12575</v>
      </c>
      <c r="E193" s="303">
        <v>8705</v>
      </c>
      <c r="F193" s="303">
        <v>6225</v>
      </c>
      <c r="G193" s="303">
        <v>4885</v>
      </c>
      <c r="I193" s="3"/>
      <c r="J193" s="3"/>
      <c r="K193" s="3"/>
      <c r="L193" s="3"/>
      <c r="M193" s="3"/>
      <c r="N193" s="3"/>
    </row>
    <row r="194" spans="1:14" ht="14" hidden="1" x14ac:dyDescent="0.15">
      <c r="A194" s="4">
        <v>57</v>
      </c>
      <c r="B194" s="6"/>
      <c r="C194" s="303">
        <v>13861</v>
      </c>
      <c r="D194" s="303">
        <v>12575</v>
      </c>
      <c r="E194" s="303">
        <v>8705</v>
      </c>
      <c r="F194" s="303">
        <v>6225</v>
      </c>
      <c r="G194" s="303">
        <v>4885</v>
      </c>
      <c r="I194" s="3"/>
      <c r="J194" s="3"/>
      <c r="K194" s="3"/>
      <c r="L194" s="3"/>
      <c r="M194" s="3"/>
      <c r="N194" s="3"/>
    </row>
    <row r="195" spans="1:14" ht="14" hidden="1" x14ac:dyDescent="0.15">
      <c r="A195" s="4">
        <v>58</v>
      </c>
      <c r="B195" s="6"/>
      <c r="C195" s="303">
        <v>13861</v>
      </c>
      <c r="D195" s="303">
        <v>12575</v>
      </c>
      <c r="E195" s="303">
        <v>8705</v>
      </c>
      <c r="F195" s="303">
        <v>6225</v>
      </c>
      <c r="G195" s="303">
        <v>4885</v>
      </c>
      <c r="I195" s="3"/>
      <c r="J195" s="3"/>
      <c r="K195" s="3"/>
      <c r="L195" s="3"/>
      <c r="M195" s="3"/>
      <c r="N195" s="3"/>
    </row>
    <row r="196" spans="1:14" ht="14" hidden="1" x14ac:dyDescent="0.15">
      <c r="A196" s="4">
        <v>59</v>
      </c>
      <c r="B196" s="6"/>
      <c r="C196" s="303">
        <v>13861</v>
      </c>
      <c r="D196" s="303">
        <v>12575</v>
      </c>
      <c r="E196" s="303">
        <v>8705</v>
      </c>
      <c r="F196" s="303">
        <v>6225</v>
      </c>
      <c r="G196" s="303">
        <v>4885</v>
      </c>
      <c r="I196" s="3"/>
      <c r="J196" s="3"/>
      <c r="K196" s="3"/>
      <c r="L196" s="3"/>
      <c r="M196" s="3"/>
      <c r="N196" s="3"/>
    </row>
    <row r="197" spans="1:14" ht="14" hidden="1" x14ac:dyDescent="0.15">
      <c r="A197" s="4">
        <v>60</v>
      </c>
      <c r="B197" s="6"/>
      <c r="C197" s="303">
        <v>14830</v>
      </c>
      <c r="D197" s="303">
        <v>13461</v>
      </c>
      <c r="E197" s="303">
        <v>9307</v>
      </c>
      <c r="F197" s="303">
        <v>6657</v>
      </c>
      <c r="G197" s="303">
        <v>5222</v>
      </c>
      <c r="I197" s="3"/>
      <c r="J197" s="3"/>
      <c r="K197" s="3"/>
      <c r="L197" s="3"/>
      <c r="M197" s="3"/>
      <c r="N197" s="3"/>
    </row>
    <row r="198" spans="1:14" ht="14" hidden="1" x14ac:dyDescent="0.15">
      <c r="A198" s="4">
        <v>61</v>
      </c>
      <c r="B198" s="6"/>
      <c r="C198" s="303">
        <v>16527</v>
      </c>
      <c r="D198" s="303">
        <v>15000</v>
      </c>
      <c r="E198" s="303">
        <v>10358</v>
      </c>
      <c r="F198" s="303">
        <v>7409</v>
      </c>
      <c r="G198" s="303">
        <v>5811</v>
      </c>
      <c r="I198" s="3"/>
      <c r="J198" s="3"/>
      <c r="K198" s="3"/>
      <c r="L198" s="3"/>
      <c r="M198" s="3"/>
      <c r="N198" s="3"/>
    </row>
    <row r="199" spans="1:14" ht="14" hidden="1" x14ac:dyDescent="0.15">
      <c r="A199" s="4">
        <v>62</v>
      </c>
      <c r="B199" s="6"/>
      <c r="C199" s="303">
        <v>18363</v>
      </c>
      <c r="D199" s="303">
        <v>16666</v>
      </c>
      <c r="E199" s="303">
        <v>11503</v>
      </c>
      <c r="F199" s="303">
        <v>8225</v>
      </c>
      <c r="G199" s="303">
        <v>6452</v>
      </c>
      <c r="I199" s="3"/>
      <c r="J199" s="3"/>
      <c r="K199" s="3"/>
      <c r="L199" s="3"/>
      <c r="M199" s="3"/>
      <c r="N199" s="3"/>
    </row>
    <row r="200" spans="1:14" ht="14" hidden="1" x14ac:dyDescent="0.15">
      <c r="A200" s="4">
        <v>63</v>
      </c>
      <c r="B200" s="6"/>
      <c r="C200" s="303">
        <v>20335</v>
      </c>
      <c r="D200" s="303">
        <v>18455</v>
      </c>
      <c r="E200" s="303">
        <v>12741</v>
      </c>
      <c r="F200" s="303">
        <v>9110</v>
      </c>
      <c r="G200" s="303">
        <v>7147</v>
      </c>
      <c r="I200" s="3"/>
      <c r="J200" s="3"/>
      <c r="K200" s="3"/>
      <c r="L200" s="3"/>
      <c r="M200" s="3"/>
      <c r="N200" s="3"/>
    </row>
    <row r="201" spans="1:14" ht="14" hidden="1" x14ac:dyDescent="0.15">
      <c r="A201" s="4">
        <v>64</v>
      </c>
      <c r="B201" s="6"/>
      <c r="C201" s="303">
        <v>22447</v>
      </c>
      <c r="D201" s="303">
        <v>20373</v>
      </c>
      <c r="E201" s="303">
        <v>14068</v>
      </c>
      <c r="F201" s="303">
        <v>10058</v>
      </c>
      <c r="G201" s="303">
        <v>7892</v>
      </c>
      <c r="I201" s="3"/>
      <c r="J201" s="3"/>
      <c r="K201" s="3"/>
      <c r="L201" s="3"/>
      <c r="M201" s="3"/>
      <c r="N201" s="3"/>
    </row>
    <row r="202" spans="1:14" ht="14" hidden="1" x14ac:dyDescent="0.15">
      <c r="A202" s="4">
        <v>65</v>
      </c>
      <c r="B202" s="6"/>
      <c r="C202" s="303">
        <v>24695</v>
      </c>
      <c r="D202" s="303">
        <v>22412</v>
      </c>
      <c r="E202" s="303">
        <v>15488</v>
      </c>
      <c r="F202" s="303">
        <v>11075</v>
      </c>
      <c r="G202" s="303">
        <v>8690</v>
      </c>
      <c r="I202" s="3"/>
      <c r="J202" s="3"/>
      <c r="K202" s="3"/>
      <c r="L202" s="3"/>
      <c r="M202" s="3"/>
      <c r="N202" s="3"/>
    </row>
    <row r="203" spans="1:14" ht="14" hidden="1" x14ac:dyDescent="0.15">
      <c r="A203" s="4">
        <v>66</v>
      </c>
      <c r="B203" s="6"/>
      <c r="C203" s="303">
        <v>27083</v>
      </c>
      <c r="D203" s="303">
        <v>24581</v>
      </c>
      <c r="E203" s="303">
        <v>16998</v>
      </c>
      <c r="F203" s="303">
        <v>12156</v>
      </c>
      <c r="G203" s="303">
        <v>9539</v>
      </c>
      <c r="I203" s="3"/>
      <c r="J203" s="3"/>
      <c r="K203" s="3"/>
      <c r="L203" s="3"/>
      <c r="M203" s="3"/>
      <c r="N203" s="3"/>
    </row>
    <row r="204" spans="1:14" ht="14" hidden="1" x14ac:dyDescent="0.15">
      <c r="A204" s="4">
        <v>67</v>
      </c>
      <c r="B204" s="6"/>
      <c r="C204" s="303">
        <v>29610</v>
      </c>
      <c r="D204" s="303">
        <v>26873</v>
      </c>
      <c r="E204" s="303">
        <v>18602</v>
      </c>
      <c r="F204" s="303">
        <v>13302</v>
      </c>
      <c r="G204" s="303">
        <v>10435</v>
      </c>
      <c r="I204" s="3"/>
      <c r="J204" s="3"/>
      <c r="K204" s="3"/>
      <c r="L204" s="3"/>
      <c r="M204" s="3"/>
      <c r="N204" s="3"/>
    </row>
    <row r="205" spans="1:14" ht="14" hidden="1" x14ac:dyDescent="0.15">
      <c r="A205" s="4">
        <v>68</v>
      </c>
      <c r="B205" s="6"/>
      <c r="C205" s="303">
        <v>32277</v>
      </c>
      <c r="D205" s="303">
        <v>29293</v>
      </c>
      <c r="E205" s="303">
        <v>20299</v>
      </c>
      <c r="F205" s="303">
        <v>14516</v>
      </c>
      <c r="G205" s="303">
        <v>11387</v>
      </c>
      <c r="I205" s="3"/>
      <c r="J205" s="3"/>
      <c r="K205" s="3"/>
      <c r="L205" s="3"/>
      <c r="M205" s="3"/>
      <c r="N205" s="3"/>
    </row>
    <row r="206" spans="1:14" ht="14" hidden="1" x14ac:dyDescent="0.15">
      <c r="A206" s="4">
        <v>69</v>
      </c>
      <c r="B206" s="6"/>
      <c r="C206" s="303">
        <v>35082</v>
      </c>
      <c r="D206" s="303">
        <v>31836</v>
      </c>
      <c r="E206" s="303">
        <v>22083</v>
      </c>
      <c r="F206" s="303">
        <v>15791</v>
      </c>
      <c r="G206" s="303">
        <v>12388</v>
      </c>
      <c r="I206" s="3"/>
      <c r="J206" s="3"/>
      <c r="K206" s="3"/>
      <c r="L206" s="3"/>
      <c r="M206" s="3"/>
      <c r="N206" s="3"/>
    </row>
    <row r="207" spans="1:14" ht="14" hidden="1" x14ac:dyDescent="0.15">
      <c r="A207" s="4">
        <v>70</v>
      </c>
      <c r="B207" s="6"/>
      <c r="C207" s="303">
        <v>38023</v>
      </c>
      <c r="D207" s="303">
        <v>34507</v>
      </c>
      <c r="E207" s="303">
        <v>23962</v>
      </c>
      <c r="F207" s="303">
        <v>17134</v>
      </c>
      <c r="G207" s="303">
        <v>13441</v>
      </c>
      <c r="I207" s="3"/>
      <c r="J207" s="3"/>
      <c r="K207" s="3"/>
      <c r="L207" s="3"/>
      <c r="M207" s="3"/>
      <c r="N207" s="3"/>
    </row>
    <row r="208" spans="1:14" ht="14" hidden="1" x14ac:dyDescent="0.15">
      <c r="A208" s="4">
        <v>71</v>
      </c>
      <c r="B208" s="6"/>
      <c r="C208" s="303">
        <v>41104</v>
      </c>
      <c r="D208" s="303">
        <v>37302</v>
      </c>
      <c r="E208" s="303">
        <v>25932</v>
      </c>
      <c r="F208" s="303">
        <v>18543</v>
      </c>
      <c r="G208" s="303">
        <v>14548</v>
      </c>
      <c r="I208" s="3"/>
      <c r="J208" s="3"/>
      <c r="K208" s="3"/>
      <c r="L208" s="3"/>
      <c r="M208" s="3"/>
      <c r="N208" s="3"/>
    </row>
    <row r="209" spans="1:14" ht="14" hidden="1" x14ac:dyDescent="0.15">
      <c r="A209" s="4">
        <v>72</v>
      </c>
      <c r="B209" s="6"/>
      <c r="C209" s="303">
        <v>44324</v>
      </c>
      <c r="D209" s="303">
        <v>40225</v>
      </c>
      <c r="E209" s="303">
        <v>27996</v>
      </c>
      <c r="F209" s="303">
        <v>20019</v>
      </c>
      <c r="G209" s="303">
        <v>15706</v>
      </c>
      <c r="I209" s="3"/>
      <c r="J209" s="3"/>
      <c r="K209" s="3"/>
      <c r="L209" s="3"/>
      <c r="M209" s="3"/>
      <c r="N209" s="3"/>
    </row>
    <row r="210" spans="1:14" ht="14" hidden="1" x14ac:dyDescent="0.15">
      <c r="A210" s="4">
        <v>73</v>
      </c>
      <c r="B210" s="6"/>
      <c r="C210" s="303">
        <v>47680</v>
      </c>
      <c r="D210" s="303">
        <v>43272</v>
      </c>
      <c r="E210" s="303">
        <v>30150</v>
      </c>
      <c r="F210" s="303">
        <v>21559</v>
      </c>
      <c r="G210" s="303">
        <v>16914</v>
      </c>
      <c r="I210" s="3"/>
      <c r="J210" s="3"/>
      <c r="K210" s="3"/>
      <c r="L210" s="3"/>
      <c r="M210" s="3"/>
      <c r="N210" s="3"/>
    </row>
    <row r="211" spans="1:14" ht="14" hidden="1" x14ac:dyDescent="0.15">
      <c r="A211" s="4">
        <v>74</v>
      </c>
      <c r="B211" s="6"/>
      <c r="C211" s="303">
        <v>51178</v>
      </c>
      <c r="D211" s="303">
        <v>46445</v>
      </c>
      <c r="E211" s="303">
        <v>32395</v>
      </c>
      <c r="F211" s="303">
        <v>23165</v>
      </c>
      <c r="G211" s="303">
        <v>18174</v>
      </c>
      <c r="I211" s="3"/>
      <c r="J211" s="3"/>
      <c r="K211" s="3"/>
      <c r="L211" s="3"/>
      <c r="M211" s="3"/>
      <c r="N211" s="3"/>
    </row>
    <row r="212" spans="1:14" ht="14" hidden="1" x14ac:dyDescent="0.15">
      <c r="A212" s="4">
        <v>75</v>
      </c>
      <c r="B212" s="6"/>
      <c r="C212" s="303">
        <v>54811</v>
      </c>
      <c r="D212" s="303">
        <v>49740</v>
      </c>
      <c r="E212" s="303">
        <v>34734</v>
      </c>
      <c r="F212" s="303">
        <v>24836</v>
      </c>
      <c r="G212" s="303">
        <v>19485</v>
      </c>
      <c r="I212" s="3"/>
      <c r="J212" s="3"/>
      <c r="K212" s="3"/>
      <c r="L212" s="3"/>
      <c r="M212" s="3"/>
      <c r="N212" s="3"/>
    </row>
    <row r="213" spans="1:14" ht="14" hidden="1" x14ac:dyDescent="0.15">
      <c r="A213" s="4">
        <v>76</v>
      </c>
      <c r="B213" s="6"/>
      <c r="C213" s="303">
        <v>54811</v>
      </c>
      <c r="D213" s="303">
        <v>49740</v>
      </c>
      <c r="E213" s="303">
        <v>34734</v>
      </c>
      <c r="F213" s="303">
        <v>24836</v>
      </c>
      <c r="G213" s="303">
        <v>19485</v>
      </c>
      <c r="I213" s="3"/>
      <c r="J213" s="3"/>
      <c r="K213" s="3"/>
      <c r="L213" s="3"/>
      <c r="M213" s="3"/>
      <c r="N213" s="3"/>
    </row>
    <row r="214" spans="1:14" ht="14" hidden="1" x14ac:dyDescent="0.15">
      <c r="A214" s="4">
        <v>77</v>
      </c>
      <c r="B214" s="6"/>
      <c r="C214" s="303">
        <v>54811</v>
      </c>
      <c r="D214" s="303">
        <v>49740</v>
      </c>
      <c r="E214" s="303">
        <v>34734</v>
      </c>
      <c r="F214" s="303">
        <v>24836</v>
      </c>
      <c r="G214" s="303">
        <v>19485</v>
      </c>
      <c r="I214" s="3"/>
      <c r="J214" s="3"/>
      <c r="K214" s="3"/>
      <c r="L214" s="3"/>
      <c r="M214" s="3"/>
      <c r="N214" s="3"/>
    </row>
    <row r="215" spans="1:14" ht="14" hidden="1" x14ac:dyDescent="0.15">
      <c r="A215" s="4">
        <v>78</v>
      </c>
      <c r="B215" s="6"/>
      <c r="C215" s="303">
        <v>54811</v>
      </c>
      <c r="D215" s="303">
        <v>49740</v>
      </c>
      <c r="E215" s="303">
        <v>34734</v>
      </c>
      <c r="F215" s="303">
        <v>24836</v>
      </c>
      <c r="G215" s="303">
        <v>19485</v>
      </c>
      <c r="I215" s="3"/>
      <c r="J215" s="3"/>
      <c r="K215" s="3"/>
      <c r="L215" s="3"/>
      <c r="M215" s="3"/>
      <c r="N215" s="3"/>
    </row>
    <row r="216" spans="1:14" ht="14" hidden="1" x14ac:dyDescent="0.15">
      <c r="A216" s="4">
        <v>79</v>
      </c>
      <c r="B216" s="6"/>
      <c r="C216" s="303">
        <v>54811</v>
      </c>
      <c r="D216" s="303">
        <v>49740</v>
      </c>
      <c r="E216" s="303">
        <v>34734</v>
      </c>
      <c r="F216" s="303">
        <v>24836</v>
      </c>
      <c r="G216" s="303">
        <v>19485</v>
      </c>
      <c r="I216" s="3"/>
      <c r="J216" s="3"/>
      <c r="K216" s="3"/>
      <c r="L216" s="3"/>
      <c r="M216" s="3"/>
      <c r="N216" s="3"/>
    </row>
    <row r="217" spans="1:14" ht="14" hidden="1" x14ac:dyDescent="0.15">
      <c r="A217" s="4">
        <v>80</v>
      </c>
      <c r="B217" s="6"/>
      <c r="C217" s="303">
        <v>54811</v>
      </c>
      <c r="D217" s="303">
        <v>49740</v>
      </c>
      <c r="E217" s="303">
        <v>34734</v>
      </c>
      <c r="F217" s="303">
        <v>24836</v>
      </c>
      <c r="G217" s="303">
        <v>19485</v>
      </c>
      <c r="I217" s="3"/>
      <c r="J217" s="3"/>
      <c r="K217" s="3"/>
      <c r="L217" s="3"/>
      <c r="M217" s="3"/>
      <c r="N217" s="3"/>
    </row>
    <row r="218" spans="1:14" ht="14" hidden="1" x14ac:dyDescent="0.15">
      <c r="A218" s="4">
        <v>81</v>
      </c>
      <c r="B218" s="6"/>
      <c r="C218" s="303">
        <v>54811</v>
      </c>
      <c r="D218" s="303">
        <v>49740</v>
      </c>
      <c r="E218" s="303">
        <v>34734</v>
      </c>
      <c r="F218" s="303">
        <v>24836</v>
      </c>
      <c r="G218" s="303">
        <v>19485</v>
      </c>
      <c r="I218" s="3"/>
      <c r="J218" s="3"/>
      <c r="K218" s="3"/>
      <c r="L218" s="3"/>
      <c r="M218" s="3"/>
      <c r="N218" s="3"/>
    </row>
    <row r="219" spans="1:14" ht="14" hidden="1" x14ac:dyDescent="0.15">
      <c r="A219" s="4">
        <v>82</v>
      </c>
      <c r="B219" s="6"/>
      <c r="C219" s="303">
        <v>54811</v>
      </c>
      <c r="D219" s="303">
        <v>49740</v>
      </c>
      <c r="E219" s="303">
        <v>34734</v>
      </c>
      <c r="F219" s="303">
        <v>24836</v>
      </c>
      <c r="G219" s="303">
        <v>19485</v>
      </c>
      <c r="I219" s="3"/>
      <c r="J219" s="3"/>
      <c r="K219" s="3"/>
      <c r="L219" s="3"/>
      <c r="M219" s="3"/>
      <c r="N219" s="3"/>
    </row>
    <row r="220" spans="1:14" ht="14" hidden="1" x14ac:dyDescent="0.15">
      <c r="A220" s="4">
        <v>83</v>
      </c>
      <c r="B220" s="6"/>
      <c r="C220" s="303">
        <v>54811</v>
      </c>
      <c r="D220" s="303">
        <v>49740</v>
      </c>
      <c r="E220" s="303">
        <v>34734</v>
      </c>
      <c r="F220" s="303">
        <v>24836</v>
      </c>
      <c r="G220" s="303">
        <v>19485</v>
      </c>
      <c r="I220" s="3"/>
      <c r="J220" s="3"/>
      <c r="K220" s="3"/>
      <c r="L220" s="3"/>
      <c r="M220" s="3"/>
      <c r="N220" s="3"/>
    </row>
    <row r="221" spans="1:14" ht="14" hidden="1" x14ac:dyDescent="0.15">
      <c r="A221" s="4">
        <v>84</v>
      </c>
      <c r="B221" s="6" t="s">
        <v>3</v>
      </c>
      <c r="C221" s="303">
        <v>54811</v>
      </c>
      <c r="D221" s="303">
        <v>49740</v>
      </c>
      <c r="E221" s="303">
        <v>34734</v>
      </c>
      <c r="F221" s="303">
        <v>24836</v>
      </c>
      <c r="G221" s="303">
        <v>19485</v>
      </c>
      <c r="I221" s="3"/>
      <c r="J221" s="3"/>
      <c r="K221" s="3"/>
      <c r="L221" s="3"/>
      <c r="M221" s="3"/>
      <c r="N221" s="3"/>
    </row>
    <row r="222" spans="1:14" ht="14" hidden="1" x14ac:dyDescent="0.15">
      <c r="A222" s="4">
        <v>1</v>
      </c>
      <c r="B222" s="6" t="s">
        <v>4</v>
      </c>
      <c r="C222" s="434">
        <v>2813</v>
      </c>
      <c r="D222" s="434">
        <v>2555</v>
      </c>
      <c r="E222" s="434">
        <v>1886</v>
      </c>
      <c r="F222" s="434">
        <v>1351</v>
      </c>
      <c r="G222" s="434">
        <v>1061</v>
      </c>
      <c r="I222" s="3"/>
      <c r="J222" s="3"/>
      <c r="K222" s="3"/>
      <c r="L222" s="3"/>
      <c r="M222" s="3"/>
      <c r="N222" s="3"/>
    </row>
    <row r="223" spans="1:14" ht="14" hidden="1" x14ac:dyDescent="0.15">
      <c r="A223" s="4">
        <v>2</v>
      </c>
      <c r="B223" s="6" t="s">
        <v>1</v>
      </c>
      <c r="C223" s="434">
        <v>4780</v>
      </c>
      <c r="D223" s="434">
        <v>4339</v>
      </c>
      <c r="E223" s="434">
        <v>3207</v>
      </c>
      <c r="F223" s="434">
        <v>2296</v>
      </c>
      <c r="G223" s="434">
        <v>1800</v>
      </c>
      <c r="I223" s="3"/>
      <c r="J223" s="3"/>
      <c r="K223" s="3"/>
      <c r="L223" s="3"/>
      <c r="M223" s="3"/>
      <c r="N223" s="3"/>
    </row>
    <row r="224" spans="1:14" ht="14" hidden="1" x14ac:dyDescent="0.15">
      <c r="A224" s="4">
        <v>3</v>
      </c>
      <c r="B224" s="6" t="s">
        <v>5</v>
      </c>
      <c r="C224" s="434">
        <v>6747</v>
      </c>
      <c r="D224" s="434">
        <v>6126</v>
      </c>
      <c r="E224" s="434">
        <v>4525</v>
      </c>
      <c r="F224" s="434">
        <v>3237</v>
      </c>
      <c r="G224" s="434">
        <v>2540</v>
      </c>
      <c r="I224" s="3"/>
      <c r="J224" s="3"/>
      <c r="K224" s="3"/>
      <c r="L224" s="3"/>
      <c r="M224" s="3"/>
      <c r="N224" s="3"/>
    </row>
    <row r="225" spans="1:7" hidden="1" x14ac:dyDescent="0.15">
      <c r="A225" s="4"/>
      <c r="B225" s="7"/>
      <c r="C225" s="8"/>
      <c r="D225" s="8"/>
      <c r="E225" s="8"/>
      <c r="F225" s="8"/>
      <c r="G225" s="8"/>
    </row>
    <row r="226" spans="1:7" ht="18" hidden="1" x14ac:dyDescent="0.2">
      <c r="A226" s="555" t="s">
        <v>18</v>
      </c>
      <c r="B226" s="556"/>
      <c r="C226" s="556"/>
      <c r="D226" s="556"/>
      <c r="E226" s="556"/>
      <c r="F226" s="556"/>
      <c r="G226" s="556"/>
    </row>
    <row r="227" spans="1:7" hidden="1" x14ac:dyDescent="0.15">
      <c r="A227" s="551" t="s">
        <v>0</v>
      </c>
      <c r="B227" s="552"/>
      <c r="C227" s="552"/>
      <c r="D227" s="552"/>
      <c r="E227" s="552"/>
      <c r="F227" s="552"/>
      <c r="G227" s="552"/>
    </row>
    <row r="228" spans="1:7" hidden="1" x14ac:dyDescent="0.15">
      <c r="A228" s="4" t="s">
        <v>2</v>
      </c>
      <c r="B228" s="5" t="s">
        <v>2</v>
      </c>
      <c r="C228" s="34">
        <v>2000</v>
      </c>
      <c r="D228" s="34">
        <v>3500</v>
      </c>
      <c r="E228" s="308">
        <v>5000</v>
      </c>
      <c r="F228" s="34">
        <v>10000</v>
      </c>
      <c r="G228" s="34">
        <v>20000</v>
      </c>
    </row>
    <row r="229" spans="1:7" hidden="1" x14ac:dyDescent="0.15">
      <c r="A229" s="4">
        <v>18</v>
      </c>
      <c r="B229" s="6"/>
      <c r="C229" s="10">
        <f t="shared" ref="C229:G244" si="6">+C155*$K$2</f>
        <v>621.22666666666669</v>
      </c>
      <c r="D229" s="10">
        <f t="shared" si="6"/>
        <v>563.73333333333335</v>
      </c>
      <c r="E229" s="10">
        <f t="shared" si="6"/>
        <v>411.6</v>
      </c>
      <c r="F229" s="10">
        <f t="shared" si="6"/>
        <v>294.56</v>
      </c>
      <c r="G229" s="10">
        <f t="shared" si="6"/>
        <v>231.09333333333333</v>
      </c>
    </row>
    <row r="230" spans="1:7" hidden="1" x14ac:dyDescent="0.15">
      <c r="A230" s="4">
        <v>19</v>
      </c>
      <c r="B230" s="6"/>
      <c r="C230" s="10">
        <f t="shared" si="6"/>
        <v>621.22666666666669</v>
      </c>
      <c r="D230" s="10">
        <f t="shared" si="6"/>
        <v>563.73333333333335</v>
      </c>
      <c r="E230" s="10">
        <f t="shared" si="6"/>
        <v>411.6</v>
      </c>
      <c r="F230" s="10">
        <f t="shared" si="6"/>
        <v>294.56</v>
      </c>
      <c r="G230" s="10">
        <f t="shared" si="6"/>
        <v>231.09333333333333</v>
      </c>
    </row>
    <row r="231" spans="1:7" hidden="1" x14ac:dyDescent="0.15">
      <c r="A231" s="4">
        <v>20</v>
      </c>
      <c r="B231" s="6"/>
      <c r="C231" s="10">
        <f t="shared" si="6"/>
        <v>621.22666666666669</v>
      </c>
      <c r="D231" s="10">
        <f t="shared" si="6"/>
        <v>563.73333333333335</v>
      </c>
      <c r="E231" s="10">
        <f t="shared" si="6"/>
        <v>411.6</v>
      </c>
      <c r="F231" s="10">
        <f t="shared" si="6"/>
        <v>294.56</v>
      </c>
      <c r="G231" s="10">
        <f t="shared" si="6"/>
        <v>231.09333333333333</v>
      </c>
    </row>
    <row r="232" spans="1:7" hidden="1" x14ac:dyDescent="0.15">
      <c r="A232" s="4">
        <v>21</v>
      </c>
      <c r="B232" s="6"/>
      <c r="C232" s="10">
        <f t="shared" si="6"/>
        <v>621.22666666666669</v>
      </c>
      <c r="D232" s="10">
        <f t="shared" si="6"/>
        <v>563.73333333333335</v>
      </c>
      <c r="E232" s="10">
        <f t="shared" si="6"/>
        <v>411.6</v>
      </c>
      <c r="F232" s="10">
        <f t="shared" si="6"/>
        <v>294.56</v>
      </c>
      <c r="G232" s="10">
        <f t="shared" si="6"/>
        <v>231.09333333333333</v>
      </c>
    </row>
    <row r="233" spans="1:7" hidden="1" x14ac:dyDescent="0.15">
      <c r="A233" s="4">
        <v>22</v>
      </c>
      <c r="B233" s="6"/>
      <c r="C233" s="10">
        <f t="shared" si="6"/>
        <v>621.22666666666669</v>
      </c>
      <c r="D233" s="10">
        <f t="shared" si="6"/>
        <v>563.73333333333335</v>
      </c>
      <c r="E233" s="10">
        <f t="shared" si="6"/>
        <v>411.6</v>
      </c>
      <c r="F233" s="10">
        <f t="shared" si="6"/>
        <v>294.56</v>
      </c>
      <c r="G233" s="10">
        <f t="shared" si="6"/>
        <v>231.09333333333333</v>
      </c>
    </row>
    <row r="234" spans="1:7" hidden="1" x14ac:dyDescent="0.15">
      <c r="A234" s="4">
        <v>23</v>
      </c>
      <c r="B234" s="6"/>
      <c r="C234" s="10">
        <f t="shared" si="6"/>
        <v>621.22666666666669</v>
      </c>
      <c r="D234" s="10">
        <f t="shared" si="6"/>
        <v>563.73333333333335</v>
      </c>
      <c r="E234" s="10">
        <f t="shared" si="6"/>
        <v>411.6</v>
      </c>
      <c r="F234" s="10">
        <f t="shared" si="6"/>
        <v>294.56</v>
      </c>
      <c r="G234" s="10">
        <f t="shared" si="6"/>
        <v>231.09333333333333</v>
      </c>
    </row>
    <row r="235" spans="1:7" hidden="1" x14ac:dyDescent="0.15">
      <c r="A235" s="4">
        <v>24</v>
      </c>
      <c r="B235" s="6"/>
      <c r="C235" s="10">
        <f t="shared" si="6"/>
        <v>621.22666666666669</v>
      </c>
      <c r="D235" s="10">
        <f t="shared" si="6"/>
        <v>563.73333333333335</v>
      </c>
      <c r="E235" s="10">
        <f t="shared" si="6"/>
        <v>411.6</v>
      </c>
      <c r="F235" s="10">
        <f t="shared" si="6"/>
        <v>294.56</v>
      </c>
      <c r="G235" s="10">
        <f t="shared" si="6"/>
        <v>231.09333333333333</v>
      </c>
    </row>
    <row r="236" spans="1:7" hidden="1" x14ac:dyDescent="0.15">
      <c r="A236" s="4">
        <v>25</v>
      </c>
      <c r="B236" s="6"/>
      <c r="C236" s="10">
        <f t="shared" si="6"/>
        <v>663.88</v>
      </c>
      <c r="D236" s="10">
        <f t="shared" si="6"/>
        <v>602.37333333333333</v>
      </c>
      <c r="E236" s="10">
        <f t="shared" si="6"/>
        <v>435.21333333333337</v>
      </c>
      <c r="F236" s="10">
        <f t="shared" si="6"/>
        <v>311.36</v>
      </c>
      <c r="G236" s="10">
        <f t="shared" si="6"/>
        <v>244.25333333333333</v>
      </c>
    </row>
    <row r="237" spans="1:7" hidden="1" x14ac:dyDescent="0.15">
      <c r="A237" s="4">
        <v>26</v>
      </c>
      <c r="B237" s="6"/>
      <c r="C237" s="10">
        <f t="shared" si="6"/>
        <v>663.88</v>
      </c>
      <c r="D237" s="10">
        <f t="shared" si="6"/>
        <v>602.37333333333333</v>
      </c>
      <c r="E237" s="10">
        <f t="shared" si="6"/>
        <v>435.21333333333337</v>
      </c>
      <c r="F237" s="10">
        <f t="shared" si="6"/>
        <v>311.36</v>
      </c>
      <c r="G237" s="10">
        <f t="shared" si="6"/>
        <v>244.25333333333333</v>
      </c>
    </row>
    <row r="238" spans="1:7" hidden="1" x14ac:dyDescent="0.15">
      <c r="A238" s="4">
        <v>27</v>
      </c>
      <c r="B238" s="6"/>
      <c r="C238" s="10">
        <f t="shared" si="6"/>
        <v>663.88</v>
      </c>
      <c r="D238" s="10">
        <f t="shared" si="6"/>
        <v>602.37333333333333</v>
      </c>
      <c r="E238" s="10">
        <f t="shared" si="6"/>
        <v>435.21333333333337</v>
      </c>
      <c r="F238" s="10">
        <f t="shared" si="6"/>
        <v>311.36</v>
      </c>
      <c r="G238" s="10">
        <f t="shared" si="6"/>
        <v>244.25333333333333</v>
      </c>
    </row>
    <row r="239" spans="1:7" hidden="1" x14ac:dyDescent="0.15">
      <c r="A239" s="4">
        <v>28</v>
      </c>
      <c r="B239" s="6"/>
      <c r="C239" s="10">
        <f t="shared" si="6"/>
        <v>663.88</v>
      </c>
      <c r="D239" s="10">
        <f t="shared" si="6"/>
        <v>602.37333333333333</v>
      </c>
      <c r="E239" s="10">
        <f t="shared" si="6"/>
        <v>435.21333333333337</v>
      </c>
      <c r="F239" s="10">
        <f t="shared" si="6"/>
        <v>311.36</v>
      </c>
      <c r="G239" s="10">
        <f t="shared" si="6"/>
        <v>244.25333333333333</v>
      </c>
    </row>
    <row r="240" spans="1:7" hidden="1" x14ac:dyDescent="0.15">
      <c r="A240" s="4">
        <v>29</v>
      </c>
      <c r="B240" s="6"/>
      <c r="C240" s="10">
        <f t="shared" si="6"/>
        <v>663.88</v>
      </c>
      <c r="D240" s="10">
        <f t="shared" si="6"/>
        <v>602.37333333333333</v>
      </c>
      <c r="E240" s="10">
        <f t="shared" si="6"/>
        <v>435.21333333333337</v>
      </c>
      <c r="F240" s="10">
        <f t="shared" si="6"/>
        <v>311.36</v>
      </c>
      <c r="G240" s="10">
        <f t="shared" si="6"/>
        <v>244.25333333333333</v>
      </c>
    </row>
    <row r="241" spans="1:7" hidden="1" x14ac:dyDescent="0.15">
      <c r="A241" s="4">
        <v>30</v>
      </c>
      <c r="B241" s="6"/>
      <c r="C241" s="10">
        <f t="shared" si="6"/>
        <v>738.36</v>
      </c>
      <c r="D241" s="10">
        <f t="shared" si="6"/>
        <v>669.94666666666672</v>
      </c>
      <c r="E241" s="10">
        <f t="shared" si="6"/>
        <v>477.68</v>
      </c>
      <c r="F241" s="10">
        <f t="shared" si="6"/>
        <v>341.69333333333333</v>
      </c>
      <c r="G241" s="10">
        <f t="shared" si="6"/>
        <v>267.96000000000004</v>
      </c>
    </row>
    <row r="242" spans="1:7" hidden="1" x14ac:dyDescent="0.15">
      <c r="A242" s="4">
        <v>31</v>
      </c>
      <c r="B242" s="6"/>
      <c r="C242" s="10">
        <f t="shared" si="6"/>
        <v>738.36</v>
      </c>
      <c r="D242" s="10">
        <f t="shared" si="6"/>
        <v>669.94666666666672</v>
      </c>
      <c r="E242" s="10">
        <f t="shared" si="6"/>
        <v>477.68</v>
      </c>
      <c r="F242" s="10">
        <f t="shared" si="6"/>
        <v>341.69333333333333</v>
      </c>
      <c r="G242" s="10">
        <f t="shared" si="6"/>
        <v>267.96000000000004</v>
      </c>
    </row>
    <row r="243" spans="1:7" hidden="1" x14ac:dyDescent="0.15">
      <c r="A243" s="4">
        <v>32</v>
      </c>
      <c r="B243" s="6"/>
      <c r="C243" s="10">
        <f t="shared" si="6"/>
        <v>738.36</v>
      </c>
      <c r="D243" s="10">
        <f t="shared" si="6"/>
        <v>669.94666666666672</v>
      </c>
      <c r="E243" s="10">
        <f t="shared" si="6"/>
        <v>477.68</v>
      </c>
      <c r="F243" s="10">
        <f t="shared" si="6"/>
        <v>341.69333333333333</v>
      </c>
      <c r="G243" s="10">
        <f t="shared" si="6"/>
        <v>267.96000000000004</v>
      </c>
    </row>
    <row r="244" spans="1:7" hidden="1" x14ac:dyDescent="0.15">
      <c r="A244" s="4">
        <v>33</v>
      </c>
      <c r="B244" s="6"/>
      <c r="C244" s="10">
        <f t="shared" si="6"/>
        <v>738.36</v>
      </c>
      <c r="D244" s="10">
        <f t="shared" si="6"/>
        <v>669.94666666666672</v>
      </c>
      <c r="E244" s="10">
        <f t="shared" si="6"/>
        <v>477.68</v>
      </c>
      <c r="F244" s="10">
        <f t="shared" si="6"/>
        <v>341.69333333333333</v>
      </c>
      <c r="G244" s="10">
        <f t="shared" si="6"/>
        <v>267.96000000000004</v>
      </c>
    </row>
    <row r="245" spans="1:7" hidden="1" x14ac:dyDescent="0.15">
      <c r="A245" s="4">
        <v>34</v>
      </c>
      <c r="B245" s="6"/>
      <c r="C245" s="10">
        <f t="shared" ref="C245:G260" si="7">+C171*$K$2</f>
        <v>738.36</v>
      </c>
      <c r="D245" s="10">
        <f t="shared" si="7"/>
        <v>669.94666666666672</v>
      </c>
      <c r="E245" s="10">
        <f t="shared" si="7"/>
        <v>477.68</v>
      </c>
      <c r="F245" s="10">
        <f t="shared" si="7"/>
        <v>341.69333333333333</v>
      </c>
      <c r="G245" s="10">
        <f t="shared" si="7"/>
        <v>267.96000000000004</v>
      </c>
    </row>
    <row r="246" spans="1:7" hidden="1" x14ac:dyDescent="0.15">
      <c r="A246" s="4">
        <v>35</v>
      </c>
      <c r="B246" s="6"/>
      <c r="C246" s="10">
        <f t="shared" si="7"/>
        <v>823.94666666666672</v>
      </c>
      <c r="D246" s="10">
        <f t="shared" si="7"/>
        <v>747.97333333333336</v>
      </c>
      <c r="E246" s="10">
        <f t="shared" si="7"/>
        <v>527.89333333333332</v>
      </c>
      <c r="F246" s="10">
        <f t="shared" si="7"/>
        <v>377.81333333333333</v>
      </c>
      <c r="G246" s="10">
        <f t="shared" si="7"/>
        <v>296.33333333333337</v>
      </c>
    </row>
    <row r="247" spans="1:7" hidden="1" x14ac:dyDescent="0.15">
      <c r="A247" s="4">
        <v>36</v>
      </c>
      <c r="B247" s="6"/>
      <c r="C247" s="10">
        <f t="shared" si="7"/>
        <v>823.94666666666672</v>
      </c>
      <c r="D247" s="10">
        <f t="shared" si="7"/>
        <v>747.97333333333336</v>
      </c>
      <c r="E247" s="10">
        <f t="shared" si="7"/>
        <v>527.89333333333332</v>
      </c>
      <c r="F247" s="10">
        <f t="shared" si="7"/>
        <v>377.81333333333333</v>
      </c>
      <c r="G247" s="10">
        <f t="shared" si="7"/>
        <v>296.33333333333337</v>
      </c>
    </row>
    <row r="248" spans="1:7" hidden="1" x14ac:dyDescent="0.15">
      <c r="A248" s="4">
        <v>37</v>
      </c>
      <c r="B248" s="6"/>
      <c r="C248" s="10">
        <f t="shared" si="7"/>
        <v>823.94666666666672</v>
      </c>
      <c r="D248" s="10">
        <f t="shared" si="7"/>
        <v>747.97333333333336</v>
      </c>
      <c r="E248" s="10">
        <f t="shared" si="7"/>
        <v>527.89333333333332</v>
      </c>
      <c r="F248" s="10">
        <f t="shared" si="7"/>
        <v>377.81333333333333</v>
      </c>
      <c r="G248" s="10">
        <f t="shared" si="7"/>
        <v>296.33333333333337</v>
      </c>
    </row>
    <row r="249" spans="1:7" hidden="1" x14ac:dyDescent="0.15">
      <c r="A249" s="4">
        <v>38</v>
      </c>
      <c r="B249" s="6"/>
      <c r="C249" s="10">
        <f t="shared" si="7"/>
        <v>823.94666666666672</v>
      </c>
      <c r="D249" s="10">
        <f t="shared" si="7"/>
        <v>747.97333333333336</v>
      </c>
      <c r="E249" s="10">
        <f t="shared" si="7"/>
        <v>527.89333333333332</v>
      </c>
      <c r="F249" s="10">
        <f t="shared" si="7"/>
        <v>377.81333333333333</v>
      </c>
      <c r="G249" s="10">
        <f t="shared" si="7"/>
        <v>296.33333333333337</v>
      </c>
    </row>
    <row r="250" spans="1:7" hidden="1" x14ac:dyDescent="0.15">
      <c r="A250" s="4">
        <v>39</v>
      </c>
      <c r="B250" s="6"/>
      <c r="C250" s="10">
        <f t="shared" si="7"/>
        <v>823.94666666666672</v>
      </c>
      <c r="D250" s="10">
        <f t="shared" si="7"/>
        <v>747.97333333333336</v>
      </c>
      <c r="E250" s="10">
        <f t="shared" si="7"/>
        <v>527.89333333333332</v>
      </c>
      <c r="F250" s="10">
        <f t="shared" si="7"/>
        <v>377.81333333333333</v>
      </c>
      <c r="G250" s="10">
        <f t="shared" si="7"/>
        <v>296.33333333333337</v>
      </c>
    </row>
    <row r="251" spans="1:7" hidden="1" x14ac:dyDescent="0.15">
      <c r="A251" s="4">
        <v>40</v>
      </c>
      <c r="B251" s="6"/>
      <c r="C251" s="10">
        <f t="shared" si="7"/>
        <v>923.16000000000008</v>
      </c>
      <c r="D251" s="10">
        <f t="shared" si="7"/>
        <v>837.57333333333338</v>
      </c>
      <c r="E251" s="10">
        <f t="shared" si="7"/>
        <v>586.88</v>
      </c>
      <c r="F251" s="10">
        <f t="shared" si="7"/>
        <v>419.81333333333333</v>
      </c>
      <c r="G251" s="10">
        <f t="shared" si="7"/>
        <v>329.28000000000003</v>
      </c>
    </row>
    <row r="252" spans="1:7" hidden="1" x14ac:dyDescent="0.15">
      <c r="A252" s="4">
        <v>41</v>
      </c>
      <c r="B252" s="6"/>
      <c r="C252" s="10">
        <f t="shared" si="7"/>
        <v>923.16000000000008</v>
      </c>
      <c r="D252" s="10">
        <f t="shared" si="7"/>
        <v>837.57333333333338</v>
      </c>
      <c r="E252" s="10">
        <f t="shared" si="7"/>
        <v>586.88</v>
      </c>
      <c r="F252" s="10">
        <f t="shared" si="7"/>
        <v>419.81333333333333</v>
      </c>
      <c r="G252" s="10">
        <f t="shared" si="7"/>
        <v>329.28000000000003</v>
      </c>
    </row>
    <row r="253" spans="1:7" hidden="1" x14ac:dyDescent="0.15">
      <c r="A253" s="4">
        <v>42</v>
      </c>
      <c r="B253" s="6"/>
      <c r="C253" s="10">
        <f t="shared" si="7"/>
        <v>923.16000000000008</v>
      </c>
      <c r="D253" s="10">
        <f t="shared" si="7"/>
        <v>837.57333333333338</v>
      </c>
      <c r="E253" s="10">
        <f t="shared" si="7"/>
        <v>586.88</v>
      </c>
      <c r="F253" s="10">
        <f t="shared" si="7"/>
        <v>419.81333333333333</v>
      </c>
      <c r="G253" s="10">
        <f t="shared" si="7"/>
        <v>329.28000000000003</v>
      </c>
    </row>
    <row r="254" spans="1:7" hidden="1" x14ac:dyDescent="0.15">
      <c r="A254" s="4">
        <v>43</v>
      </c>
      <c r="B254" s="6"/>
      <c r="C254" s="10">
        <f t="shared" si="7"/>
        <v>923.16000000000008</v>
      </c>
      <c r="D254" s="10">
        <f t="shared" si="7"/>
        <v>837.57333333333338</v>
      </c>
      <c r="E254" s="10">
        <f t="shared" si="7"/>
        <v>586.88</v>
      </c>
      <c r="F254" s="10">
        <f t="shared" si="7"/>
        <v>419.81333333333333</v>
      </c>
      <c r="G254" s="10">
        <f t="shared" si="7"/>
        <v>329.28000000000003</v>
      </c>
    </row>
    <row r="255" spans="1:7" hidden="1" x14ac:dyDescent="0.15">
      <c r="A255" s="4">
        <v>44</v>
      </c>
      <c r="B255" s="6"/>
      <c r="C255" s="10">
        <f t="shared" si="7"/>
        <v>923.16000000000008</v>
      </c>
      <c r="D255" s="10">
        <f t="shared" si="7"/>
        <v>837.57333333333338</v>
      </c>
      <c r="E255" s="10">
        <f t="shared" si="7"/>
        <v>586.88</v>
      </c>
      <c r="F255" s="10">
        <f t="shared" si="7"/>
        <v>419.81333333333333</v>
      </c>
      <c r="G255" s="10">
        <f t="shared" si="7"/>
        <v>329.28000000000003</v>
      </c>
    </row>
    <row r="256" spans="1:7" hidden="1" x14ac:dyDescent="0.15">
      <c r="A256" s="4">
        <v>45</v>
      </c>
      <c r="B256" s="6"/>
      <c r="C256" s="10">
        <f t="shared" si="7"/>
        <v>1033.0133333333333</v>
      </c>
      <c r="D256" s="10">
        <f t="shared" si="7"/>
        <v>937.53333333333342</v>
      </c>
      <c r="E256" s="10">
        <f t="shared" si="7"/>
        <v>653.24</v>
      </c>
      <c r="F256" s="10">
        <f t="shared" si="7"/>
        <v>467.13333333333338</v>
      </c>
      <c r="G256" s="10">
        <f t="shared" si="7"/>
        <v>366.42666666666668</v>
      </c>
    </row>
    <row r="257" spans="1:7" hidden="1" x14ac:dyDescent="0.15">
      <c r="A257" s="4">
        <v>46</v>
      </c>
      <c r="B257" s="6"/>
      <c r="C257" s="10">
        <f t="shared" si="7"/>
        <v>1033.0133333333333</v>
      </c>
      <c r="D257" s="10">
        <f t="shared" si="7"/>
        <v>937.53333333333342</v>
      </c>
      <c r="E257" s="10">
        <f t="shared" si="7"/>
        <v>653.24</v>
      </c>
      <c r="F257" s="10">
        <f t="shared" si="7"/>
        <v>467.13333333333338</v>
      </c>
      <c r="G257" s="10">
        <f t="shared" si="7"/>
        <v>366.42666666666668</v>
      </c>
    </row>
    <row r="258" spans="1:7" hidden="1" x14ac:dyDescent="0.15">
      <c r="A258" s="4">
        <v>47</v>
      </c>
      <c r="B258" s="6"/>
      <c r="C258" s="10">
        <f t="shared" si="7"/>
        <v>1033.0133333333333</v>
      </c>
      <c r="D258" s="10">
        <f t="shared" si="7"/>
        <v>937.53333333333342</v>
      </c>
      <c r="E258" s="10">
        <f t="shared" si="7"/>
        <v>653.24</v>
      </c>
      <c r="F258" s="10">
        <f t="shared" si="7"/>
        <v>467.13333333333338</v>
      </c>
      <c r="G258" s="10">
        <f t="shared" si="7"/>
        <v>366.42666666666668</v>
      </c>
    </row>
    <row r="259" spans="1:7" hidden="1" x14ac:dyDescent="0.15">
      <c r="A259" s="4">
        <v>48</v>
      </c>
      <c r="B259" s="6"/>
      <c r="C259" s="10">
        <f t="shared" si="7"/>
        <v>1033.0133333333333</v>
      </c>
      <c r="D259" s="10">
        <f t="shared" si="7"/>
        <v>937.53333333333342</v>
      </c>
      <c r="E259" s="10">
        <f t="shared" si="7"/>
        <v>653.24</v>
      </c>
      <c r="F259" s="10">
        <f t="shared" si="7"/>
        <v>467.13333333333338</v>
      </c>
      <c r="G259" s="10">
        <f t="shared" si="7"/>
        <v>366.42666666666668</v>
      </c>
    </row>
    <row r="260" spans="1:7" hidden="1" x14ac:dyDescent="0.15">
      <c r="A260" s="4">
        <v>49</v>
      </c>
      <c r="B260" s="6"/>
      <c r="C260" s="10">
        <f t="shared" si="7"/>
        <v>1033.0133333333333</v>
      </c>
      <c r="D260" s="10">
        <f t="shared" si="7"/>
        <v>937.53333333333342</v>
      </c>
      <c r="E260" s="10">
        <f t="shared" si="7"/>
        <v>653.24</v>
      </c>
      <c r="F260" s="10">
        <f t="shared" si="7"/>
        <v>467.13333333333338</v>
      </c>
      <c r="G260" s="10">
        <f t="shared" si="7"/>
        <v>366.42666666666668</v>
      </c>
    </row>
    <row r="261" spans="1:7" hidden="1" x14ac:dyDescent="0.15">
      <c r="A261" s="4">
        <v>50</v>
      </c>
      <c r="B261" s="6"/>
      <c r="C261" s="10">
        <f t="shared" ref="C261:G276" si="8">+C187*$K$2</f>
        <v>1156.8666666666668</v>
      </c>
      <c r="D261" s="10">
        <f t="shared" si="8"/>
        <v>1050.1866666666667</v>
      </c>
      <c r="E261" s="10">
        <f t="shared" si="8"/>
        <v>728.74666666666667</v>
      </c>
      <c r="F261" s="10">
        <f t="shared" si="8"/>
        <v>521.1733333333334</v>
      </c>
      <c r="G261" s="10">
        <f t="shared" si="8"/>
        <v>408.89333333333337</v>
      </c>
    </row>
    <row r="262" spans="1:7" hidden="1" x14ac:dyDescent="0.15">
      <c r="A262" s="4">
        <v>51</v>
      </c>
      <c r="B262" s="6"/>
      <c r="C262" s="10">
        <f t="shared" si="8"/>
        <v>1156.8666666666668</v>
      </c>
      <c r="D262" s="10">
        <f t="shared" si="8"/>
        <v>1050.1866666666667</v>
      </c>
      <c r="E262" s="10">
        <f t="shared" si="8"/>
        <v>728.74666666666667</v>
      </c>
      <c r="F262" s="10">
        <f t="shared" si="8"/>
        <v>521.1733333333334</v>
      </c>
      <c r="G262" s="10">
        <f t="shared" si="8"/>
        <v>408.89333333333337</v>
      </c>
    </row>
    <row r="263" spans="1:7" hidden="1" x14ac:dyDescent="0.15">
      <c r="A263" s="4">
        <v>52</v>
      </c>
      <c r="B263" s="6"/>
      <c r="C263" s="10">
        <f t="shared" si="8"/>
        <v>1156.8666666666668</v>
      </c>
      <c r="D263" s="10">
        <f t="shared" si="8"/>
        <v>1050.1866666666667</v>
      </c>
      <c r="E263" s="10">
        <f t="shared" si="8"/>
        <v>728.74666666666667</v>
      </c>
      <c r="F263" s="10">
        <f t="shared" si="8"/>
        <v>521.1733333333334</v>
      </c>
      <c r="G263" s="10">
        <f t="shared" si="8"/>
        <v>408.89333333333337</v>
      </c>
    </row>
    <row r="264" spans="1:7" hidden="1" x14ac:dyDescent="0.15">
      <c r="A264" s="4">
        <v>53</v>
      </c>
      <c r="B264" s="6"/>
      <c r="C264" s="10">
        <f t="shared" si="8"/>
        <v>1156.8666666666668</v>
      </c>
      <c r="D264" s="10">
        <f t="shared" si="8"/>
        <v>1050.1866666666667</v>
      </c>
      <c r="E264" s="10">
        <f t="shared" si="8"/>
        <v>728.74666666666667</v>
      </c>
      <c r="F264" s="10">
        <f t="shared" si="8"/>
        <v>521.1733333333334</v>
      </c>
      <c r="G264" s="10">
        <f t="shared" si="8"/>
        <v>408.89333333333337</v>
      </c>
    </row>
    <row r="265" spans="1:7" hidden="1" x14ac:dyDescent="0.15">
      <c r="A265" s="4">
        <v>54</v>
      </c>
      <c r="B265" s="6"/>
      <c r="C265" s="10">
        <f t="shared" si="8"/>
        <v>1156.8666666666668</v>
      </c>
      <c r="D265" s="10">
        <f t="shared" si="8"/>
        <v>1050.1866666666667</v>
      </c>
      <c r="E265" s="10">
        <f t="shared" si="8"/>
        <v>728.74666666666667</v>
      </c>
      <c r="F265" s="10">
        <f t="shared" si="8"/>
        <v>521.1733333333334</v>
      </c>
      <c r="G265" s="10">
        <f t="shared" si="8"/>
        <v>408.89333333333337</v>
      </c>
    </row>
    <row r="266" spans="1:7" hidden="1" x14ac:dyDescent="0.15">
      <c r="A266" s="4">
        <v>55</v>
      </c>
      <c r="B266" s="6"/>
      <c r="C266" s="10">
        <f t="shared" si="8"/>
        <v>1293.6933333333334</v>
      </c>
      <c r="D266" s="10">
        <f t="shared" si="8"/>
        <v>1173.6666666666667</v>
      </c>
      <c r="E266" s="10">
        <f t="shared" si="8"/>
        <v>812.4666666666667</v>
      </c>
      <c r="F266" s="10">
        <f t="shared" si="8"/>
        <v>581</v>
      </c>
      <c r="G266" s="10">
        <f t="shared" si="8"/>
        <v>455.93333333333334</v>
      </c>
    </row>
    <row r="267" spans="1:7" hidden="1" x14ac:dyDescent="0.15">
      <c r="A267" s="4">
        <v>56</v>
      </c>
      <c r="B267" s="6"/>
      <c r="C267" s="10">
        <f t="shared" si="8"/>
        <v>1293.6933333333334</v>
      </c>
      <c r="D267" s="10">
        <f t="shared" si="8"/>
        <v>1173.6666666666667</v>
      </c>
      <c r="E267" s="10">
        <f t="shared" si="8"/>
        <v>812.4666666666667</v>
      </c>
      <c r="F267" s="10">
        <f t="shared" si="8"/>
        <v>581</v>
      </c>
      <c r="G267" s="10">
        <f t="shared" si="8"/>
        <v>455.93333333333334</v>
      </c>
    </row>
    <row r="268" spans="1:7" hidden="1" x14ac:dyDescent="0.15">
      <c r="A268" s="4">
        <v>57</v>
      </c>
      <c r="B268" s="6"/>
      <c r="C268" s="10">
        <f t="shared" si="8"/>
        <v>1293.6933333333334</v>
      </c>
      <c r="D268" s="10">
        <f t="shared" si="8"/>
        <v>1173.6666666666667</v>
      </c>
      <c r="E268" s="10">
        <f t="shared" si="8"/>
        <v>812.4666666666667</v>
      </c>
      <c r="F268" s="10">
        <f t="shared" si="8"/>
        <v>581</v>
      </c>
      <c r="G268" s="10">
        <f t="shared" si="8"/>
        <v>455.93333333333334</v>
      </c>
    </row>
    <row r="269" spans="1:7" hidden="1" x14ac:dyDescent="0.15">
      <c r="A269" s="4">
        <v>58</v>
      </c>
      <c r="B269" s="6"/>
      <c r="C269" s="10">
        <f t="shared" si="8"/>
        <v>1293.6933333333334</v>
      </c>
      <c r="D269" s="10">
        <f t="shared" si="8"/>
        <v>1173.6666666666667</v>
      </c>
      <c r="E269" s="10">
        <f t="shared" si="8"/>
        <v>812.4666666666667</v>
      </c>
      <c r="F269" s="10">
        <f t="shared" si="8"/>
        <v>581</v>
      </c>
      <c r="G269" s="10">
        <f t="shared" si="8"/>
        <v>455.93333333333334</v>
      </c>
    </row>
    <row r="270" spans="1:7" hidden="1" x14ac:dyDescent="0.15">
      <c r="A270" s="4">
        <v>59</v>
      </c>
      <c r="B270" s="6"/>
      <c r="C270" s="10">
        <f t="shared" si="8"/>
        <v>1293.6933333333334</v>
      </c>
      <c r="D270" s="10">
        <f t="shared" si="8"/>
        <v>1173.6666666666667</v>
      </c>
      <c r="E270" s="10">
        <f t="shared" si="8"/>
        <v>812.4666666666667</v>
      </c>
      <c r="F270" s="10">
        <f t="shared" si="8"/>
        <v>581</v>
      </c>
      <c r="G270" s="10">
        <f t="shared" si="8"/>
        <v>455.93333333333334</v>
      </c>
    </row>
    <row r="271" spans="1:7" hidden="1" x14ac:dyDescent="0.15">
      <c r="A271" s="4">
        <v>60</v>
      </c>
      <c r="B271" s="6"/>
      <c r="C271" s="10">
        <f t="shared" si="8"/>
        <v>1384.1333333333334</v>
      </c>
      <c r="D271" s="10">
        <f t="shared" si="8"/>
        <v>1256.3600000000001</v>
      </c>
      <c r="E271" s="10">
        <f t="shared" si="8"/>
        <v>868.65333333333342</v>
      </c>
      <c r="F271" s="10">
        <f t="shared" si="8"/>
        <v>621.32000000000005</v>
      </c>
      <c r="G271" s="10">
        <f t="shared" si="8"/>
        <v>487.38666666666671</v>
      </c>
    </row>
    <row r="272" spans="1:7" hidden="1" x14ac:dyDescent="0.15">
      <c r="A272" s="4">
        <v>61</v>
      </c>
      <c r="B272" s="6"/>
      <c r="C272" s="10">
        <f t="shared" si="8"/>
        <v>1542.52</v>
      </c>
      <c r="D272" s="10">
        <f t="shared" si="8"/>
        <v>1400</v>
      </c>
      <c r="E272" s="10">
        <f t="shared" si="8"/>
        <v>966.74666666666667</v>
      </c>
      <c r="F272" s="10">
        <f t="shared" si="8"/>
        <v>691.50666666666666</v>
      </c>
      <c r="G272" s="10">
        <f t="shared" si="8"/>
        <v>542.36</v>
      </c>
    </row>
    <row r="273" spans="1:7" hidden="1" x14ac:dyDescent="0.15">
      <c r="A273" s="4">
        <v>62</v>
      </c>
      <c r="B273" s="6"/>
      <c r="C273" s="10">
        <f t="shared" si="8"/>
        <v>1713.88</v>
      </c>
      <c r="D273" s="10">
        <f t="shared" si="8"/>
        <v>1555.4933333333333</v>
      </c>
      <c r="E273" s="10">
        <f t="shared" si="8"/>
        <v>1073.6133333333335</v>
      </c>
      <c r="F273" s="10">
        <f t="shared" si="8"/>
        <v>767.66666666666674</v>
      </c>
      <c r="G273" s="10">
        <f t="shared" si="8"/>
        <v>602.18666666666672</v>
      </c>
    </row>
    <row r="274" spans="1:7" hidden="1" x14ac:dyDescent="0.15">
      <c r="A274" s="4">
        <v>63</v>
      </c>
      <c r="B274" s="6"/>
      <c r="C274" s="10">
        <f t="shared" si="8"/>
        <v>1897.9333333333334</v>
      </c>
      <c r="D274" s="10">
        <f t="shared" si="8"/>
        <v>1722.4666666666667</v>
      </c>
      <c r="E274" s="10">
        <f t="shared" si="8"/>
        <v>1189.1600000000001</v>
      </c>
      <c r="F274" s="10">
        <f t="shared" si="8"/>
        <v>850.26666666666665</v>
      </c>
      <c r="G274" s="10">
        <f t="shared" si="8"/>
        <v>667.0533333333334</v>
      </c>
    </row>
    <row r="275" spans="1:7" hidden="1" x14ac:dyDescent="0.15">
      <c r="A275" s="4">
        <v>64</v>
      </c>
      <c r="B275" s="6"/>
      <c r="C275" s="10">
        <f t="shared" si="8"/>
        <v>2095.0533333333333</v>
      </c>
      <c r="D275" s="10">
        <f t="shared" si="8"/>
        <v>1901.48</v>
      </c>
      <c r="E275" s="10">
        <f t="shared" si="8"/>
        <v>1313.0133333333333</v>
      </c>
      <c r="F275" s="10">
        <f t="shared" si="8"/>
        <v>938.74666666666667</v>
      </c>
      <c r="G275" s="10">
        <f t="shared" si="8"/>
        <v>736.5866666666667</v>
      </c>
    </row>
    <row r="276" spans="1:7" hidden="1" x14ac:dyDescent="0.15">
      <c r="A276" s="4">
        <v>65</v>
      </c>
      <c r="B276" s="6"/>
      <c r="C276" s="10">
        <f t="shared" si="8"/>
        <v>2304.8666666666668</v>
      </c>
      <c r="D276" s="10">
        <f t="shared" si="8"/>
        <v>2091.7866666666669</v>
      </c>
      <c r="E276" s="10">
        <f t="shared" si="8"/>
        <v>1445.5466666666666</v>
      </c>
      <c r="F276" s="10">
        <f t="shared" si="8"/>
        <v>1033.6666666666667</v>
      </c>
      <c r="G276" s="10">
        <f t="shared" si="8"/>
        <v>811.06666666666672</v>
      </c>
    </row>
    <row r="277" spans="1:7" hidden="1" x14ac:dyDescent="0.15">
      <c r="A277" s="4">
        <v>66</v>
      </c>
      <c r="B277" s="6"/>
      <c r="C277" s="10">
        <f t="shared" ref="C277:G292" si="9">+C203*$K$2</f>
        <v>2527.7466666666669</v>
      </c>
      <c r="D277" s="10">
        <f t="shared" si="9"/>
        <v>2294.2266666666669</v>
      </c>
      <c r="E277" s="10">
        <f t="shared" si="9"/>
        <v>1586.48</v>
      </c>
      <c r="F277" s="10">
        <f t="shared" si="9"/>
        <v>1134.56</v>
      </c>
      <c r="G277" s="10">
        <f t="shared" si="9"/>
        <v>890.30666666666673</v>
      </c>
    </row>
    <row r="278" spans="1:7" hidden="1" x14ac:dyDescent="0.15">
      <c r="A278" s="4">
        <v>67</v>
      </c>
      <c r="B278" s="6"/>
      <c r="C278" s="10">
        <f t="shared" si="9"/>
        <v>2763.6</v>
      </c>
      <c r="D278" s="10">
        <f t="shared" si="9"/>
        <v>2508.146666666667</v>
      </c>
      <c r="E278" s="10">
        <f t="shared" si="9"/>
        <v>1736.1866666666667</v>
      </c>
      <c r="F278" s="10">
        <f t="shared" si="9"/>
        <v>1241.52</v>
      </c>
      <c r="G278" s="10">
        <f t="shared" si="9"/>
        <v>973.93333333333339</v>
      </c>
    </row>
    <row r="279" spans="1:7" hidden="1" x14ac:dyDescent="0.15">
      <c r="A279" s="4">
        <v>68</v>
      </c>
      <c r="B279" s="6"/>
      <c r="C279" s="10">
        <f t="shared" si="9"/>
        <v>3012.52</v>
      </c>
      <c r="D279" s="10">
        <f t="shared" si="9"/>
        <v>2734.0133333333333</v>
      </c>
      <c r="E279" s="10">
        <f t="shared" si="9"/>
        <v>1894.5733333333335</v>
      </c>
      <c r="F279" s="10">
        <f t="shared" si="9"/>
        <v>1354.8266666666668</v>
      </c>
      <c r="G279" s="10">
        <f t="shared" si="9"/>
        <v>1062.7866666666666</v>
      </c>
    </row>
    <row r="280" spans="1:7" hidden="1" x14ac:dyDescent="0.15">
      <c r="A280" s="4">
        <v>69</v>
      </c>
      <c r="B280" s="6"/>
      <c r="C280" s="10">
        <f t="shared" si="9"/>
        <v>3274.32</v>
      </c>
      <c r="D280" s="10">
        <f t="shared" si="9"/>
        <v>2971.36</v>
      </c>
      <c r="E280" s="10">
        <f t="shared" si="9"/>
        <v>2061.08</v>
      </c>
      <c r="F280" s="10">
        <f t="shared" si="9"/>
        <v>1473.8266666666668</v>
      </c>
      <c r="G280" s="10">
        <f t="shared" si="9"/>
        <v>1156.2133333333334</v>
      </c>
    </row>
    <row r="281" spans="1:7" hidden="1" x14ac:dyDescent="0.15">
      <c r="A281" s="4">
        <v>70</v>
      </c>
      <c r="B281" s="6"/>
      <c r="C281" s="10">
        <f t="shared" si="9"/>
        <v>3548.8133333333335</v>
      </c>
      <c r="D281" s="10">
        <f t="shared" si="9"/>
        <v>3220.6533333333336</v>
      </c>
      <c r="E281" s="10">
        <f t="shared" si="9"/>
        <v>2236.4533333333334</v>
      </c>
      <c r="F281" s="10">
        <f t="shared" si="9"/>
        <v>1599.1733333333334</v>
      </c>
      <c r="G281" s="10">
        <f t="shared" si="9"/>
        <v>1254.4933333333333</v>
      </c>
    </row>
    <row r="282" spans="1:7" hidden="1" x14ac:dyDescent="0.15">
      <c r="A282" s="4">
        <v>71</v>
      </c>
      <c r="B282" s="6"/>
      <c r="C282" s="10">
        <f t="shared" si="9"/>
        <v>3836.3733333333334</v>
      </c>
      <c r="D282" s="10">
        <f t="shared" si="9"/>
        <v>3481.52</v>
      </c>
      <c r="E282" s="10">
        <f t="shared" si="9"/>
        <v>2420.3200000000002</v>
      </c>
      <c r="F282" s="10">
        <f t="shared" si="9"/>
        <v>1730.68</v>
      </c>
      <c r="G282" s="10">
        <f t="shared" si="9"/>
        <v>1357.8133333333335</v>
      </c>
    </row>
    <row r="283" spans="1:7" hidden="1" x14ac:dyDescent="0.15">
      <c r="A283" s="4">
        <v>72</v>
      </c>
      <c r="B283" s="6"/>
      <c r="C283" s="10">
        <f t="shared" si="9"/>
        <v>4136.9066666666668</v>
      </c>
      <c r="D283" s="10">
        <f t="shared" si="9"/>
        <v>3754.3333333333335</v>
      </c>
      <c r="E283" s="10">
        <f t="shared" si="9"/>
        <v>2612.96</v>
      </c>
      <c r="F283" s="10">
        <f t="shared" si="9"/>
        <v>1868.44</v>
      </c>
      <c r="G283" s="10">
        <f t="shared" si="9"/>
        <v>1465.8933333333334</v>
      </c>
    </row>
    <row r="284" spans="1:7" hidden="1" x14ac:dyDescent="0.15">
      <c r="A284" s="4">
        <v>73</v>
      </c>
      <c r="B284" s="6"/>
      <c r="C284" s="10">
        <f t="shared" si="9"/>
        <v>4450.1333333333332</v>
      </c>
      <c r="D284" s="10">
        <f t="shared" si="9"/>
        <v>4038.7200000000003</v>
      </c>
      <c r="E284" s="10">
        <f t="shared" si="9"/>
        <v>2814</v>
      </c>
      <c r="F284" s="10">
        <f t="shared" si="9"/>
        <v>2012.1733333333334</v>
      </c>
      <c r="G284" s="10">
        <f t="shared" si="9"/>
        <v>1578.64</v>
      </c>
    </row>
    <row r="285" spans="1:7" hidden="1" x14ac:dyDescent="0.15">
      <c r="A285" s="4">
        <v>74</v>
      </c>
      <c r="B285" s="6"/>
      <c r="C285" s="10">
        <f t="shared" si="9"/>
        <v>4776.6133333333337</v>
      </c>
      <c r="D285" s="10">
        <f t="shared" si="9"/>
        <v>4334.8666666666668</v>
      </c>
      <c r="E285" s="10">
        <f t="shared" si="9"/>
        <v>3023.5333333333333</v>
      </c>
      <c r="F285" s="10">
        <f t="shared" si="9"/>
        <v>2162.0666666666666</v>
      </c>
      <c r="G285" s="10">
        <f t="shared" si="9"/>
        <v>1696.24</v>
      </c>
    </row>
    <row r="286" spans="1:7" hidden="1" x14ac:dyDescent="0.15">
      <c r="A286" s="4">
        <v>75</v>
      </c>
      <c r="B286" s="6"/>
      <c r="C286" s="10">
        <f t="shared" si="9"/>
        <v>5115.6933333333336</v>
      </c>
      <c r="D286" s="10">
        <f t="shared" si="9"/>
        <v>4642.4000000000005</v>
      </c>
      <c r="E286" s="10">
        <f t="shared" si="9"/>
        <v>3241.84</v>
      </c>
      <c r="F286" s="10">
        <f t="shared" si="9"/>
        <v>2318.0266666666666</v>
      </c>
      <c r="G286" s="10">
        <f t="shared" si="9"/>
        <v>1818.6000000000001</v>
      </c>
    </row>
    <row r="287" spans="1:7" hidden="1" x14ac:dyDescent="0.15">
      <c r="A287" s="4">
        <v>76</v>
      </c>
      <c r="B287" s="6"/>
      <c r="C287" s="10">
        <f t="shared" si="9"/>
        <v>5115.6933333333336</v>
      </c>
      <c r="D287" s="10">
        <f t="shared" si="9"/>
        <v>4642.4000000000005</v>
      </c>
      <c r="E287" s="10">
        <f t="shared" si="9"/>
        <v>3241.84</v>
      </c>
      <c r="F287" s="10">
        <f t="shared" si="9"/>
        <v>2318.0266666666666</v>
      </c>
      <c r="G287" s="10">
        <f t="shared" si="9"/>
        <v>1818.6000000000001</v>
      </c>
    </row>
    <row r="288" spans="1:7" hidden="1" x14ac:dyDescent="0.15">
      <c r="A288" s="4">
        <v>77</v>
      </c>
      <c r="B288" s="6"/>
      <c r="C288" s="10">
        <f t="shared" si="9"/>
        <v>5115.6933333333336</v>
      </c>
      <c r="D288" s="10">
        <f t="shared" si="9"/>
        <v>4642.4000000000005</v>
      </c>
      <c r="E288" s="10">
        <f t="shared" si="9"/>
        <v>3241.84</v>
      </c>
      <c r="F288" s="10">
        <f t="shared" si="9"/>
        <v>2318.0266666666666</v>
      </c>
      <c r="G288" s="10">
        <f t="shared" si="9"/>
        <v>1818.6000000000001</v>
      </c>
    </row>
    <row r="289" spans="1:7" hidden="1" x14ac:dyDescent="0.15">
      <c r="A289" s="4">
        <v>78</v>
      </c>
      <c r="B289" s="6"/>
      <c r="C289" s="10">
        <f t="shared" si="9"/>
        <v>5115.6933333333336</v>
      </c>
      <c r="D289" s="10">
        <f t="shared" si="9"/>
        <v>4642.4000000000005</v>
      </c>
      <c r="E289" s="10">
        <f t="shared" si="9"/>
        <v>3241.84</v>
      </c>
      <c r="F289" s="10">
        <f t="shared" si="9"/>
        <v>2318.0266666666666</v>
      </c>
      <c r="G289" s="10">
        <f t="shared" si="9"/>
        <v>1818.6000000000001</v>
      </c>
    </row>
    <row r="290" spans="1:7" hidden="1" x14ac:dyDescent="0.15">
      <c r="A290" s="4">
        <v>79</v>
      </c>
      <c r="B290" s="6"/>
      <c r="C290" s="10">
        <f t="shared" si="9"/>
        <v>5115.6933333333336</v>
      </c>
      <c r="D290" s="10">
        <f t="shared" si="9"/>
        <v>4642.4000000000005</v>
      </c>
      <c r="E290" s="10">
        <f t="shared" si="9"/>
        <v>3241.84</v>
      </c>
      <c r="F290" s="10">
        <f t="shared" si="9"/>
        <v>2318.0266666666666</v>
      </c>
      <c r="G290" s="10">
        <f t="shared" si="9"/>
        <v>1818.6000000000001</v>
      </c>
    </row>
    <row r="291" spans="1:7" hidden="1" x14ac:dyDescent="0.15">
      <c r="A291" s="4">
        <v>80</v>
      </c>
      <c r="B291" s="6"/>
      <c r="C291" s="10">
        <f t="shared" si="9"/>
        <v>5115.6933333333336</v>
      </c>
      <c r="D291" s="10">
        <f t="shared" si="9"/>
        <v>4642.4000000000005</v>
      </c>
      <c r="E291" s="10">
        <f t="shared" si="9"/>
        <v>3241.84</v>
      </c>
      <c r="F291" s="10">
        <f t="shared" si="9"/>
        <v>2318.0266666666666</v>
      </c>
      <c r="G291" s="10">
        <f t="shared" si="9"/>
        <v>1818.6000000000001</v>
      </c>
    </row>
    <row r="292" spans="1:7" hidden="1" x14ac:dyDescent="0.15">
      <c r="A292" s="4">
        <v>81</v>
      </c>
      <c r="B292" s="6"/>
      <c r="C292" s="10">
        <f t="shared" si="9"/>
        <v>5115.6933333333336</v>
      </c>
      <c r="D292" s="10">
        <f t="shared" si="9"/>
        <v>4642.4000000000005</v>
      </c>
      <c r="E292" s="10">
        <f t="shared" si="9"/>
        <v>3241.84</v>
      </c>
      <c r="F292" s="10">
        <f t="shared" si="9"/>
        <v>2318.0266666666666</v>
      </c>
      <c r="G292" s="10">
        <f t="shared" si="9"/>
        <v>1818.6000000000001</v>
      </c>
    </row>
    <row r="293" spans="1:7" hidden="1" x14ac:dyDescent="0.15">
      <c r="A293" s="4">
        <v>82</v>
      </c>
      <c r="B293" s="6"/>
      <c r="C293" s="10">
        <f t="shared" ref="C293:G298" si="10">+C219*$K$2</f>
        <v>5115.6933333333336</v>
      </c>
      <c r="D293" s="10">
        <f t="shared" si="10"/>
        <v>4642.4000000000005</v>
      </c>
      <c r="E293" s="10">
        <f t="shared" si="10"/>
        <v>3241.84</v>
      </c>
      <c r="F293" s="10">
        <f t="shared" si="10"/>
        <v>2318.0266666666666</v>
      </c>
      <c r="G293" s="10">
        <f t="shared" si="10"/>
        <v>1818.6000000000001</v>
      </c>
    </row>
    <row r="294" spans="1:7" hidden="1" x14ac:dyDescent="0.15">
      <c r="A294" s="4">
        <v>83</v>
      </c>
      <c r="B294" s="6"/>
      <c r="C294" s="10">
        <f t="shared" si="10"/>
        <v>5115.6933333333336</v>
      </c>
      <c r="D294" s="10">
        <f t="shared" si="10"/>
        <v>4642.4000000000005</v>
      </c>
      <c r="E294" s="10">
        <f t="shared" si="10"/>
        <v>3241.84</v>
      </c>
      <c r="F294" s="10">
        <f t="shared" si="10"/>
        <v>2318.0266666666666</v>
      </c>
      <c r="G294" s="10">
        <f t="shared" si="10"/>
        <v>1818.6000000000001</v>
      </c>
    </row>
    <row r="295" spans="1:7" hidden="1" x14ac:dyDescent="0.15">
      <c r="A295" s="4">
        <v>84</v>
      </c>
      <c r="B295" s="6" t="s">
        <v>3</v>
      </c>
      <c r="C295" s="10">
        <f t="shared" si="10"/>
        <v>5115.6933333333336</v>
      </c>
      <c r="D295" s="10">
        <f t="shared" si="10"/>
        <v>4642.4000000000005</v>
      </c>
      <c r="E295" s="10">
        <f t="shared" si="10"/>
        <v>3241.84</v>
      </c>
      <c r="F295" s="10">
        <f t="shared" si="10"/>
        <v>2318.0266666666666</v>
      </c>
      <c r="G295" s="10">
        <f t="shared" si="10"/>
        <v>1818.6000000000001</v>
      </c>
    </row>
    <row r="296" spans="1:7" hidden="1" x14ac:dyDescent="0.15">
      <c r="A296" s="4">
        <v>1</v>
      </c>
      <c r="B296" s="6" t="s">
        <v>4</v>
      </c>
      <c r="C296" s="10">
        <f t="shared" si="10"/>
        <v>262.54666666666668</v>
      </c>
      <c r="D296" s="10">
        <f t="shared" si="10"/>
        <v>238.46666666666667</v>
      </c>
      <c r="E296" s="10">
        <f t="shared" si="10"/>
        <v>176.02666666666667</v>
      </c>
      <c r="F296" s="10">
        <f t="shared" si="10"/>
        <v>126.09333333333333</v>
      </c>
      <c r="G296" s="10">
        <f t="shared" si="10"/>
        <v>99.026666666666671</v>
      </c>
    </row>
    <row r="297" spans="1:7" hidden="1" x14ac:dyDescent="0.15">
      <c r="A297" s="4">
        <v>2</v>
      </c>
      <c r="B297" s="6" t="s">
        <v>1</v>
      </c>
      <c r="C297" s="10">
        <f t="shared" si="10"/>
        <v>446.13333333333333</v>
      </c>
      <c r="D297" s="10">
        <f t="shared" si="10"/>
        <v>404.97333333333336</v>
      </c>
      <c r="E297" s="10">
        <f t="shared" si="10"/>
        <v>299.32</v>
      </c>
      <c r="F297" s="10">
        <f t="shared" si="10"/>
        <v>214.29333333333335</v>
      </c>
      <c r="G297" s="10">
        <f t="shared" si="10"/>
        <v>168</v>
      </c>
    </row>
    <row r="298" spans="1:7" hidden="1" x14ac:dyDescent="0.15">
      <c r="A298" s="4">
        <v>3</v>
      </c>
      <c r="B298" s="6" t="s">
        <v>5</v>
      </c>
      <c r="C298" s="10">
        <f t="shared" si="10"/>
        <v>629.72</v>
      </c>
      <c r="D298" s="10">
        <f t="shared" si="10"/>
        <v>571.76</v>
      </c>
      <c r="E298" s="10">
        <f t="shared" si="10"/>
        <v>422.33333333333337</v>
      </c>
      <c r="F298" s="10">
        <f t="shared" si="10"/>
        <v>302.12</v>
      </c>
      <c r="G298" s="10">
        <f t="shared" si="10"/>
        <v>237.06666666666669</v>
      </c>
    </row>
    <row r="300" spans="1:7" ht="14" hidden="1" thickBot="1" x14ac:dyDescent="0.2"/>
    <row r="301" spans="1:7" ht="18" hidden="1" x14ac:dyDescent="0.2">
      <c r="A301" s="553" t="s">
        <v>19</v>
      </c>
      <c r="B301" s="554"/>
      <c r="C301" s="554"/>
      <c r="D301" s="554"/>
      <c r="E301" s="554"/>
      <c r="F301" s="554"/>
      <c r="G301" s="554"/>
    </row>
    <row r="302" spans="1:7" ht="18" hidden="1" x14ac:dyDescent="0.2">
      <c r="A302" s="555" t="s">
        <v>6</v>
      </c>
      <c r="B302" s="556"/>
      <c r="C302" s="556"/>
      <c r="D302" s="556"/>
      <c r="E302" s="556"/>
      <c r="F302" s="556"/>
      <c r="G302" s="556"/>
    </row>
    <row r="303" spans="1:7" hidden="1" x14ac:dyDescent="0.15">
      <c r="A303" s="551" t="s">
        <v>0</v>
      </c>
      <c r="B303" s="552"/>
      <c r="C303" s="552"/>
      <c r="D303" s="552"/>
      <c r="E303" s="552"/>
      <c r="F303" s="552"/>
      <c r="G303" s="552"/>
    </row>
    <row r="304" spans="1:7" hidden="1" x14ac:dyDescent="0.15">
      <c r="A304" s="4" t="s">
        <v>2</v>
      </c>
      <c r="B304" s="5" t="s">
        <v>2</v>
      </c>
      <c r="C304" s="34">
        <v>250</v>
      </c>
      <c r="D304" s="34">
        <v>2000</v>
      </c>
      <c r="E304" s="308">
        <v>5000</v>
      </c>
      <c r="F304" s="34">
        <v>10000</v>
      </c>
      <c r="G304" s="34">
        <v>20000</v>
      </c>
    </row>
    <row r="305" spans="1:14" ht="14" hidden="1" x14ac:dyDescent="0.15">
      <c r="A305" s="4">
        <v>18</v>
      </c>
      <c r="B305" s="6"/>
      <c r="C305" s="303">
        <v>4175</v>
      </c>
      <c r="D305" s="303">
        <v>4006</v>
      </c>
      <c r="E305" s="303">
        <v>2934</v>
      </c>
      <c r="F305" s="303">
        <v>2097</v>
      </c>
      <c r="G305" s="303">
        <v>1647</v>
      </c>
      <c r="I305" s="3"/>
      <c r="J305" s="3"/>
      <c r="K305" s="3"/>
      <c r="L305" s="3"/>
      <c r="M305" s="3"/>
      <c r="N305" s="3"/>
    </row>
    <row r="306" spans="1:14" ht="14" hidden="1" x14ac:dyDescent="0.15">
      <c r="A306" s="4">
        <v>19</v>
      </c>
      <c r="B306" s="6"/>
      <c r="C306" s="303">
        <v>4175</v>
      </c>
      <c r="D306" s="303">
        <v>4006</v>
      </c>
      <c r="E306" s="303">
        <v>2934</v>
      </c>
      <c r="F306" s="303">
        <v>2097</v>
      </c>
      <c r="G306" s="303">
        <v>1647</v>
      </c>
      <c r="I306" s="3"/>
      <c r="J306" s="3"/>
      <c r="K306" s="3"/>
      <c r="L306" s="3"/>
      <c r="M306" s="3"/>
      <c r="N306" s="3"/>
    </row>
    <row r="307" spans="1:14" ht="14" hidden="1" x14ac:dyDescent="0.15">
      <c r="A307" s="4">
        <v>20</v>
      </c>
      <c r="B307" s="6"/>
      <c r="C307" s="303">
        <v>4175</v>
      </c>
      <c r="D307" s="303">
        <v>4006</v>
      </c>
      <c r="E307" s="303">
        <v>2934</v>
      </c>
      <c r="F307" s="303">
        <v>2097</v>
      </c>
      <c r="G307" s="303">
        <v>1647</v>
      </c>
      <c r="I307" s="3"/>
      <c r="J307" s="3"/>
      <c r="K307" s="3"/>
      <c r="L307" s="3"/>
      <c r="M307" s="3"/>
      <c r="N307" s="3"/>
    </row>
    <row r="308" spans="1:14" ht="14" hidden="1" x14ac:dyDescent="0.15">
      <c r="A308" s="4">
        <v>21</v>
      </c>
      <c r="B308" s="6"/>
      <c r="C308" s="303">
        <v>4175</v>
      </c>
      <c r="D308" s="303">
        <v>4006</v>
      </c>
      <c r="E308" s="303">
        <v>2934</v>
      </c>
      <c r="F308" s="303">
        <v>2097</v>
      </c>
      <c r="G308" s="303">
        <v>1647</v>
      </c>
      <c r="I308" s="3"/>
      <c r="J308" s="3"/>
      <c r="K308" s="3"/>
      <c r="L308" s="3"/>
      <c r="M308" s="3"/>
      <c r="N308" s="3"/>
    </row>
    <row r="309" spans="1:14" ht="14" hidden="1" x14ac:dyDescent="0.15">
      <c r="A309" s="4">
        <v>22</v>
      </c>
      <c r="B309" s="6"/>
      <c r="C309" s="303">
        <v>4175</v>
      </c>
      <c r="D309" s="303">
        <v>4006</v>
      </c>
      <c r="E309" s="303">
        <v>2934</v>
      </c>
      <c r="F309" s="303">
        <v>2097</v>
      </c>
      <c r="G309" s="303">
        <v>1647</v>
      </c>
      <c r="I309" s="3"/>
      <c r="J309" s="3"/>
      <c r="K309" s="3"/>
      <c r="L309" s="3"/>
      <c r="M309" s="3"/>
      <c r="N309" s="3"/>
    </row>
    <row r="310" spans="1:14" ht="14" hidden="1" x14ac:dyDescent="0.15">
      <c r="A310" s="4">
        <v>23</v>
      </c>
      <c r="B310" s="6"/>
      <c r="C310" s="303">
        <v>4175</v>
      </c>
      <c r="D310" s="303">
        <v>4006</v>
      </c>
      <c r="E310" s="303">
        <v>2934</v>
      </c>
      <c r="F310" s="303">
        <v>2097</v>
      </c>
      <c r="G310" s="303">
        <v>1647</v>
      </c>
      <c r="I310" s="3"/>
      <c r="J310" s="3"/>
      <c r="K310" s="3"/>
      <c r="L310" s="3"/>
      <c r="M310" s="3"/>
      <c r="N310" s="3"/>
    </row>
    <row r="311" spans="1:14" ht="14" hidden="1" x14ac:dyDescent="0.15">
      <c r="A311" s="4">
        <v>24</v>
      </c>
      <c r="B311" s="6"/>
      <c r="C311" s="303">
        <v>4175</v>
      </c>
      <c r="D311" s="303">
        <v>4006</v>
      </c>
      <c r="E311" s="303">
        <v>2934</v>
      </c>
      <c r="F311" s="303">
        <v>2097</v>
      </c>
      <c r="G311" s="303">
        <v>1647</v>
      </c>
      <c r="I311" s="3"/>
      <c r="J311" s="3"/>
      <c r="K311" s="3"/>
      <c r="L311" s="3"/>
      <c r="M311" s="3"/>
      <c r="N311" s="3"/>
    </row>
    <row r="312" spans="1:14" ht="14" hidden="1" x14ac:dyDescent="0.15">
      <c r="A312" s="4">
        <v>25</v>
      </c>
      <c r="B312" s="6"/>
      <c r="C312" s="303">
        <v>4505</v>
      </c>
      <c r="D312" s="303">
        <v>4322</v>
      </c>
      <c r="E312" s="303">
        <v>3130</v>
      </c>
      <c r="F312" s="303">
        <v>2237</v>
      </c>
      <c r="G312" s="303">
        <v>1755</v>
      </c>
      <c r="I312" s="3"/>
      <c r="J312" s="3"/>
      <c r="K312" s="3"/>
      <c r="L312" s="3"/>
      <c r="M312" s="3"/>
      <c r="N312" s="3"/>
    </row>
    <row r="313" spans="1:14" ht="14" hidden="1" x14ac:dyDescent="0.15">
      <c r="A313" s="4">
        <v>26</v>
      </c>
      <c r="B313" s="6"/>
      <c r="C313" s="303">
        <v>4505</v>
      </c>
      <c r="D313" s="303">
        <v>4322</v>
      </c>
      <c r="E313" s="303">
        <v>3130</v>
      </c>
      <c r="F313" s="303">
        <v>2237</v>
      </c>
      <c r="G313" s="303">
        <v>1755</v>
      </c>
      <c r="I313" s="3"/>
      <c r="J313" s="3"/>
      <c r="K313" s="3"/>
      <c r="L313" s="3"/>
      <c r="M313" s="3"/>
      <c r="N313" s="3"/>
    </row>
    <row r="314" spans="1:14" ht="14" hidden="1" x14ac:dyDescent="0.15">
      <c r="A314" s="4">
        <v>27</v>
      </c>
      <c r="B314" s="6"/>
      <c r="C314" s="303">
        <v>4505</v>
      </c>
      <c r="D314" s="303">
        <v>4322</v>
      </c>
      <c r="E314" s="303">
        <v>3130</v>
      </c>
      <c r="F314" s="303">
        <v>2237</v>
      </c>
      <c r="G314" s="303">
        <v>1755</v>
      </c>
      <c r="I314" s="3"/>
      <c r="J314" s="3"/>
      <c r="K314" s="3"/>
      <c r="L314" s="3"/>
      <c r="M314" s="3"/>
      <c r="N314" s="3"/>
    </row>
    <row r="315" spans="1:14" ht="14" hidden="1" x14ac:dyDescent="0.15">
      <c r="A315" s="4">
        <v>28</v>
      </c>
      <c r="B315" s="6"/>
      <c r="C315" s="303">
        <v>4505</v>
      </c>
      <c r="D315" s="303">
        <v>4322</v>
      </c>
      <c r="E315" s="303">
        <v>3130</v>
      </c>
      <c r="F315" s="303">
        <v>2237</v>
      </c>
      <c r="G315" s="303">
        <v>1755</v>
      </c>
      <c r="I315" s="3"/>
      <c r="J315" s="3"/>
      <c r="K315" s="3"/>
      <c r="L315" s="3"/>
      <c r="M315" s="3"/>
      <c r="N315" s="3"/>
    </row>
    <row r="316" spans="1:14" ht="14" hidden="1" x14ac:dyDescent="0.15">
      <c r="A316" s="4">
        <v>29</v>
      </c>
      <c r="B316" s="6"/>
      <c r="C316" s="303">
        <v>4505</v>
      </c>
      <c r="D316" s="303">
        <v>4322</v>
      </c>
      <c r="E316" s="303">
        <v>3130</v>
      </c>
      <c r="F316" s="303">
        <v>2237</v>
      </c>
      <c r="G316" s="303">
        <v>1755</v>
      </c>
      <c r="I316" s="3"/>
      <c r="J316" s="3"/>
      <c r="K316" s="3"/>
      <c r="L316" s="3"/>
      <c r="M316" s="3"/>
      <c r="N316" s="3"/>
    </row>
    <row r="317" spans="1:14" ht="14" hidden="1" x14ac:dyDescent="0.15">
      <c r="A317" s="4">
        <v>30</v>
      </c>
      <c r="B317" s="6"/>
      <c r="C317" s="303">
        <v>5082</v>
      </c>
      <c r="D317" s="303">
        <v>4877</v>
      </c>
      <c r="E317" s="303">
        <v>3482</v>
      </c>
      <c r="F317" s="303">
        <v>2488</v>
      </c>
      <c r="G317" s="303">
        <v>1953</v>
      </c>
      <c r="I317" s="3"/>
      <c r="J317" s="3"/>
      <c r="K317" s="3"/>
      <c r="L317" s="3"/>
      <c r="M317" s="3"/>
      <c r="N317" s="3"/>
    </row>
    <row r="318" spans="1:14" ht="14" hidden="1" x14ac:dyDescent="0.15">
      <c r="A318" s="4">
        <v>31</v>
      </c>
      <c r="B318" s="6"/>
      <c r="C318" s="303">
        <v>5082</v>
      </c>
      <c r="D318" s="303">
        <v>4877</v>
      </c>
      <c r="E318" s="303">
        <v>3482</v>
      </c>
      <c r="F318" s="303">
        <v>2488</v>
      </c>
      <c r="G318" s="303">
        <v>1953</v>
      </c>
      <c r="I318" s="3"/>
      <c r="J318" s="3"/>
      <c r="K318" s="3"/>
      <c r="L318" s="3"/>
      <c r="M318" s="3"/>
      <c r="N318" s="3"/>
    </row>
    <row r="319" spans="1:14" ht="14" hidden="1" x14ac:dyDescent="0.15">
      <c r="A319" s="4">
        <v>32</v>
      </c>
      <c r="B319" s="6"/>
      <c r="C319" s="303">
        <v>5082</v>
      </c>
      <c r="D319" s="303">
        <v>4877</v>
      </c>
      <c r="E319" s="303">
        <v>3482</v>
      </c>
      <c r="F319" s="303">
        <v>2488</v>
      </c>
      <c r="G319" s="303">
        <v>1953</v>
      </c>
      <c r="I319" s="3"/>
      <c r="J319" s="3"/>
      <c r="K319" s="3"/>
      <c r="L319" s="3"/>
      <c r="M319" s="3"/>
      <c r="N319" s="3"/>
    </row>
    <row r="320" spans="1:14" ht="14" hidden="1" x14ac:dyDescent="0.15">
      <c r="A320" s="4">
        <v>33</v>
      </c>
      <c r="B320" s="6"/>
      <c r="C320" s="303">
        <v>5082</v>
      </c>
      <c r="D320" s="303">
        <v>4877</v>
      </c>
      <c r="E320" s="303">
        <v>3482</v>
      </c>
      <c r="F320" s="303">
        <v>2488</v>
      </c>
      <c r="G320" s="303">
        <v>1953</v>
      </c>
      <c r="I320" s="3"/>
      <c r="J320" s="3"/>
      <c r="K320" s="3"/>
      <c r="L320" s="3"/>
      <c r="M320" s="3"/>
      <c r="N320" s="3"/>
    </row>
    <row r="321" spans="1:14" ht="14" hidden="1" x14ac:dyDescent="0.15">
      <c r="A321" s="4">
        <v>34</v>
      </c>
      <c r="B321" s="6"/>
      <c r="C321" s="303">
        <v>5082</v>
      </c>
      <c r="D321" s="303">
        <v>4877</v>
      </c>
      <c r="E321" s="303">
        <v>3482</v>
      </c>
      <c r="F321" s="303">
        <v>2488</v>
      </c>
      <c r="G321" s="303">
        <v>1953</v>
      </c>
      <c r="I321" s="3"/>
      <c r="J321" s="3"/>
      <c r="K321" s="3"/>
      <c r="L321" s="3"/>
      <c r="M321" s="3"/>
      <c r="N321" s="3"/>
    </row>
    <row r="322" spans="1:14" ht="14" hidden="1" x14ac:dyDescent="0.15">
      <c r="A322" s="4">
        <v>35</v>
      </c>
      <c r="B322" s="6"/>
      <c r="C322" s="303">
        <v>5753</v>
      </c>
      <c r="D322" s="303">
        <v>5519</v>
      </c>
      <c r="E322" s="303">
        <v>3898</v>
      </c>
      <c r="F322" s="303">
        <v>2786</v>
      </c>
      <c r="G322" s="303">
        <v>2186</v>
      </c>
      <c r="I322" s="3"/>
      <c r="J322" s="3"/>
      <c r="K322" s="3"/>
      <c r="L322" s="3"/>
      <c r="M322" s="3"/>
      <c r="N322" s="3"/>
    </row>
    <row r="323" spans="1:14" ht="14" hidden="1" x14ac:dyDescent="0.15">
      <c r="A323" s="4">
        <v>36</v>
      </c>
      <c r="B323" s="6"/>
      <c r="C323" s="303">
        <v>5753</v>
      </c>
      <c r="D323" s="303">
        <v>5519</v>
      </c>
      <c r="E323" s="303">
        <v>3898</v>
      </c>
      <c r="F323" s="303">
        <v>2786</v>
      </c>
      <c r="G323" s="303">
        <v>2186</v>
      </c>
      <c r="I323" s="3"/>
      <c r="J323" s="3"/>
      <c r="K323" s="3"/>
      <c r="L323" s="3"/>
      <c r="M323" s="3"/>
      <c r="N323" s="3"/>
    </row>
    <row r="324" spans="1:14" ht="14" hidden="1" x14ac:dyDescent="0.15">
      <c r="A324" s="4">
        <v>37</v>
      </c>
      <c r="B324" s="6"/>
      <c r="C324" s="303">
        <v>5753</v>
      </c>
      <c r="D324" s="303">
        <v>5519</v>
      </c>
      <c r="E324" s="303">
        <v>3898</v>
      </c>
      <c r="F324" s="303">
        <v>2786</v>
      </c>
      <c r="G324" s="303">
        <v>2186</v>
      </c>
      <c r="I324" s="3"/>
      <c r="J324" s="3"/>
      <c r="K324" s="3"/>
      <c r="L324" s="3"/>
      <c r="M324" s="3"/>
      <c r="N324" s="3"/>
    </row>
    <row r="325" spans="1:14" ht="14" hidden="1" x14ac:dyDescent="0.15">
      <c r="A325" s="4">
        <v>38</v>
      </c>
      <c r="B325" s="6"/>
      <c r="C325" s="303">
        <v>5753</v>
      </c>
      <c r="D325" s="303">
        <v>5519</v>
      </c>
      <c r="E325" s="303">
        <v>3898</v>
      </c>
      <c r="F325" s="303">
        <v>2786</v>
      </c>
      <c r="G325" s="303">
        <v>2186</v>
      </c>
      <c r="I325" s="3"/>
      <c r="J325" s="3"/>
      <c r="K325" s="3"/>
      <c r="L325" s="3"/>
      <c r="M325" s="3"/>
      <c r="N325" s="3"/>
    </row>
    <row r="326" spans="1:14" ht="14" hidden="1" x14ac:dyDescent="0.15">
      <c r="A326" s="4">
        <v>39</v>
      </c>
      <c r="B326" s="6"/>
      <c r="C326" s="303">
        <v>5753</v>
      </c>
      <c r="D326" s="303">
        <v>5519</v>
      </c>
      <c r="E326" s="303">
        <v>3898</v>
      </c>
      <c r="F326" s="303">
        <v>2786</v>
      </c>
      <c r="G326" s="303">
        <v>2186</v>
      </c>
      <c r="I326" s="3"/>
      <c r="J326" s="3"/>
      <c r="K326" s="3"/>
      <c r="L326" s="3"/>
      <c r="M326" s="3"/>
      <c r="N326" s="3"/>
    </row>
    <row r="327" spans="1:14" ht="14" hidden="1" x14ac:dyDescent="0.15">
      <c r="A327" s="4">
        <v>40</v>
      </c>
      <c r="B327" s="6"/>
      <c r="C327" s="303">
        <v>6525</v>
      </c>
      <c r="D327" s="303">
        <v>6260</v>
      </c>
      <c r="E327" s="303">
        <v>4387</v>
      </c>
      <c r="F327" s="303">
        <v>3135</v>
      </c>
      <c r="G327" s="303">
        <v>2459</v>
      </c>
      <c r="I327" s="3"/>
      <c r="J327" s="3"/>
      <c r="K327" s="3"/>
      <c r="L327" s="3"/>
      <c r="M327" s="3"/>
      <c r="N327" s="3"/>
    </row>
    <row r="328" spans="1:14" ht="14" hidden="1" x14ac:dyDescent="0.15">
      <c r="A328" s="4">
        <v>41</v>
      </c>
      <c r="B328" s="6"/>
      <c r="C328" s="303">
        <v>6525</v>
      </c>
      <c r="D328" s="303">
        <v>6260</v>
      </c>
      <c r="E328" s="303">
        <v>4387</v>
      </c>
      <c r="F328" s="303">
        <v>3135</v>
      </c>
      <c r="G328" s="303">
        <v>2459</v>
      </c>
      <c r="I328" s="3"/>
      <c r="J328" s="3"/>
      <c r="K328" s="3"/>
      <c r="L328" s="3"/>
      <c r="M328" s="3"/>
      <c r="N328" s="3"/>
    </row>
    <row r="329" spans="1:14" ht="14" hidden="1" x14ac:dyDescent="0.15">
      <c r="A329" s="4">
        <v>42</v>
      </c>
      <c r="B329" s="6"/>
      <c r="C329" s="303">
        <v>6525</v>
      </c>
      <c r="D329" s="303">
        <v>6260</v>
      </c>
      <c r="E329" s="303">
        <v>4387</v>
      </c>
      <c r="F329" s="303">
        <v>3135</v>
      </c>
      <c r="G329" s="303">
        <v>2459</v>
      </c>
      <c r="I329" s="3"/>
      <c r="J329" s="3"/>
      <c r="K329" s="3"/>
      <c r="L329" s="3"/>
      <c r="M329" s="3"/>
      <c r="N329" s="3"/>
    </row>
    <row r="330" spans="1:14" ht="14" hidden="1" x14ac:dyDescent="0.15">
      <c r="A330" s="4">
        <v>43</v>
      </c>
      <c r="B330" s="6"/>
      <c r="C330" s="303">
        <v>6525</v>
      </c>
      <c r="D330" s="303">
        <v>6260</v>
      </c>
      <c r="E330" s="303">
        <v>4387</v>
      </c>
      <c r="F330" s="303">
        <v>3135</v>
      </c>
      <c r="G330" s="303">
        <v>2459</v>
      </c>
      <c r="I330" s="3"/>
      <c r="J330" s="3"/>
      <c r="K330" s="3"/>
      <c r="L330" s="3"/>
      <c r="M330" s="3"/>
      <c r="N330" s="3"/>
    </row>
    <row r="331" spans="1:14" ht="14" hidden="1" x14ac:dyDescent="0.15">
      <c r="A331" s="4">
        <v>44</v>
      </c>
      <c r="B331" s="6"/>
      <c r="C331" s="303">
        <v>6525</v>
      </c>
      <c r="D331" s="303">
        <v>6260</v>
      </c>
      <c r="E331" s="303">
        <v>4387</v>
      </c>
      <c r="F331" s="303">
        <v>3135</v>
      </c>
      <c r="G331" s="303">
        <v>2459</v>
      </c>
      <c r="I331" s="3"/>
      <c r="J331" s="3"/>
      <c r="K331" s="3"/>
      <c r="L331" s="3"/>
      <c r="M331" s="3"/>
      <c r="N331" s="3"/>
    </row>
    <row r="332" spans="1:14" ht="14" hidden="1" x14ac:dyDescent="0.15">
      <c r="A332" s="4">
        <v>45</v>
      </c>
      <c r="B332" s="6"/>
      <c r="C332" s="303">
        <v>7384</v>
      </c>
      <c r="D332" s="303">
        <v>7085</v>
      </c>
      <c r="E332" s="303">
        <v>4939</v>
      </c>
      <c r="F332" s="303">
        <v>3528</v>
      </c>
      <c r="G332" s="303">
        <v>2770</v>
      </c>
      <c r="I332" s="3"/>
      <c r="J332" s="3"/>
      <c r="K332" s="3"/>
      <c r="L332" s="3"/>
      <c r="M332" s="3"/>
      <c r="N332" s="3"/>
    </row>
    <row r="333" spans="1:14" ht="14" hidden="1" x14ac:dyDescent="0.15">
      <c r="A333" s="4">
        <v>46</v>
      </c>
      <c r="B333" s="6"/>
      <c r="C333" s="303">
        <v>7384</v>
      </c>
      <c r="D333" s="303">
        <v>7085</v>
      </c>
      <c r="E333" s="303">
        <v>4939</v>
      </c>
      <c r="F333" s="303">
        <v>3528</v>
      </c>
      <c r="G333" s="303">
        <v>2770</v>
      </c>
      <c r="I333" s="3"/>
      <c r="J333" s="3"/>
      <c r="K333" s="3"/>
      <c r="L333" s="3"/>
      <c r="M333" s="3"/>
      <c r="N333" s="3"/>
    </row>
    <row r="334" spans="1:14" ht="14" hidden="1" x14ac:dyDescent="0.15">
      <c r="A334" s="4">
        <v>47</v>
      </c>
      <c r="B334" s="6"/>
      <c r="C334" s="303">
        <v>7384</v>
      </c>
      <c r="D334" s="303">
        <v>7085</v>
      </c>
      <c r="E334" s="303">
        <v>4939</v>
      </c>
      <c r="F334" s="303">
        <v>3528</v>
      </c>
      <c r="G334" s="303">
        <v>2770</v>
      </c>
      <c r="I334" s="3"/>
      <c r="J334" s="3"/>
      <c r="K334" s="3"/>
      <c r="L334" s="3"/>
      <c r="M334" s="3"/>
      <c r="N334" s="3"/>
    </row>
    <row r="335" spans="1:14" ht="14" hidden="1" x14ac:dyDescent="0.15">
      <c r="A335" s="4">
        <v>48</v>
      </c>
      <c r="B335" s="6"/>
      <c r="C335" s="303">
        <v>7384</v>
      </c>
      <c r="D335" s="303">
        <v>7085</v>
      </c>
      <c r="E335" s="303">
        <v>4939</v>
      </c>
      <c r="F335" s="303">
        <v>3528</v>
      </c>
      <c r="G335" s="303">
        <v>2770</v>
      </c>
      <c r="I335" s="3"/>
      <c r="J335" s="3"/>
      <c r="K335" s="3"/>
      <c r="L335" s="3"/>
      <c r="M335" s="3"/>
      <c r="N335" s="3"/>
    </row>
    <row r="336" spans="1:14" ht="14" hidden="1" x14ac:dyDescent="0.15">
      <c r="A336" s="4">
        <v>49</v>
      </c>
      <c r="B336" s="6"/>
      <c r="C336" s="303">
        <v>7384</v>
      </c>
      <c r="D336" s="303">
        <v>7085</v>
      </c>
      <c r="E336" s="303">
        <v>4939</v>
      </c>
      <c r="F336" s="303">
        <v>3528</v>
      </c>
      <c r="G336" s="303">
        <v>2770</v>
      </c>
      <c r="I336" s="3"/>
      <c r="J336" s="3"/>
      <c r="K336" s="3"/>
      <c r="L336" s="3"/>
      <c r="M336" s="3"/>
      <c r="N336" s="3"/>
    </row>
    <row r="337" spans="1:14" ht="14" hidden="1" x14ac:dyDescent="0.15">
      <c r="A337" s="4">
        <v>50</v>
      </c>
      <c r="B337" s="6"/>
      <c r="C337" s="303">
        <v>8356</v>
      </c>
      <c r="D337" s="303">
        <v>8018</v>
      </c>
      <c r="E337" s="303">
        <v>5565</v>
      </c>
      <c r="F337" s="303">
        <v>3976</v>
      </c>
      <c r="G337" s="303">
        <v>3119</v>
      </c>
      <c r="I337" s="3"/>
      <c r="J337" s="3"/>
      <c r="K337" s="3"/>
      <c r="L337" s="3"/>
      <c r="M337" s="3"/>
      <c r="N337" s="3"/>
    </row>
    <row r="338" spans="1:14" ht="14" hidden="1" x14ac:dyDescent="0.15">
      <c r="A338" s="4">
        <v>51</v>
      </c>
      <c r="B338" s="6"/>
      <c r="C338" s="303">
        <v>8356</v>
      </c>
      <c r="D338" s="303">
        <v>8018</v>
      </c>
      <c r="E338" s="303">
        <v>5565</v>
      </c>
      <c r="F338" s="303">
        <v>3976</v>
      </c>
      <c r="G338" s="303">
        <v>3119</v>
      </c>
      <c r="I338" s="3"/>
      <c r="J338" s="3"/>
      <c r="K338" s="3"/>
      <c r="L338" s="3"/>
      <c r="M338" s="3"/>
      <c r="N338" s="3"/>
    </row>
    <row r="339" spans="1:14" ht="14" hidden="1" x14ac:dyDescent="0.15">
      <c r="A339" s="4">
        <v>52</v>
      </c>
      <c r="B339" s="6"/>
      <c r="C339" s="303">
        <v>8356</v>
      </c>
      <c r="D339" s="303">
        <v>8018</v>
      </c>
      <c r="E339" s="303">
        <v>5565</v>
      </c>
      <c r="F339" s="303">
        <v>3976</v>
      </c>
      <c r="G339" s="303">
        <v>3119</v>
      </c>
      <c r="I339" s="3"/>
      <c r="J339" s="3"/>
      <c r="K339" s="3"/>
      <c r="L339" s="3"/>
      <c r="M339" s="3"/>
      <c r="N339" s="3"/>
    </row>
    <row r="340" spans="1:14" ht="14" hidden="1" x14ac:dyDescent="0.15">
      <c r="A340" s="4">
        <v>53</v>
      </c>
      <c r="B340" s="6"/>
      <c r="C340" s="303">
        <v>8356</v>
      </c>
      <c r="D340" s="303">
        <v>8018</v>
      </c>
      <c r="E340" s="303">
        <v>5565</v>
      </c>
      <c r="F340" s="303">
        <v>3976</v>
      </c>
      <c r="G340" s="303">
        <v>3119</v>
      </c>
      <c r="I340" s="3"/>
      <c r="J340" s="3"/>
      <c r="K340" s="3"/>
      <c r="L340" s="3"/>
      <c r="M340" s="3"/>
      <c r="N340" s="3"/>
    </row>
    <row r="341" spans="1:14" ht="14" hidden="1" x14ac:dyDescent="0.15">
      <c r="A341" s="4">
        <v>54</v>
      </c>
      <c r="B341" s="6"/>
      <c r="C341" s="303">
        <v>8356</v>
      </c>
      <c r="D341" s="303">
        <v>8018</v>
      </c>
      <c r="E341" s="303">
        <v>5565</v>
      </c>
      <c r="F341" s="303">
        <v>3976</v>
      </c>
      <c r="G341" s="303">
        <v>3119</v>
      </c>
      <c r="I341" s="3"/>
      <c r="J341" s="3"/>
      <c r="K341" s="3"/>
      <c r="L341" s="3"/>
      <c r="M341" s="3"/>
      <c r="N341" s="3"/>
    </row>
    <row r="342" spans="1:14" ht="14" hidden="1" x14ac:dyDescent="0.15">
      <c r="A342" s="4">
        <v>55</v>
      </c>
      <c r="B342" s="6"/>
      <c r="C342" s="303">
        <v>9425</v>
      </c>
      <c r="D342" s="303">
        <v>9042</v>
      </c>
      <c r="E342" s="303">
        <v>6262</v>
      </c>
      <c r="F342" s="303">
        <v>4472</v>
      </c>
      <c r="G342" s="303">
        <v>3510</v>
      </c>
      <c r="I342" s="3"/>
      <c r="J342" s="3"/>
      <c r="K342" s="3"/>
      <c r="L342" s="3"/>
      <c r="M342" s="3"/>
      <c r="N342" s="3"/>
    </row>
    <row r="343" spans="1:14" ht="14" hidden="1" x14ac:dyDescent="0.15">
      <c r="A343" s="4">
        <v>56</v>
      </c>
      <c r="B343" s="6"/>
      <c r="C343" s="303">
        <v>9425</v>
      </c>
      <c r="D343" s="303">
        <v>9042</v>
      </c>
      <c r="E343" s="303">
        <v>6262</v>
      </c>
      <c r="F343" s="303">
        <v>4472</v>
      </c>
      <c r="G343" s="303">
        <v>3510</v>
      </c>
      <c r="I343" s="3"/>
      <c r="J343" s="3"/>
      <c r="K343" s="3"/>
      <c r="L343" s="3"/>
      <c r="M343" s="3"/>
      <c r="N343" s="3"/>
    </row>
    <row r="344" spans="1:14" ht="14" hidden="1" x14ac:dyDescent="0.15">
      <c r="A344" s="4">
        <v>57</v>
      </c>
      <c r="B344" s="6"/>
      <c r="C344" s="303">
        <v>9425</v>
      </c>
      <c r="D344" s="303">
        <v>9042</v>
      </c>
      <c r="E344" s="303">
        <v>6262</v>
      </c>
      <c r="F344" s="303">
        <v>4472</v>
      </c>
      <c r="G344" s="303">
        <v>3510</v>
      </c>
      <c r="I344" s="3"/>
      <c r="J344" s="3"/>
      <c r="K344" s="3"/>
      <c r="L344" s="3"/>
      <c r="M344" s="3"/>
      <c r="N344" s="3"/>
    </row>
    <row r="345" spans="1:14" ht="14" hidden="1" x14ac:dyDescent="0.15">
      <c r="A345" s="4">
        <v>58</v>
      </c>
      <c r="B345" s="6"/>
      <c r="C345" s="303">
        <v>9425</v>
      </c>
      <c r="D345" s="303">
        <v>9042</v>
      </c>
      <c r="E345" s="303">
        <v>6262</v>
      </c>
      <c r="F345" s="303">
        <v>4472</v>
      </c>
      <c r="G345" s="303">
        <v>3510</v>
      </c>
      <c r="I345" s="3"/>
      <c r="J345" s="3"/>
      <c r="K345" s="3"/>
      <c r="L345" s="3"/>
      <c r="M345" s="3"/>
      <c r="N345" s="3"/>
    </row>
    <row r="346" spans="1:14" ht="14" hidden="1" x14ac:dyDescent="0.15">
      <c r="A346" s="4">
        <v>59</v>
      </c>
      <c r="B346" s="6"/>
      <c r="C346" s="303">
        <v>9425</v>
      </c>
      <c r="D346" s="303">
        <v>9042</v>
      </c>
      <c r="E346" s="303">
        <v>6262</v>
      </c>
      <c r="F346" s="303">
        <v>4472</v>
      </c>
      <c r="G346" s="303">
        <v>3510</v>
      </c>
      <c r="I346" s="3"/>
      <c r="J346" s="3"/>
      <c r="K346" s="3"/>
      <c r="L346" s="3"/>
      <c r="M346" s="3"/>
      <c r="N346" s="3"/>
    </row>
    <row r="347" spans="1:14" ht="14" hidden="1" x14ac:dyDescent="0.15">
      <c r="A347" s="4">
        <v>60</v>
      </c>
      <c r="B347" s="6"/>
      <c r="C347" s="303">
        <v>10137</v>
      </c>
      <c r="D347" s="303">
        <v>9726</v>
      </c>
      <c r="E347" s="303">
        <v>6728</v>
      </c>
      <c r="F347" s="303">
        <v>4805</v>
      </c>
      <c r="G347" s="303">
        <v>3770</v>
      </c>
      <c r="I347" s="3"/>
      <c r="J347" s="3"/>
      <c r="K347" s="3"/>
      <c r="L347" s="3"/>
      <c r="M347" s="3"/>
      <c r="N347" s="3"/>
    </row>
    <row r="348" spans="1:14" ht="14" hidden="1" x14ac:dyDescent="0.15">
      <c r="A348" s="4">
        <v>61</v>
      </c>
      <c r="B348" s="6"/>
      <c r="C348" s="303">
        <v>11379</v>
      </c>
      <c r="D348" s="303">
        <v>10919</v>
      </c>
      <c r="E348" s="303">
        <v>7547</v>
      </c>
      <c r="F348" s="303">
        <v>5391</v>
      </c>
      <c r="G348" s="303">
        <v>4228</v>
      </c>
      <c r="I348" s="3"/>
      <c r="J348" s="3"/>
      <c r="K348" s="3"/>
      <c r="L348" s="3"/>
      <c r="M348" s="3"/>
      <c r="N348" s="3"/>
    </row>
    <row r="349" spans="1:14" ht="14" hidden="1" x14ac:dyDescent="0.15">
      <c r="A349" s="4">
        <v>62</v>
      </c>
      <c r="B349" s="6"/>
      <c r="C349" s="303">
        <v>12725</v>
      </c>
      <c r="D349" s="303">
        <v>12210</v>
      </c>
      <c r="E349" s="303">
        <v>8434</v>
      </c>
      <c r="F349" s="303">
        <v>6023</v>
      </c>
      <c r="G349" s="303">
        <v>4727</v>
      </c>
      <c r="I349" s="3"/>
      <c r="J349" s="3"/>
      <c r="K349" s="3"/>
      <c r="L349" s="3"/>
      <c r="M349" s="3"/>
      <c r="N349" s="3"/>
    </row>
    <row r="350" spans="1:14" ht="14" hidden="1" x14ac:dyDescent="0.15">
      <c r="A350" s="4">
        <v>63</v>
      </c>
      <c r="B350" s="6"/>
      <c r="C350" s="303">
        <v>14169</v>
      </c>
      <c r="D350" s="303">
        <v>13597</v>
      </c>
      <c r="E350" s="303">
        <v>9395</v>
      </c>
      <c r="F350" s="303">
        <v>6711</v>
      </c>
      <c r="G350" s="303">
        <v>5267</v>
      </c>
      <c r="I350" s="3"/>
      <c r="J350" s="3"/>
      <c r="K350" s="3"/>
      <c r="L350" s="3"/>
      <c r="M350" s="3"/>
      <c r="N350" s="3"/>
    </row>
    <row r="351" spans="1:14" ht="14" hidden="1" x14ac:dyDescent="0.15">
      <c r="A351" s="4">
        <v>64</v>
      </c>
      <c r="B351" s="6"/>
      <c r="C351" s="303">
        <v>15720</v>
      </c>
      <c r="D351" s="303">
        <v>15083</v>
      </c>
      <c r="E351" s="303">
        <v>10427</v>
      </c>
      <c r="F351" s="303">
        <v>7448</v>
      </c>
      <c r="G351" s="303">
        <v>5841</v>
      </c>
      <c r="I351" s="3"/>
      <c r="J351" s="3"/>
      <c r="K351" s="3"/>
      <c r="L351" s="3"/>
      <c r="M351" s="3"/>
      <c r="N351" s="3"/>
    </row>
    <row r="352" spans="1:14" ht="14" hidden="1" x14ac:dyDescent="0.15">
      <c r="A352" s="4">
        <v>65</v>
      </c>
      <c r="B352" s="6"/>
      <c r="C352" s="303">
        <v>17372</v>
      </c>
      <c r="D352" s="303">
        <v>16668</v>
      </c>
      <c r="E352" s="303">
        <v>11530</v>
      </c>
      <c r="F352" s="303">
        <v>8234</v>
      </c>
      <c r="G352" s="303">
        <v>6460</v>
      </c>
      <c r="I352" s="3"/>
      <c r="J352" s="3"/>
      <c r="K352" s="3"/>
      <c r="L352" s="3"/>
      <c r="M352" s="3"/>
      <c r="N352" s="3"/>
    </row>
    <row r="353" spans="1:14" ht="14" hidden="1" x14ac:dyDescent="0.15">
      <c r="A353" s="4">
        <v>66</v>
      </c>
      <c r="B353" s="6"/>
      <c r="C353" s="303">
        <v>19125</v>
      </c>
      <c r="D353" s="303">
        <v>18351</v>
      </c>
      <c r="E353" s="303">
        <v>12707</v>
      </c>
      <c r="F353" s="303">
        <v>9075</v>
      </c>
      <c r="G353" s="303">
        <v>7120</v>
      </c>
      <c r="I353" s="3"/>
      <c r="J353" s="3"/>
      <c r="K353" s="3"/>
      <c r="L353" s="3"/>
      <c r="M353" s="3"/>
      <c r="N353" s="3"/>
    </row>
    <row r="354" spans="1:14" ht="14" hidden="1" x14ac:dyDescent="0.15">
      <c r="A354" s="4">
        <v>67</v>
      </c>
      <c r="B354" s="6"/>
      <c r="C354" s="303">
        <v>20981</v>
      </c>
      <c r="D354" s="303">
        <v>20131</v>
      </c>
      <c r="E354" s="303">
        <v>13952</v>
      </c>
      <c r="F354" s="303">
        <v>9964</v>
      </c>
      <c r="G354" s="303">
        <v>7817</v>
      </c>
      <c r="I354" s="3"/>
      <c r="J354" s="3"/>
      <c r="K354" s="3"/>
      <c r="L354" s="3"/>
      <c r="M354" s="3"/>
      <c r="N354" s="3"/>
    </row>
    <row r="355" spans="1:14" ht="14" hidden="1" x14ac:dyDescent="0.15">
      <c r="A355" s="4">
        <v>68</v>
      </c>
      <c r="B355" s="6"/>
      <c r="C355" s="303">
        <v>22939</v>
      </c>
      <c r="D355" s="303">
        <v>22009</v>
      </c>
      <c r="E355" s="303">
        <v>15270</v>
      </c>
      <c r="F355" s="303">
        <v>10907</v>
      </c>
      <c r="G355" s="303">
        <v>8558</v>
      </c>
      <c r="I355" s="3"/>
      <c r="J355" s="3"/>
      <c r="K355" s="3"/>
      <c r="L355" s="3"/>
      <c r="M355" s="3"/>
      <c r="N355" s="3"/>
    </row>
    <row r="356" spans="1:14" ht="14" hidden="1" x14ac:dyDescent="0.15">
      <c r="A356" s="4">
        <v>69</v>
      </c>
      <c r="B356" s="6"/>
      <c r="C356" s="303">
        <v>24999</v>
      </c>
      <c r="D356" s="303">
        <v>23987</v>
      </c>
      <c r="E356" s="303">
        <v>16660</v>
      </c>
      <c r="F356" s="303">
        <v>11897</v>
      </c>
      <c r="G356" s="303">
        <v>9334</v>
      </c>
      <c r="I356" s="3"/>
      <c r="J356" s="3"/>
      <c r="K356" s="3"/>
      <c r="L356" s="3"/>
      <c r="M356" s="3"/>
      <c r="N356" s="3"/>
    </row>
    <row r="357" spans="1:14" ht="14" hidden="1" x14ac:dyDescent="0.15">
      <c r="A357" s="4">
        <v>70</v>
      </c>
      <c r="B357" s="6"/>
      <c r="C357" s="303">
        <v>27163</v>
      </c>
      <c r="D357" s="303">
        <v>26063</v>
      </c>
      <c r="E357" s="303">
        <v>18120</v>
      </c>
      <c r="F357" s="303">
        <v>12942</v>
      </c>
      <c r="G357" s="303">
        <v>10154</v>
      </c>
      <c r="I357" s="3"/>
      <c r="J357" s="3"/>
      <c r="K357" s="3"/>
      <c r="L357" s="3"/>
      <c r="M357" s="3"/>
      <c r="N357" s="3"/>
    </row>
    <row r="358" spans="1:14" ht="14" hidden="1" x14ac:dyDescent="0.15">
      <c r="A358" s="4">
        <v>71</v>
      </c>
      <c r="B358" s="6"/>
      <c r="C358" s="303">
        <v>29429</v>
      </c>
      <c r="D358" s="303">
        <v>28236</v>
      </c>
      <c r="E358" s="303">
        <v>19654</v>
      </c>
      <c r="F358" s="303">
        <v>14034</v>
      </c>
      <c r="G358" s="303">
        <v>11012</v>
      </c>
      <c r="I358" s="3"/>
      <c r="J358" s="3"/>
      <c r="K358" s="3"/>
      <c r="L358" s="3"/>
      <c r="M358" s="3"/>
      <c r="N358" s="3"/>
    </row>
    <row r="359" spans="1:14" ht="14" hidden="1" x14ac:dyDescent="0.15">
      <c r="A359" s="4">
        <v>72</v>
      </c>
      <c r="B359" s="6"/>
      <c r="C359" s="303">
        <v>31796</v>
      </c>
      <c r="D359" s="303">
        <v>30508</v>
      </c>
      <c r="E359" s="303">
        <v>21259</v>
      </c>
      <c r="F359" s="303">
        <v>15183</v>
      </c>
      <c r="G359" s="303">
        <v>11910</v>
      </c>
      <c r="I359" s="3"/>
      <c r="J359" s="3"/>
      <c r="K359" s="3"/>
      <c r="L359" s="3"/>
      <c r="M359" s="3"/>
      <c r="N359" s="3"/>
    </row>
    <row r="360" spans="1:14" ht="14" hidden="1" x14ac:dyDescent="0.15">
      <c r="A360" s="4">
        <v>73</v>
      </c>
      <c r="B360" s="6"/>
      <c r="C360" s="303">
        <v>34267</v>
      </c>
      <c r="D360" s="303">
        <v>32877</v>
      </c>
      <c r="E360" s="303">
        <v>22934</v>
      </c>
      <c r="F360" s="303">
        <v>16378</v>
      </c>
      <c r="G360" s="303">
        <v>12848</v>
      </c>
      <c r="I360" s="3"/>
      <c r="J360" s="3"/>
      <c r="K360" s="3"/>
      <c r="L360" s="3"/>
      <c r="M360" s="3"/>
      <c r="N360" s="3"/>
    </row>
    <row r="361" spans="1:14" ht="14" hidden="1" x14ac:dyDescent="0.15">
      <c r="A361" s="4">
        <v>74</v>
      </c>
      <c r="B361" s="6"/>
      <c r="C361" s="303">
        <v>36840</v>
      </c>
      <c r="D361" s="303">
        <v>35346</v>
      </c>
      <c r="E361" s="303">
        <v>24683</v>
      </c>
      <c r="F361" s="303">
        <v>17626</v>
      </c>
      <c r="G361" s="303">
        <v>13830</v>
      </c>
      <c r="I361" s="3"/>
      <c r="J361" s="3"/>
      <c r="K361" s="3"/>
      <c r="L361" s="3"/>
      <c r="M361" s="3"/>
      <c r="N361" s="3"/>
    </row>
    <row r="362" spans="1:14" ht="14" hidden="1" x14ac:dyDescent="0.15">
      <c r="A362" s="4">
        <v>75</v>
      </c>
      <c r="B362" s="6"/>
      <c r="C362" s="303">
        <v>39511</v>
      </c>
      <c r="D362" s="303">
        <v>37911</v>
      </c>
      <c r="E362" s="303">
        <v>26502</v>
      </c>
      <c r="F362" s="303">
        <v>18927</v>
      </c>
      <c r="G362" s="303">
        <v>14847</v>
      </c>
      <c r="I362" s="3"/>
      <c r="J362" s="3"/>
      <c r="K362" s="3"/>
      <c r="L362" s="3"/>
      <c r="M362" s="3"/>
      <c r="N362" s="3"/>
    </row>
    <row r="363" spans="1:14" ht="14" hidden="1" x14ac:dyDescent="0.15">
      <c r="A363" s="4">
        <v>76</v>
      </c>
      <c r="B363" s="6"/>
      <c r="C363" s="303">
        <v>39511</v>
      </c>
      <c r="D363" s="303">
        <v>37911</v>
      </c>
      <c r="E363" s="303">
        <v>26502</v>
      </c>
      <c r="F363" s="303">
        <v>18927</v>
      </c>
      <c r="G363" s="303">
        <v>14847</v>
      </c>
      <c r="I363" s="3"/>
      <c r="J363" s="3"/>
      <c r="K363" s="3"/>
      <c r="L363" s="3"/>
      <c r="M363" s="3"/>
      <c r="N363" s="3"/>
    </row>
    <row r="364" spans="1:14" ht="14" hidden="1" x14ac:dyDescent="0.15">
      <c r="A364" s="4">
        <v>77</v>
      </c>
      <c r="B364" s="6"/>
      <c r="C364" s="303">
        <v>39511</v>
      </c>
      <c r="D364" s="303">
        <v>37911</v>
      </c>
      <c r="E364" s="303">
        <v>26502</v>
      </c>
      <c r="F364" s="303">
        <v>18927</v>
      </c>
      <c r="G364" s="303">
        <v>14847</v>
      </c>
      <c r="I364" s="3"/>
      <c r="J364" s="3"/>
      <c r="K364" s="3"/>
      <c r="L364" s="3"/>
      <c r="M364" s="3"/>
      <c r="N364" s="3"/>
    </row>
    <row r="365" spans="1:14" ht="14" hidden="1" x14ac:dyDescent="0.15">
      <c r="A365" s="4">
        <v>78</v>
      </c>
      <c r="B365" s="6"/>
      <c r="C365" s="303">
        <v>39511</v>
      </c>
      <c r="D365" s="303">
        <v>37911</v>
      </c>
      <c r="E365" s="303">
        <v>26502</v>
      </c>
      <c r="F365" s="303">
        <v>18927</v>
      </c>
      <c r="G365" s="303">
        <v>14847</v>
      </c>
      <c r="I365" s="3"/>
      <c r="J365" s="3"/>
      <c r="K365" s="3"/>
      <c r="L365" s="3"/>
      <c r="M365" s="3"/>
      <c r="N365" s="3"/>
    </row>
    <row r="366" spans="1:14" ht="14" hidden="1" x14ac:dyDescent="0.15">
      <c r="A366" s="4">
        <v>79</v>
      </c>
      <c r="B366" s="6"/>
      <c r="C366" s="303">
        <v>39511</v>
      </c>
      <c r="D366" s="303">
        <v>37911</v>
      </c>
      <c r="E366" s="303">
        <v>26502</v>
      </c>
      <c r="F366" s="303">
        <v>18927</v>
      </c>
      <c r="G366" s="303">
        <v>14847</v>
      </c>
      <c r="I366" s="3"/>
      <c r="J366" s="3"/>
      <c r="K366" s="3"/>
      <c r="L366" s="3"/>
      <c r="M366" s="3"/>
      <c r="N366" s="3"/>
    </row>
    <row r="367" spans="1:14" ht="14" hidden="1" x14ac:dyDescent="0.15">
      <c r="A367" s="4">
        <v>80</v>
      </c>
      <c r="B367" s="6"/>
      <c r="C367" s="303">
        <v>39511</v>
      </c>
      <c r="D367" s="303">
        <v>37911</v>
      </c>
      <c r="E367" s="303">
        <v>26502</v>
      </c>
      <c r="F367" s="303">
        <v>18927</v>
      </c>
      <c r="G367" s="303">
        <v>14847</v>
      </c>
      <c r="I367" s="3"/>
      <c r="J367" s="3"/>
      <c r="K367" s="3"/>
      <c r="L367" s="3"/>
      <c r="M367" s="3"/>
      <c r="N367" s="3"/>
    </row>
    <row r="368" spans="1:14" ht="14" hidden="1" x14ac:dyDescent="0.15">
      <c r="A368" s="4">
        <v>81</v>
      </c>
      <c r="B368" s="6"/>
      <c r="C368" s="303">
        <v>39511</v>
      </c>
      <c r="D368" s="303">
        <v>37911</v>
      </c>
      <c r="E368" s="303">
        <v>26502</v>
      </c>
      <c r="F368" s="303">
        <v>18927</v>
      </c>
      <c r="G368" s="303">
        <v>14847</v>
      </c>
      <c r="I368" s="3"/>
      <c r="J368" s="3"/>
      <c r="K368" s="3"/>
      <c r="L368" s="3"/>
      <c r="M368" s="3"/>
      <c r="N368" s="3"/>
    </row>
    <row r="369" spans="1:14" ht="14" hidden="1" x14ac:dyDescent="0.15">
      <c r="A369" s="4">
        <v>82</v>
      </c>
      <c r="B369" s="6"/>
      <c r="C369" s="303">
        <v>39511</v>
      </c>
      <c r="D369" s="303">
        <v>37911</v>
      </c>
      <c r="E369" s="303">
        <v>26502</v>
      </c>
      <c r="F369" s="303">
        <v>18927</v>
      </c>
      <c r="G369" s="303">
        <v>14847</v>
      </c>
      <c r="I369" s="3"/>
      <c r="J369" s="3"/>
      <c r="K369" s="3"/>
      <c r="L369" s="3"/>
      <c r="M369" s="3"/>
      <c r="N369" s="3"/>
    </row>
    <row r="370" spans="1:14" ht="14" hidden="1" x14ac:dyDescent="0.15">
      <c r="A370" s="4">
        <v>83</v>
      </c>
      <c r="B370" s="6"/>
      <c r="C370" s="303">
        <v>39511</v>
      </c>
      <c r="D370" s="303">
        <v>37911</v>
      </c>
      <c r="E370" s="303">
        <v>26502</v>
      </c>
      <c r="F370" s="303">
        <v>18927</v>
      </c>
      <c r="G370" s="303">
        <v>14847</v>
      </c>
      <c r="I370" s="3"/>
      <c r="J370" s="3"/>
      <c r="K370" s="3"/>
      <c r="L370" s="3"/>
      <c r="M370" s="3"/>
      <c r="N370" s="3"/>
    </row>
    <row r="371" spans="1:14" ht="14" hidden="1" x14ac:dyDescent="0.15">
      <c r="A371" s="4">
        <v>84</v>
      </c>
      <c r="B371" s="6" t="s">
        <v>3</v>
      </c>
      <c r="C371" s="303">
        <v>39511</v>
      </c>
      <c r="D371" s="303">
        <v>37911</v>
      </c>
      <c r="E371" s="303">
        <v>26502</v>
      </c>
      <c r="F371" s="303">
        <v>18927</v>
      </c>
      <c r="G371" s="303">
        <v>14847</v>
      </c>
      <c r="I371" s="3"/>
      <c r="J371" s="3"/>
      <c r="K371" s="3"/>
      <c r="L371" s="3"/>
      <c r="M371" s="3"/>
      <c r="N371" s="3"/>
    </row>
    <row r="372" spans="1:14" ht="14" hidden="1" x14ac:dyDescent="0.15">
      <c r="A372" s="4">
        <v>1</v>
      </c>
      <c r="B372" s="6" t="s">
        <v>4</v>
      </c>
      <c r="C372" s="303">
        <v>1949</v>
      </c>
      <c r="D372" s="303">
        <v>1871</v>
      </c>
      <c r="E372" s="303">
        <v>1390</v>
      </c>
      <c r="F372" s="303">
        <v>994</v>
      </c>
      <c r="G372" s="303">
        <v>783</v>
      </c>
      <c r="I372" s="3"/>
      <c r="J372" s="3"/>
      <c r="K372" s="3"/>
      <c r="L372" s="3"/>
      <c r="M372" s="3"/>
      <c r="N372" s="3"/>
    </row>
    <row r="373" spans="1:14" ht="14" hidden="1" x14ac:dyDescent="0.15">
      <c r="A373" s="4">
        <v>2</v>
      </c>
      <c r="B373" s="6" t="s">
        <v>1</v>
      </c>
      <c r="C373" s="303">
        <v>3315</v>
      </c>
      <c r="D373" s="303">
        <v>3179</v>
      </c>
      <c r="E373" s="303">
        <v>2362</v>
      </c>
      <c r="F373" s="303">
        <v>1689</v>
      </c>
      <c r="G373" s="303">
        <v>1323</v>
      </c>
      <c r="I373" s="3"/>
      <c r="J373" s="3"/>
      <c r="K373" s="3"/>
      <c r="L373" s="3"/>
      <c r="M373" s="3"/>
      <c r="N373" s="3"/>
    </row>
    <row r="374" spans="1:14" ht="14" hidden="1" x14ac:dyDescent="0.15">
      <c r="A374" s="4">
        <v>3</v>
      </c>
      <c r="B374" s="6" t="s">
        <v>5</v>
      </c>
      <c r="C374" s="303">
        <v>4680</v>
      </c>
      <c r="D374" s="303">
        <v>4491</v>
      </c>
      <c r="E374" s="303">
        <v>3337</v>
      </c>
      <c r="F374" s="303">
        <v>2384</v>
      </c>
      <c r="G374" s="303">
        <v>1870</v>
      </c>
      <c r="I374" s="3"/>
      <c r="J374" s="3"/>
      <c r="K374" s="3"/>
      <c r="L374" s="3"/>
      <c r="M374" s="3"/>
      <c r="N374" s="3"/>
    </row>
    <row r="375" spans="1:14" hidden="1" x14ac:dyDescent="0.15">
      <c r="A375" s="4"/>
      <c r="B375" s="7"/>
      <c r="C375" s="8"/>
      <c r="D375" s="8"/>
      <c r="E375" s="8"/>
      <c r="F375" s="8"/>
      <c r="G375" s="8"/>
    </row>
    <row r="376" spans="1:14" ht="18" hidden="1" x14ac:dyDescent="0.2">
      <c r="A376" s="555" t="s">
        <v>20</v>
      </c>
      <c r="B376" s="556"/>
      <c r="C376" s="556"/>
      <c r="D376" s="556"/>
      <c r="E376" s="556"/>
      <c r="F376" s="556"/>
      <c r="G376" s="556"/>
    </row>
    <row r="377" spans="1:14" hidden="1" x14ac:dyDescent="0.15">
      <c r="A377" s="551" t="s">
        <v>0</v>
      </c>
      <c r="B377" s="552"/>
      <c r="C377" s="552"/>
      <c r="D377" s="552"/>
      <c r="E377" s="552"/>
      <c r="F377" s="552"/>
      <c r="G377" s="552"/>
    </row>
    <row r="378" spans="1:14" hidden="1" x14ac:dyDescent="0.15">
      <c r="A378" s="4" t="s">
        <v>2</v>
      </c>
      <c r="B378" s="5" t="s">
        <v>2</v>
      </c>
      <c r="C378" s="34">
        <v>2000</v>
      </c>
      <c r="D378" s="34">
        <v>3500</v>
      </c>
      <c r="E378" s="308">
        <v>5000</v>
      </c>
      <c r="F378" s="34">
        <v>10000</v>
      </c>
      <c r="G378" s="34">
        <v>20000</v>
      </c>
    </row>
    <row r="379" spans="1:14" hidden="1" x14ac:dyDescent="0.15">
      <c r="A379" s="4">
        <v>18</v>
      </c>
      <c r="B379" s="6"/>
      <c r="C379" s="10">
        <f t="shared" ref="C379:G394" si="11">+C305*$K$2</f>
        <v>389.66666666666669</v>
      </c>
      <c r="D379" s="10">
        <f t="shared" si="11"/>
        <v>373.89333333333337</v>
      </c>
      <c r="E379" s="10">
        <f t="shared" si="11"/>
        <v>273.84000000000003</v>
      </c>
      <c r="F379" s="10">
        <f t="shared" si="11"/>
        <v>195.72</v>
      </c>
      <c r="G379" s="10">
        <f t="shared" si="11"/>
        <v>153.72</v>
      </c>
    </row>
    <row r="380" spans="1:14" hidden="1" x14ac:dyDescent="0.15">
      <c r="A380" s="4">
        <v>19</v>
      </c>
      <c r="B380" s="6"/>
      <c r="C380" s="10">
        <f t="shared" si="11"/>
        <v>389.66666666666669</v>
      </c>
      <c r="D380" s="10">
        <f t="shared" si="11"/>
        <v>373.89333333333337</v>
      </c>
      <c r="E380" s="10">
        <f t="shared" si="11"/>
        <v>273.84000000000003</v>
      </c>
      <c r="F380" s="10">
        <f t="shared" si="11"/>
        <v>195.72</v>
      </c>
      <c r="G380" s="10">
        <f t="shared" si="11"/>
        <v>153.72</v>
      </c>
    </row>
    <row r="381" spans="1:14" hidden="1" x14ac:dyDescent="0.15">
      <c r="A381" s="4">
        <v>20</v>
      </c>
      <c r="B381" s="6"/>
      <c r="C381" s="10">
        <f t="shared" si="11"/>
        <v>389.66666666666669</v>
      </c>
      <c r="D381" s="10">
        <f t="shared" si="11"/>
        <v>373.89333333333337</v>
      </c>
      <c r="E381" s="10">
        <f t="shared" si="11"/>
        <v>273.84000000000003</v>
      </c>
      <c r="F381" s="10">
        <f t="shared" si="11"/>
        <v>195.72</v>
      </c>
      <c r="G381" s="10">
        <f t="shared" si="11"/>
        <v>153.72</v>
      </c>
    </row>
    <row r="382" spans="1:14" hidden="1" x14ac:dyDescent="0.15">
      <c r="A382" s="4">
        <v>21</v>
      </c>
      <c r="B382" s="6"/>
      <c r="C382" s="10">
        <f t="shared" si="11"/>
        <v>389.66666666666669</v>
      </c>
      <c r="D382" s="10">
        <f t="shared" si="11"/>
        <v>373.89333333333337</v>
      </c>
      <c r="E382" s="10">
        <f t="shared" si="11"/>
        <v>273.84000000000003</v>
      </c>
      <c r="F382" s="10">
        <f t="shared" si="11"/>
        <v>195.72</v>
      </c>
      <c r="G382" s="10">
        <f t="shared" si="11"/>
        <v>153.72</v>
      </c>
    </row>
    <row r="383" spans="1:14" hidden="1" x14ac:dyDescent="0.15">
      <c r="A383" s="4">
        <v>22</v>
      </c>
      <c r="B383" s="6"/>
      <c r="C383" s="10">
        <f t="shared" si="11"/>
        <v>389.66666666666669</v>
      </c>
      <c r="D383" s="10">
        <f t="shared" si="11"/>
        <v>373.89333333333337</v>
      </c>
      <c r="E383" s="10">
        <f t="shared" si="11"/>
        <v>273.84000000000003</v>
      </c>
      <c r="F383" s="10">
        <f t="shared" si="11"/>
        <v>195.72</v>
      </c>
      <c r="G383" s="10">
        <f t="shared" si="11"/>
        <v>153.72</v>
      </c>
    </row>
    <row r="384" spans="1:14" hidden="1" x14ac:dyDescent="0.15">
      <c r="A384" s="4">
        <v>23</v>
      </c>
      <c r="B384" s="6"/>
      <c r="C384" s="10">
        <f t="shared" si="11"/>
        <v>389.66666666666669</v>
      </c>
      <c r="D384" s="10">
        <f t="shared" si="11"/>
        <v>373.89333333333337</v>
      </c>
      <c r="E384" s="10">
        <f t="shared" si="11"/>
        <v>273.84000000000003</v>
      </c>
      <c r="F384" s="10">
        <f t="shared" si="11"/>
        <v>195.72</v>
      </c>
      <c r="G384" s="10">
        <f t="shared" si="11"/>
        <v>153.72</v>
      </c>
    </row>
    <row r="385" spans="1:7" hidden="1" x14ac:dyDescent="0.15">
      <c r="A385" s="4">
        <v>24</v>
      </c>
      <c r="B385" s="6"/>
      <c r="C385" s="10">
        <f t="shared" si="11"/>
        <v>389.66666666666669</v>
      </c>
      <c r="D385" s="10">
        <f t="shared" si="11"/>
        <v>373.89333333333337</v>
      </c>
      <c r="E385" s="10">
        <f t="shared" si="11"/>
        <v>273.84000000000003</v>
      </c>
      <c r="F385" s="10">
        <f t="shared" si="11"/>
        <v>195.72</v>
      </c>
      <c r="G385" s="10">
        <f t="shared" si="11"/>
        <v>153.72</v>
      </c>
    </row>
    <row r="386" spans="1:7" hidden="1" x14ac:dyDescent="0.15">
      <c r="A386" s="4">
        <v>25</v>
      </c>
      <c r="B386" s="6"/>
      <c r="C386" s="10">
        <f t="shared" si="11"/>
        <v>420.4666666666667</v>
      </c>
      <c r="D386" s="10">
        <f t="shared" si="11"/>
        <v>403.38666666666671</v>
      </c>
      <c r="E386" s="10">
        <f t="shared" si="11"/>
        <v>292.13333333333333</v>
      </c>
      <c r="F386" s="10">
        <f t="shared" si="11"/>
        <v>208.78666666666669</v>
      </c>
      <c r="G386" s="10">
        <f t="shared" si="11"/>
        <v>163.80000000000001</v>
      </c>
    </row>
    <row r="387" spans="1:7" hidden="1" x14ac:dyDescent="0.15">
      <c r="A387" s="4">
        <v>26</v>
      </c>
      <c r="B387" s="6"/>
      <c r="C387" s="10">
        <f t="shared" si="11"/>
        <v>420.4666666666667</v>
      </c>
      <c r="D387" s="10">
        <f t="shared" si="11"/>
        <v>403.38666666666671</v>
      </c>
      <c r="E387" s="10">
        <f t="shared" si="11"/>
        <v>292.13333333333333</v>
      </c>
      <c r="F387" s="10">
        <f t="shared" si="11"/>
        <v>208.78666666666669</v>
      </c>
      <c r="G387" s="10">
        <f t="shared" si="11"/>
        <v>163.80000000000001</v>
      </c>
    </row>
    <row r="388" spans="1:7" hidden="1" x14ac:dyDescent="0.15">
      <c r="A388" s="4">
        <v>27</v>
      </c>
      <c r="B388" s="6"/>
      <c r="C388" s="10">
        <f t="shared" si="11"/>
        <v>420.4666666666667</v>
      </c>
      <c r="D388" s="10">
        <f t="shared" si="11"/>
        <v>403.38666666666671</v>
      </c>
      <c r="E388" s="10">
        <f t="shared" si="11"/>
        <v>292.13333333333333</v>
      </c>
      <c r="F388" s="10">
        <f t="shared" si="11"/>
        <v>208.78666666666669</v>
      </c>
      <c r="G388" s="10">
        <f t="shared" si="11"/>
        <v>163.80000000000001</v>
      </c>
    </row>
    <row r="389" spans="1:7" hidden="1" x14ac:dyDescent="0.15">
      <c r="A389" s="4">
        <v>28</v>
      </c>
      <c r="B389" s="6"/>
      <c r="C389" s="10">
        <f t="shared" si="11"/>
        <v>420.4666666666667</v>
      </c>
      <c r="D389" s="10">
        <f t="shared" si="11"/>
        <v>403.38666666666671</v>
      </c>
      <c r="E389" s="10">
        <f t="shared" si="11"/>
        <v>292.13333333333333</v>
      </c>
      <c r="F389" s="10">
        <f t="shared" si="11"/>
        <v>208.78666666666669</v>
      </c>
      <c r="G389" s="10">
        <f t="shared" si="11"/>
        <v>163.80000000000001</v>
      </c>
    </row>
    <row r="390" spans="1:7" hidden="1" x14ac:dyDescent="0.15">
      <c r="A390" s="4">
        <v>29</v>
      </c>
      <c r="B390" s="6"/>
      <c r="C390" s="10">
        <f t="shared" si="11"/>
        <v>420.4666666666667</v>
      </c>
      <c r="D390" s="10">
        <f t="shared" si="11"/>
        <v>403.38666666666671</v>
      </c>
      <c r="E390" s="10">
        <f t="shared" si="11"/>
        <v>292.13333333333333</v>
      </c>
      <c r="F390" s="10">
        <f t="shared" si="11"/>
        <v>208.78666666666669</v>
      </c>
      <c r="G390" s="10">
        <f t="shared" si="11"/>
        <v>163.80000000000001</v>
      </c>
    </row>
    <row r="391" spans="1:7" hidden="1" x14ac:dyDescent="0.15">
      <c r="A391" s="4">
        <v>30</v>
      </c>
      <c r="B391" s="6"/>
      <c r="C391" s="10">
        <f t="shared" si="11"/>
        <v>474.32000000000005</v>
      </c>
      <c r="D391" s="10">
        <f t="shared" si="11"/>
        <v>455.18666666666667</v>
      </c>
      <c r="E391" s="10">
        <f t="shared" si="11"/>
        <v>324.98666666666668</v>
      </c>
      <c r="F391" s="10">
        <f t="shared" si="11"/>
        <v>232.21333333333334</v>
      </c>
      <c r="G391" s="10">
        <f t="shared" si="11"/>
        <v>182.28</v>
      </c>
    </row>
    <row r="392" spans="1:7" hidden="1" x14ac:dyDescent="0.15">
      <c r="A392" s="4">
        <v>31</v>
      </c>
      <c r="B392" s="6"/>
      <c r="C392" s="10">
        <f t="shared" si="11"/>
        <v>474.32000000000005</v>
      </c>
      <c r="D392" s="10">
        <f t="shared" si="11"/>
        <v>455.18666666666667</v>
      </c>
      <c r="E392" s="10">
        <f t="shared" si="11"/>
        <v>324.98666666666668</v>
      </c>
      <c r="F392" s="10">
        <f t="shared" si="11"/>
        <v>232.21333333333334</v>
      </c>
      <c r="G392" s="10">
        <f t="shared" si="11"/>
        <v>182.28</v>
      </c>
    </row>
    <row r="393" spans="1:7" hidden="1" x14ac:dyDescent="0.15">
      <c r="A393" s="4">
        <v>32</v>
      </c>
      <c r="B393" s="6"/>
      <c r="C393" s="10">
        <f t="shared" si="11"/>
        <v>474.32000000000005</v>
      </c>
      <c r="D393" s="10">
        <f t="shared" si="11"/>
        <v>455.18666666666667</v>
      </c>
      <c r="E393" s="10">
        <f t="shared" si="11"/>
        <v>324.98666666666668</v>
      </c>
      <c r="F393" s="10">
        <f t="shared" si="11"/>
        <v>232.21333333333334</v>
      </c>
      <c r="G393" s="10">
        <f t="shared" si="11"/>
        <v>182.28</v>
      </c>
    </row>
    <row r="394" spans="1:7" hidden="1" x14ac:dyDescent="0.15">
      <c r="A394" s="4">
        <v>33</v>
      </c>
      <c r="B394" s="6"/>
      <c r="C394" s="10">
        <f t="shared" si="11"/>
        <v>474.32000000000005</v>
      </c>
      <c r="D394" s="10">
        <f t="shared" si="11"/>
        <v>455.18666666666667</v>
      </c>
      <c r="E394" s="10">
        <f t="shared" si="11"/>
        <v>324.98666666666668</v>
      </c>
      <c r="F394" s="10">
        <f t="shared" si="11"/>
        <v>232.21333333333334</v>
      </c>
      <c r="G394" s="10">
        <f t="shared" si="11"/>
        <v>182.28</v>
      </c>
    </row>
    <row r="395" spans="1:7" hidden="1" x14ac:dyDescent="0.15">
      <c r="A395" s="4">
        <v>34</v>
      </c>
      <c r="B395" s="6"/>
      <c r="C395" s="10">
        <f t="shared" ref="C395:G410" si="12">+C321*$K$2</f>
        <v>474.32000000000005</v>
      </c>
      <c r="D395" s="10">
        <f t="shared" si="12"/>
        <v>455.18666666666667</v>
      </c>
      <c r="E395" s="10">
        <f t="shared" si="12"/>
        <v>324.98666666666668</v>
      </c>
      <c r="F395" s="10">
        <f t="shared" si="12"/>
        <v>232.21333333333334</v>
      </c>
      <c r="G395" s="10">
        <f t="shared" si="12"/>
        <v>182.28</v>
      </c>
    </row>
    <row r="396" spans="1:7" hidden="1" x14ac:dyDescent="0.15">
      <c r="A396" s="4">
        <v>35</v>
      </c>
      <c r="B396" s="6"/>
      <c r="C396" s="10">
        <f t="shared" si="12"/>
        <v>536.94666666666672</v>
      </c>
      <c r="D396" s="10">
        <f t="shared" si="12"/>
        <v>515.10666666666668</v>
      </c>
      <c r="E396" s="10">
        <f t="shared" si="12"/>
        <v>363.81333333333333</v>
      </c>
      <c r="F396" s="10">
        <f t="shared" si="12"/>
        <v>260.0266666666667</v>
      </c>
      <c r="G396" s="10">
        <f t="shared" si="12"/>
        <v>204.02666666666667</v>
      </c>
    </row>
    <row r="397" spans="1:7" hidden="1" x14ac:dyDescent="0.15">
      <c r="A397" s="4">
        <v>36</v>
      </c>
      <c r="B397" s="6"/>
      <c r="C397" s="10">
        <f t="shared" si="12"/>
        <v>536.94666666666672</v>
      </c>
      <c r="D397" s="10">
        <f t="shared" si="12"/>
        <v>515.10666666666668</v>
      </c>
      <c r="E397" s="10">
        <f t="shared" si="12"/>
        <v>363.81333333333333</v>
      </c>
      <c r="F397" s="10">
        <f t="shared" si="12"/>
        <v>260.0266666666667</v>
      </c>
      <c r="G397" s="10">
        <f t="shared" si="12"/>
        <v>204.02666666666667</v>
      </c>
    </row>
    <row r="398" spans="1:7" hidden="1" x14ac:dyDescent="0.15">
      <c r="A398" s="4">
        <v>37</v>
      </c>
      <c r="B398" s="6"/>
      <c r="C398" s="10">
        <f t="shared" si="12"/>
        <v>536.94666666666672</v>
      </c>
      <c r="D398" s="10">
        <f t="shared" si="12"/>
        <v>515.10666666666668</v>
      </c>
      <c r="E398" s="10">
        <f t="shared" si="12"/>
        <v>363.81333333333333</v>
      </c>
      <c r="F398" s="10">
        <f t="shared" si="12"/>
        <v>260.0266666666667</v>
      </c>
      <c r="G398" s="10">
        <f t="shared" si="12"/>
        <v>204.02666666666667</v>
      </c>
    </row>
    <row r="399" spans="1:7" hidden="1" x14ac:dyDescent="0.15">
      <c r="A399" s="4">
        <v>38</v>
      </c>
      <c r="B399" s="6"/>
      <c r="C399" s="10">
        <f t="shared" si="12"/>
        <v>536.94666666666672</v>
      </c>
      <c r="D399" s="10">
        <f t="shared" si="12"/>
        <v>515.10666666666668</v>
      </c>
      <c r="E399" s="10">
        <f t="shared" si="12"/>
        <v>363.81333333333333</v>
      </c>
      <c r="F399" s="10">
        <f t="shared" si="12"/>
        <v>260.0266666666667</v>
      </c>
      <c r="G399" s="10">
        <f t="shared" si="12"/>
        <v>204.02666666666667</v>
      </c>
    </row>
    <row r="400" spans="1:7" hidden="1" x14ac:dyDescent="0.15">
      <c r="A400" s="4">
        <v>39</v>
      </c>
      <c r="B400" s="6"/>
      <c r="C400" s="10">
        <f t="shared" si="12"/>
        <v>536.94666666666672</v>
      </c>
      <c r="D400" s="10">
        <f t="shared" si="12"/>
        <v>515.10666666666668</v>
      </c>
      <c r="E400" s="10">
        <f t="shared" si="12"/>
        <v>363.81333333333333</v>
      </c>
      <c r="F400" s="10">
        <f t="shared" si="12"/>
        <v>260.0266666666667</v>
      </c>
      <c r="G400" s="10">
        <f t="shared" si="12"/>
        <v>204.02666666666667</v>
      </c>
    </row>
    <row r="401" spans="1:7" hidden="1" x14ac:dyDescent="0.15">
      <c r="A401" s="4">
        <v>40</v>
      </c>
      <c r="B401" s="6"/>
      <c r="C401" s="10">
        <f t="shared" si="12"/>
        <v>609</v>
      </c>
      <c r="D401" s="10">
        <f t="shared" si="12"/>
        <v>584.26666666666665</v>
      </c>
      <c r="E401" s="10">
        <f t="shared" si="12"/>
        <v>409.45333333333338</v>
      </c>
      <c r="F401" s="10">
        <f t="shared" si="12"/>
        <v>292.60000000000002</v>
      </c>
      <c r="G401" s="10">
        <f t="shared" si="12"/>
        <v>229.50666666666669</v>
      </c>
    </row>
    <row r="402" spans="1:7" hidden="1" x14ac:dyDescent="0.15">
      <c r="A402" s="4">
        <v>41</v>
      </c>
      <c r="B402" s="6"/>
      <c r="C402" s="10">
        <f t="shared" si="12"/>
        <v>609</v>
      </c>
      <c r="D402" s="10">
        <f t="shared" si="12"/>
        <v>584.26666666666665</v>
      </c>
      <c r="E402" s="10">
        <f t="shared" si="12"/>
        <v>409.45333333333338</v>
      </c>
      <c r="F402" s="10">
        <f t="shared" si="12"/>
        <v>292.60000000000002</v>
      </c>
      <c r="G402" s="10">
        <f t="shared" si="12"/>
        <v>229.50666666666669</v>
      </c>
    </row>
    <row r="403" spans="1:7" hidden="1" x14ac:dyDescent="0.15">
      <c r="A403" s="4">
        <v>42</v>
      </c>
      <c r="B403" s="6"/>
      <c r="C403" s="10">
        <f t="shared" si="12"/>
        <v>609</v>
      </c>
      <c r="D403" s="10">
        <f t="shared" si="12"/>
        <v>584.26666666666665</v>
      </c>
      <c r="E403" s="10">
        <f t="shared" si="12"/>
        <v>409.45333333333338</v>
      </c>
      <c r="F403" s="10">
        <f t="shared" si="12"/>
        <v>292.60000000000002</v>
      </c>
      <c r="G403" s="10">
        <f t="shared" si="12"/>
        <v>229.50666666666669</v>
      </c>
    </row>
    <row r="404" spans="1:7" hidden="1" x14ac:dyDescent="0.15">
      <c r="A404" s="4">
        <v>43</v>
      </c>
      <c r="B404" s="6"/>
      <c r="C404" s="10">
        <f t="shared" si="12"/>
        <v>609</v>
      </c>
      <c r="D404" s="10">
        <f t="shared" si="12"/>
        <v>584.26666666666665</v>
      </c>
      <c r="E404" s="10">
        <f t="shared" si="12"/>
        <v>409.45333333333338</v>
      </c>
      <c r="F404" s="10">
        <f t="shared" si="12"/>
        <v>292.60000000000002</v>
      </c>
      <c r="G404" s="10">
        <f t="shared" si="12"/>
        <v>229.50666666666669</v>
      </c>
    </row>
    <row r="405" spans="1:7" hidden="1" x14ac:dyDescent="0.15">
      <c r="A405" s="4">
        <v>44</v>
      </c>
      <c r="B405" s="6"/>
      <c r="C405" s="10">
        <f t="shared" si="12"/>
        <v>609</v>
      </c>
      <c r="D405" s="10">
        <f t="shared" si="12"/>
        <v>584.26666666666665</v>
      </c>
      <c r="E405" s="10">
        <f t="shared" si="12"/>
        <v>409.45333333333338</v>
      </c>
      <c r="F405" s="10">
        <f t="shared" si="12"/>
        <v>292.60000000000002</v>
      </c>
      <c r="G405" s="10">
        <f t="shared" si="12"/>
        <v>229.50666666666669</v>
      </c>
    </row>
    <row r="406" spans="1:7" hidden="1" x14ac:dyDescent="0.15">
      <c r="A406" s="4">
        <v>45</v>
      </c>
      <c r="B406" s="6"/>
      <c r="C406" s="10">
        <f t="shared" si="12"/>
        <v>689.1733333333334</v>
      </c>
      <c r="D406" s="10">
        <f t="shared" si="12"/>
        <v>661.26666666666665</v>
      </c>
      <c r="E406" s="10">
        <f t="shared" si="12"/>
        <v>460.97333333333336</v>
      </c>
      <c r="F406" s="10">
        <f t="shared" si="12"/>
        <v>329.28000000000003</v>
      </c>
      <c r="G406" s="10">
        <f t="shared" si="12"/>
        <v>258.53333333333336</v>
      </c>
    </row>
    <row r="407" spans="1:7" hidden="1" x14ac:dyDescent="0.15">
      <c r="A407" s="4">
        <v>46</v>
      </c>
      <c r="B407" s="6"/>
      <c r="C407" s="10">
        <f t="shared" si="12"/>
        <v>689.1733333333334</v>
      </c>
      <c r="D407" s="10">
        <f t="shared" si="12"/>
        <v>661.26666666666665</v>
      </c>
      <c r="E407" s="10">
        <f t="shared" si="12"/>
        <v>460.97333333333336</v>
      </c>
      <c r="F407" s="10">
        <f t="shared" si="12"/>
        <v>329.28000000000003</v>
      </c>
      <c r="G407" s="10">
        <f t="shared" si="12"/>
        <v>258.53333333333336</v>
      </c>
    </row>
    <row r="408" spans="1:7" hidden="1" x14ac:dyDescent="0.15">
      <c r="A408" s="4">
        <v>47</v>
      </c>
      <c r="B408" s="6"/>
      <c r="C408" s="10">
        <f t="shared" si="12"/>
        <v>689.1733333333334</v>
      </c>
      <c r="D408" s="10">
        <f t="shared" si="12"/>
        <v>661.26666666666665</v>
      </c>
      <c r="E408" s="10">
        <f t="shared" si="12"/>
        <v>460.97333333333336</v>
      </c>
      <c r="F408" s="10">
        <f t="shared" si="12"/>
        <v>329.28000000000003</v>
      </c>
      <c r="G408" s="10">
        <f t="shared" si="12"/>
        <v>258.53333333333336</v>
      </c>
    </row>
    <row r="409" spans="1:7" hidden="1" x14ac:dyDescent="0.15">
      <c r="A409" s="4">
        <v>48</v>
      </c>
      <c r="B409" s="6"/>
      <c r="C409" s="10">
        <f t="shared" si="12"/>
        <v>689.1733333333334</v>
      </c>
      <c r="D409" s="10">
        <f t="shared" si="12"/>
        <v>661.26666666666665</v>
      </c>
      <c r="E409" s="10">
        <f t="shared" si="12"/>
        <v>460.97333333333336</v>
      </c>
      <c r="F409" s="10">
        <f t="shared" si="12"/>
        <v>329.28000000000003</v>
      </c>
      <c r="G409" s="10">
        <f t="shared" si="12"/>
        <v>258.53333333333336</v>
      </c>
    </row>
    <row r="410" spans="1:7" hidden="1" x14ac:dyDescent="0.15">
      <c r="A410" s="4">
        <v>49</v>
      </c>
      <c r="B410" s="6"/>
      <c r="C410" s="10">
        <f t="shared" si="12"/>
        <v>689.1733333333334</v>
      </c>
      <c r="D410" s="10">
        <f t="shared" si="12"/>
        <v>661.26666666666665</v>
      </c>
      <c r="E410" s="10">
        <f t="shared" si="12"/>
        <v>460.97333333333336</v>
      </c>
      <c r="F410" s="10">
        <f t="shared" si="12"/>
        <v>329.28000000000003</v>
      </c>
      <c r="G410" s="10">
        <f t="shared" si="12"/>
        <v>258.53333333333336</v>
      </c>
    </row>
    <row r="411" spans="1:7" hidden="1" x14ac:dyDescent="0.15">
      <c r="A411" s="4">
        <v>50</v>
      </c>
      <c r="B411" s="6"/>
      <c r="C411" s="10">
        <f t="shared" ref="C411:G426" si="13">+C337*$K$2</f>
        <v>779.89333333333332</v>
      </c>
      <c r="D411" s="10">
        <f t="shared" si="13"/>
        <v>748.34666666666669</v>
      </c>
      <c r="E411" s="10">
        <f t="shared" si="13"/>
        <v>519.4</v>
      </c>
      <c r="F411" s="10">
        <f t="shared" si="13"/>
        <v>371.09333333333336</v>
      </c>
      <c r="G411" s="10">
        <f t="shared" si="13"/>
        <v>291.10666666666668</v>
      </c>
    </row>
    <row r="412" spans="1:7" hidden="1" x14ac:dyDescent="0.15">
      <c r="A412" s="4">
        <v>51</v>
      </c>
      <c r="B412" s="6"/>
      <c r="C412" s="10">
        <f t="shared" si="13"/>
        <v>779.89333333333332</v>
      </c>
      <c r="D412" s="10">
        <f t="shared" si="13"/>
        <v>748.34666666666669</v>
      </c>
      <c r="E412" s="10">
        <f t="shared" si="13"/>
        <v>519.4</v>
      </c>
      <c r="F412" s="10">
        <f t="shared" si="13"/>
        <v>371.09333333333336</v>
      </c>
      <c r="G412" s="10">
        <f t="shared" si="13"/>
        <v>291.10666666666668</v>
      </c>
    </row>
    <row r="413" spans="1:7" hidden="1" x14ac:dyDescent="0.15">
      <c r="A413" s="4">
        <v>52</v>
      </c>
      <c r="B413" s="6"/>
      <c r="C413" s="10">
        <f t="shared" si="13"/>
        <v>779.89333333333332</v>
      </c>
      <c r="D413" s="10">
        <f t="shared" si="13"/>
        <v>748.34666666666669</v>
      </c>
      <c r="E413" s="10">
        <f t="shared" si="13"/>
        <v>519.4</v>
      </c>
      <c r="F413" s="10">
        <f t="shared" si="13"/>
        <v>371.09333333333336</v>
      </c>
      <c r="G413" s="10">
        <f t="shared" si="13"/>
        <v>291.10666666666668</v>
      </c>
    </row>
    <row r="414" spans="1:7" hidden="1" x14ac:dyDescent="0.15">
      <c r="A414" s="4">
        <v>53</v>
      </c>
      <c r="B414" s="6"/>
      <c r="C414" s="10">
        <f t="shared" si="13"/>
        <v>779.89333333333332</v>
      </c>
      <c r="D414" s="10">
        <f t="shared" si="13"/>
        <v>748.34666666666669</v>
      </c>
      <c r="E414" s="10">
        <f t="shared" si="13"/>
        <v>519.4</v>
      </c>
      <c r="F414" s="10">
        <f t="shared" si="13"/>
        <v>371.09333333333336</v>
      </c>
      <c r="G414" s="10">
        <f t="shared" si="13"/>
        <v>291.10666666666668</v>
      </c>
    </row>
    <row r="415" spans="1:7" hidden="1" x14ac:dyDescent="0.15">
      <c r="A415" s="4">
        <v>54</v>
      </c>
      <c r="B415" s="6"/>
      <c r="C415" s="10">
        <f t="shared" si="13"/>
        <v>779.89333333333332</v>
      </c>
      <c r="D415" s="10">
        <f t="shared" si="13"/>
        <v>748.34666666666669</v>
      </c>
      <c r="E415" s="10">
        <f t="shared" si="13"/>
        <v>519.4</v>
      </c>
      <c r="F415" s="10">
        <f t="shared" si="13"/>
        <v>371.09333333333336</v>
      </c>
      <c r="G415" s="10">
        <f t="shared" si="13"/>
        <v>291.10666666666668</v>
      </c>
    </row>
    <row r="416" spans="1:7" hidden="1" x14ac:dyDescent="0.15">
      <c r="A416" s="4">
        <v>55</v>
      </c>
      <c r="B416" s="6"/>
      <c r="C416" s="10">
        <f t="shared" si="13"/>
        <v>879.66666666666674</v>
      </c>
      <c r="D416" s="10">
        <f t="shared" si="13"/>
        <v>843.92000000000007</v>
      </c>
      <c r="E416" s="10">
        <f t="shared" si="13"/>
        <v>584.45333333333338</v>
      </c>
      <c r="F416" s="10">
        <f t="shared" si="13"/>
        <v>417.38666666666671</v>
      </c>
      <c r="G416" s="10">
        <f t="shared" si="13"/>
        <v>327.60000000000002</v>
      </c>
    </row>
    <row r="417" spans="1:7" hidden="1" x14ac:dyDescent="0.15">
      <c r="A417" s="4">
        <v>56</v>
      </c>
      <c r="B417" s="6"/>
      <c r="C417" s="10">
        <f t="shared" si="13"/>
        <v>879.66666666666674</v>
      </c>
      <c r="D417" s="10">
        <f t="shared" si="13"/>
        <v>843.92000000000007</v>
      </c>
      <c r="E417" s="10">
        <f t="shared" si="13"/>
        <v>584.45333333333338</v>
      </c>
      <c r="F417" s="10">
        <f t="shared" si="13"/>
        <v>417.38666666666671</v>
      </c>
      <c r="G417" s="10">
        <f t="shared" si="13"/>
        <v>327.60000000000002</v>
      </c>
    </row>
    <row r="418" spans="1:7" hidden="1" x14ac:dyDescent="0.15">
      <c r="A418" s="4">
        <v>57</v>
      </c>
      <c r="B418" s="6"/>
      <c r="C418" s="10">
        <f t="shared" si="13"/>
        <v>879.66666666666674</v>
      </c>
      <c r="D418" s="10">
        <f t="shared" si="13"/>
        <v>843.92000000000007</v>
      </c>
      <c r="E418" s="10">
        <f t="shared" si="13"/>
        <v>584.45333333333338</v>
      </c>
      <c r="F418" s="10">
        <f t="shared" si="13"/>
        <v>417.38666666666671</v>
      </c>
      <c r="G418" s="10">
        <f t="shared" si="13"/>
        <v>327.60000000000002</v>
      </c>
    </row>
    <row r="419" spans="1:7" hidden="1" x14ac:dyDescent="0.15">
      <c r="A419" s="4">
        <v>58</v>
      </c>
      <c r="B419" s="6"/>
      <c r="C419" s="10">
        <f t="shared" si="13"/>
        <v>879.66666666666674</v>
      </c>
      <c r="D419" s="10">
        <f t="shared" si="13"/>
        <v>843.92000000000007</v>
      </c>
      <c r="E419" s="10">
        <f t="shared" si="13"/>
        <v>584.45333333333338</v>
      </c>
      <c r="F419" s="10">
        <f t="shared" si="13"/>
        <v>417.38666666666671</v>
      </c>
      <c r="G419" s="10">
        <f t="shared" si="13"/>
        <v>327.60000000000002</v>
      </c>
    </row>
    <row r="420" spans="1:7" hidden="1" x14ac:dyDescent="0.15">
      <c r="A420" s="4">
        <v>59</v>
      </c>
      <c r="B420" s="6"/>
      <c r="C420" s="10">
        <f t="shared" si="13"/>
        <v>879.66666666666674</v>
      </c>
      <c r="D420" s="10">
        <f t="shared" si="13"/>
        <v>843.92000000000007</v>
      </c>
      <c r="E420" s="10">
        <f t="shared" si="13"/>
        <v>584.45333333333338</v>
      </c>
      <c r="F420" s="10">
        <f t="shared" si="13"/>
        <v>417.38666666666671</v>
      </c>
      <c r="G420" s="10">
        <f t="shared" si="13"/>
        <v>327.60000000000002</v>
      </c>
    </row>
    <row r="421" spans="1:7" hidden="1" x14ac:dyDescent="0.15">
      <c r="A421" s="4">
        <v>60</v>
      </c>
      <c r="B421" s="6"/>
      <c r="C421" s="10">
        <f t="shared" si="13"/>
        <v>946.12</v>
      </c>
      <c r="D421" s="10">
        <f t="shared" si="13"/>
        <v>907.76</v>
      </c>
      <c r="E421" s="10">
        <f t="shared" si="13"/>
        <v>627.94666666666672</v>
      </c>
      <c r="F421" s="10">
        <f t="shared" si="13"/>
        <v>448.4666666666667</v>
      </c>
      <c r="G421" s="10">
        <f t="shared" si="13"/>
        <v>351.86666666666667</v>
      </c>
    </row>
    <row r="422" spans="1:7" hidden="1" x14ac:dyDescent="0.15">
      <c r="A422" s="4">
        <v>61</v>
      </c>
      <c r="B422" s="6"/>
      <c r="C422" s="10">
        <f t="shared" si="13"/>
        <v>1062.04</v>
      </c>
      <c r="D422" s="10">
        <f t="shared" si="13"/>
        <v>1019.1066666666667</v>
      </c>
      <c r="E422" s="10">
        <f t="shared" si="13"/>
        <v>704.38666666666666</v>
      </c>
      <c r="F422" s="10">
        <f t="shared" si="13"/>
        <v>503.16</v>
      </c>
      <c r="G422" s="10">
        <f t="shared" si="13"/>
        <v>394.61333333333334</v>
      </c>
    </row>
    <row r="423" spans="1:7" hidden="1" x14ac:dyDescent="0.15">
      <c r="A423" s="4">
        <v>62</v>
      </c>
      <c r="B423" s="6"/>
      <c r="C423" s="10">
        <f t="shared" si="13"/>
        <v>1187.6666666666667</v>
      </c>
      <c r="D423" s="10">
        <f t="shared" si="13"/>
        <v>1139.6000000000001</v>
      </c>
      <c r="E423" s="10">
        <f t="shared" si="13"/>
        <v>787.1733333333334</v>
      </c>
      <c r="F423" s="10">
        <f t="shared" si="13"/>
        <v>562.14666666666665</v>
      </c>
      <c r="G423" s="10">
        <f t="shared" si="13"/>
        <v>441.18666666666667</v>
      </c>
    </row>
    <row r="424" spans="1:7" hidden="1" x14ac:dyDescent="0.15">
      <c r="A424" s="4">
        <v>63</v>
      </c>
      <c r="B424" s="6"/>
      <c r="C424" s="10">
        <f t="shared" si="13"/>
        <v>1322.44</v>
      </c>
      <c r="D424" s="10">
        <f t="shared" si="13"/>
        <v>1269.0533333333333</v>
      </c>
      <c r="E424" s="10">
        <f t="shared" si="13"/>
        <v>876.86666666666667</v>
      </c>
      <c r="F424" s="10">
        <f t="shared" si="13"/>
        <v>626.36</v>
      </c>
      <c r="G424" s="10">
        <f t="shared" si="13"/>
        <v>491.5866666666667</v>
      </c>
    </row>
    <row r="425" spans="1:7" hidden="1" x14ac:dyDescent="0.15">
      <c r="A425" s="4">
        <v>64</v>
      </c>
      <c r="B425" s="6"/>
      <c r="C425" s="10">
        <f t="shared" si="13"/>
        <v>1467.2</v>
      </c>
      <c r="D425" s="10">
        <f t="shared" si="13"/>
        <v>1407.7466666666667</v>
      </c>
      <c r="E425" s="10">
        <f t="shared" si="13"/>
        <v>973.18666666666672</v>
      </c>
      <c r="F425" s="10">
        <f t="shared" si="13"/>
        <v>695.14666666666665</v>
      </c>
      <c r="G425" s="10">
        <f t="shared" si="13"/>
        <v>545.16</v>
      </c>
    </row>
    <row r="426" spans="1:7" hidden="1" x14ac:dyDescent="0.15">
      <c r="A426" s="4">
        <v>65</v>
      </c>
      <c r="B426" s="6"/>
      <c r="C426" s="10">
        <f t="shared" si="13"/>
        <v>1621.3866666666668</v>
      </c>
      <c r="D426" s="10">
        <f t="shared" si="13"/>
        <v>1555.68</v>
      </c>
      <c r="E426" s="10">
        <f t="shared" si="13"/>
        <v>1076.1333333333334</v>
      </c>
      <c r="F426" s="10">
        <f t="shared" si="13"/>
        <v>768.50666666666666</v>
      </c>
      <c r="G426" s="10">
        <f t="shared" si="13"/>
        <v>602.93333333333339</v>
      </c>
    </row>
    <row r="427" spans="1:7" hidden="1" x14ac:dyDescent="0.15">
      <c r="A427" s="4">
        <v>66</v>
      </c>
      <c r="B427" s="6"/>
      <c r="C427" s="10">
        <f t="shared" ref="C427:G442" si="14">+C353*$K$2</f>
        <v>1785</v>
      </c>
      <c r="D427" s="10">
        <f t="shared" si="14"/>
        <v>1712.76</v>
      </c>
      <c r="E427" s="10">
        <f t="shared" si="14"/>
        <v>1185.9866666666667</v>
      </c>
      <c r="F427" s="10">
        <f t="shared" si="14"/>
        <v>847</v>
      </c>
      <c r="G427" s="10">
        <f t="shared" si="14"/>
        <v>664.53333333333342</v>
      </c>
    </row>
    <row r="428" spans="1:7" hidden="1" x14ac:dyDescent="0.15">
      <c r="A428" s="4">
        <v>67</v>
      </c>
      <c r="B428" s="6"/>
      <c r="C428" s="10">
        <f t="shared" si="14"/>
        <v>1958.2266666666667</v>
      </c>
      <c r="D428" s="10">
        <f t="shared" si="14"/>
        <v>1878.8933333333334</v>
      </c>
      <c r="E428" s="10">
        <f t="shared" si="14"/>
        <v>1302.1866666666667</v>
      </c>
      <c r="F428" s="10">
        <f t="shared" si="14"/>
        <v>929.97333333333336</v>
      </c>
      <c r="G428" s="10">
        <f t="shared" si="14"/>
        <v>729.5866666666667</v>
      </c>
    </row>
    <row r="429" spans="1:7" hidden="1" x14ac:dyDescent="0.15">
      <c r="A429" s="4">
        <v>68</v>
      </c>
      <c r="B429" s="6"/>
      <c r="C429" s="10">
        <f t="shared" si="14"/>
        <v>2140.9733333333334</v>
      </c>
      <c r="D429" s="10">
        <f t="shared" si="14"/>
        <v>2054.1733333333336</v>
      </c>
      <c r="E429" s="10">
        <f t="shared" si="14"/>
        <v>1425.2</v>
      </c>
      <c r="F429" s="10">
        <f t="shared" si="14"/>
        <v>1017.9866666666667</v>
      </c>
      <c r="G429" s="10">
        <f t="shared" si="14"/>
        <v>798.74666666666667</v>
      </c>
    </row>
    <row r="430" spans="1:7" hidden="1" x14ac:dyDescent="0.15">
      <c r="A430" s="4">
        <v>69</v>
      </c>
      <c r="B430" s="6"/>
      <c r="C430" s="10">
        <f t="shared" si="14"/>
        <v>2333.2400000000002</v>
      </c>
      <c r="D430" s="10">
        <f t="shared" si="14"/>
        <v>2238.7866666666669</v>
      </c>
      <c r="E430" s="10">
        <f t="shared" si="14"/>
        <v>1554.9333333333334</v>
      </c>
      <c r="F430" s="10">
        <f t="shared" si="14"/>
        <v>1110.3866666666668</v>
      </c>
      <c r="G430" s="10">
        <f t="shared" si="14"/>
        <v>871.1733333333334</v>
      </c>
    </row>
    <row r="431" spans="1:7" hidden="1" x14ac:dyDescent="0.15">
      <c r="A431" s="4">
        <v>70</v>
      </c>
      <c r="B431" s="6"/>
      <c r="C431" s="10">
        <f t="shared" si="14"/>
        <v>2535.2133333333336</v>
      </c>
      <c r="D431" s="10">
        <f t="shared" si="14"/>
        <v>2432.5466666666666</v>
      </c>
      <c r="E431" s="10">
        <f t="shared" si="14"/>
        <v>1691.2</v>
      </c>
      <c r="F431" s="10">
        <f t="shared" si="14"/>
        <v>1207.92</v>
      </c>
      <c r="G431" s="10">
        <f t="shared" si="14"/>
        <v>947.70666666666671</v>
      </c>
    </row>
    <row r="432" spans="1:7" hidden="1" x14ac:dyDescent="0.15">
      <c r="A432" s="4">
        <v>71</v>
      </c>
      <c r="B432" s="6"/>
      <c r="C432" s="10">
        <f t="shared" si="14"/>
        <v>2746.7066666666669</v>
      </c>
      <c r="D432" s="10">
        <f t="shared" si="14"/>
        <v>2635.36</v>
      </c>
      <c r="E432" s="10">
        <f t="shared" si="14"/>
        <v>1834.3733333333334</v>
      </c>
      <c r="F432" s="10">
        <f t="shared" si="14"/>
        <v>1309.8400000000001</v>
      </c>
      <c r="G432" s="10">
        <f t="shared" si="14"/>
        <v>1027.7866666666666</v>
      </c>
    </row>
    <row r="433" spans="1:7" hidden="1" x14ac:dyDescent="0.15">
      <c r="A433" s="4">
        <v>72</v>
      </c>
      <c r="B433" s="6"/>
      <c r="C433" s="10">
        <f t="shared" si="14"/>
        <v>2967.626666666667</v>
      </c>
      <c r="D433" s="10">
        <f t="shared" si="14"/>
        <v>2847.4133333333334</v>
      </c>
      <c r="E433" s="10">
        <f t="shared" si="14"/>
        <v>1984.1733333333334</v>
      </c>
      <c r="F433" s="10">
        <f t="shared" si="14"/>
        <v>1417.0800000000002</v>
      </c>
      <c r="G433" s="10">
        <f t="shared" si="14"/>
        <v>1111.6000000000001</v>
      </c>
    </row>
    <row r="434" spans="1:7" hidden="1" x14ac:dyDescent="0.15">
      <c r="A434" s="4">
        <v>73</v>
      </c>
      <c r="B434" s="6"/>
      <c r="C434" s="10">
        <f t="shared" si="14"/>
        <v>3198.2533333333336</v>
      </c>
      <c r="D434" s="10">
        <f t="shared" si="14"/>
        <v>3068.52</v>
      </c>
      <c r="E434" s="10">
        <f t="shared" si="14"/>
        <v>2140.5066666666667</v>
      </c>
      <c r="F434" s="10">
        <f t="shared" si="14"/>
        <v>1528.6133333333335</v>
      </c>
      <c r="G434" s="10">
        <f t="shared" si="14"/>
        <v>1199.1466666666668</v>
      </c>
    </row>
    <row r="435" spans="1:7" hidden="1" x14ac:dyDescent="0.15">
      <c r="A435" s="4">
        <v>74</v>
      </c>
      <c r="B435" s="6"/>
      <c r="C435" s="10">
        <f t="shared" si="14"/>
        <v>3438.4</v>
      </c>
      <c r="D435" s="10">
        <f t="shared" si="14"/>
        <v>3298.96</v>
      </c>
      <c r="E435" s="10">
        <f t="shared" si="14"/>
        <v>2303.7466666666669</v>
      </c>
      <c r="F435" s="10">
        <f t="shared" si="14"/>
        <v>1645.0933333333335</v>
      </c>
      <c r="G435" s="10">
        <f t="shared" si="14"/>
        <v>1290.8</v>
      </c>
    </row>
    <row r="436" spans="1:7" hidden="1" x14ac:dyDescent="0.15">
      <c r="A436" s="4">
        <v>75</v>
      </c>
      <c r="B436" s="6"/>
      <c r="C436" s="10">
        <f t="shared" si="14"/>
        <v>3687.6933333333336</v>
      </c>
      <c r="D436" s="10">
        <f t="shared" si="14"/>
        <v>3538.36</v>
      </c>
      <c r="E436" s="10">
        <f t="shared" si="14"/>
        <v>2473.52</v>
      </c>
      <c r="F436" s="10">
        <f t="shared" si="14"/>
        <v>1766.52</v>
      </c>
      <c r="G436" s="10">
        <f t="shared" si="14"/>
        <v>1385.72</v>
      </c>
    </row>
    <row r="437" spans="1:7" hidden="1" x14ac:dyDescent="0.15">
      <c r="A437" s="4">
        <v>76</v>
      </c>
      <c r="B437" s="6"/>
      <c r="C437" s="10">
        <f t="shared" si="14"/>
        <v>3687.6933333333336</v>
      </c>
      <c r="D437" s="10">
        <f t="shared" si="14"/>
        <v>3538.36</v>
      </c>
      <c r="E437" s="10">
        <f t="shared" si="14"/>
        <v>2473.52</v>
      </c>
      <c r="F437" s="10">
        <f t="shared" si="14"/>
        <v>1766.52</v>
      </c>
      <c r="G437" s="10">
        <f t="shared" si="14"/>
        <v>1385.72</v>
      </c>
    </row>
    <row r="438" spans="1:7" hidden="1" x14ac:dyDescent="0.15">
      <c r="A438" s="4">
        <v>77</v>
      </c>
      <c r="B438" s="6"/>
      <c r="C438" s="10">
        <f t="shared" si="14"/>
        <v>3687.6933333333336</v>
      </c>
      <c r="D438" s="10">
        <f t="shared" si="14"/>
        <v>3538.36</v>
      </c>
      <c r="E438" s="10">
        <f t="shared" si="14"/>
        <v>2473.52</v>
      </c>
      <c r="F438" s="10">
        <f t="shared" si="14"/>
        <v>1766.52</v>
      </c>
      <c r="G438" s="10">
        <f t="shared" si="14"/>
        <v>1385.72</v>
      </c>
    </row>
    <row r="439" spans="1:7" hidden="1" x14ac:dyDescent="0.15">
      <c r="A439" s="4">
        <v>78</v>
      </c>
      <c r="B439" s="6"/>
      <c r="C439" s="10">
        <f t="shared" si="14"/>
        <v>3687.6933333333336</v>
      </c>
      <c r="D439" s="10">
        <f t="shared" si="14"/>
        <v>3538.36</v>
      </c>
      <c r="E439" s="10">
        <f t="shared" si="14"/>
        <v>2473.52</v>
      </c>
      <c r="F439" s="10">
        <f t="shared" si="14"/>
        <v>1766.52</v>
      </c>
      <c r="G439" s="10">
        <f t="shared" si="14"/>
        <v>1385.72</v>
      </c>
    </row>
    <row r="440" spans="1:7" hidden="1" x14ac:dyDescent="0.15">
      <c r="A440" s="4">
        <v>79</v>
      </c>
      <c r="B440" s="6"/>
      <c r="C440" s="10">
        <f t="shared" si="14"/>
        <v>3687.6933333333336</v>
      </c>
      <c r="D440" s="10">
        <f t="shared" si="14"/>
        <v>3538.36</v>
      </c>
      <c r="E440" s="10">
        <f t="shared" si="14"/>
        <v>2473.52</v>
      </c>
      <c r="F440" s="10">
        <f t="shared" si="14"/>
        <v>1766.52</v>
      </c>
      <c r="G440" s="10">
        <f t="shared" si="14"/>
        <v>1385.72</v>
      </c>
    </row>
    <row r="441" spans="1:7" hidden="1" x14ac:dyDescent="0.15">
      <c r="A441" s="4">
        <v>80</v>
      </c>
      <c r="B441" s="6"/>
      <c r="C441" s="10">
        <f t="shared" si="14"/>
        <v>3687.6933333333336</v>
      </c>
      <c r="D441" s="10">
        <f t="shared" si="14"/>
        <v>3538.36</v>
      </c>
      <c r="E441" s="10">
        <f t="shared" si="14"/>
        <v>2473.52</v>
      </c>
      <c r="F441" s="10">
        <f t="shared" si="14"/>
        <v>1766.52</v>
      </c>
      <c r="G441" s="10">
        <f t="shared" si="14"/>
        <v>1385.72</v>
      </c>
    </row>
    <row r="442" spans="1:7" hidden="1" x14ac:dyDescent="0.15">
      <c r="A442" s="4">
        <v>81</v>
      </c>
      <c r="B442" s="6"/>
      <c r="C442" s="10">
        <f t="shared" si="14"/>
        <v>3687.6933333333336</v>
      </c>
      <c r="D442" s="10">
        <f t="shared" si="14"/>
        <v>3538.36</v>
      </c>
      <c r="E442" s="10">
        <f t="shared" si="14"/>
        <v>2473.52</v>
      </c>
      <c r="F442" s="10">
        <f t="shared" si="14"/>
        <v>1766.52</v>
      </c>
      <c r="G442" s="10">
        <f t="shared" si="14"/>
        <v>1385.72</v>
      </c>
    </row>
    <row r="443" spans="1:7" hidden="1" x14ac:dyDescent="0.15">
      <c r="A443" s="4">
        <v>82</v>
      </c>
      <c r="B443" s="6"/>
      <c r="C443" s="10">
        <f t="shared" ref="C443:G448" si="15">+C369*$K$2</f>
        <v>3687.6933333333336</v>
      </c>
      <c r="D443" s="10">
        <f t="shared" si="15"/>
        <v>3538.36</v>
      </c>
      <c r="E443" s="10">
        <f t="shared" si="15"/>
        <v>2473.52</v>
      </c>
      <c r="F443" s="10">
        <f t="shared" si="15"/>
        <v>1766.52</v>
      </c>
      <c r="G443" s="10">
        <f t="shared" si="15"/>
        <v>1385.72</v>
      </c>
    </row>
    <row r="444" spans="1:7" hidden="1" x14ac:dyDescent="0.15">
      <c r="A444" s="4">
        <v>83</v>
      </c>
      <c r="B444" s="6"/>
      <c r="C444" s="10">
        <f t="shared" si="15"/>
        <v>3687.6933333333336</v>
      </c>
      <c r="D444" s="10">
        <f t="shared" si="15"/>
        <v>3538.36</v>
      </c>
      <c r="E444" s="10">
        <f t="shared" si="15"/>
        <v>2473.52</v>
      </c>
      <c r="F444" s="10">
        <f t="shared" si="15"/>
        <v>1766.52</v>
      </c>
      <c r="G444" s="10">
        <f t="shared" si="15"/>
        <v>1385.72</v>
      </c>
    </row>
    <row r="445" spans="1:7" hidden="1" x14ac:dyDescent="0.15">
      <c r="A445" s="4">
        <v>84</v>
      </c>
      <c r="B445" s="6" t="s">
        <v>3</v>
      </c>
      <c r="C445" s="10">
        <f t="shared" si="15"/>
        <v>3687.6933333333336</v>
      </c>
      <c r="D445" s="10">
        <f t="shared" si="15"/>
        <v>3538.36</v>
      </c>
      <c r="E445" s="10">
        <f t="shared" si="15"/>
        <v>2473.52</v>
      </c>
      <c r="F445" s="10">
        <f t="shared" si="15"/>
        <v>1766.52</v>
      </c>
      <c r="G445" s="10">
        <f t="shared" si="15"/>
        <v>1385.72</v>
      </c>
    </row>
    <row r="446" spans="1:7" hidden="1" x14ac:dyDescent="0.15">
      <c r="A446" s="4">
        <v>1</v>
      </c>
      <c r="B446" s="6" t="s">
        <v>4</v>
      </c>
      <c r="C446" s="10">
        <f t="shared" si="15"/>
        <v>181.90666666666667</v>
      </c>
      <c r="D446" s="10">
        <f t="shared" si="15"/>
        <v>174.62666666666667</v>
      </c>
      <c r="E446" s="10">
        <f t="shared" si="15"/>
        <v>129.73333333333335</v>
      </c>
      <c r="F446" s="10">
        <f t="shared" si="15"/>
        <v>92.773333333333341</v>
      </c>
      <c r="G446" s="10">
        <f t="shared" si="15"/>
        <v>73.08</v>
      </c>
    </row>
    <row r="447" spans="1:7" hidden="1" x14ac:dyDescent="0.15">
      <c r="A447" s="4">
        <v>2</v>
      </c>
      <c r="B447" s="6" t="s">
        <v>1</v>
      </c>
      <c r="C447" s="10">
        <f t="shared" si="15"/>
        <v>309.40000000000003</v>
      </c>
      <c r="D447" s="10">
        <f t="shared" si="15"/>
        <v>296.70666666666671</v>
      </c>
      <c r="E447" s="10">
        <f t="shared" si="15"/>
        <v>220.45333333333335</v>
      </c>
      <c r="F447" s="10">
        <f t="shared" si="15"/>
        <v>157.64000000000001</v>
      </c>
      <c r="G447" s="10">
        <f t="shared" si="15"/>
        <v>123.48</v>
      </c>
    </row>
    <row r="448" spans="1:7" hidden="1" x14ac:dyDescent="0.15">
      <c r="A448" s="4">
        <v>3</v>
      </c>
      <c r="B448" s="6" t="s">
        <v>5</v>
      </c>
      <c r="C448" s="10">
        <f t="shared" si="15"/>
        <v>436.8</v>
      </c>
      <c r="D448" s="10">
        <f t="shared" si="15"/>
        <v>419.16</v>
      </c>
      <c r="E448" s="10">
        <f t="shared" si="15"/>
        <v>311.45333333333338</v>
      </c>
      <c r="F448" s="10">
        <f t="shared" si="15"/>
        <v>222.50666666666669</v>
      </c>
      <c r="G448" s="10">
        <f t="shared" si="15"/>
        <v>174.53333333333333</v>
      </c>
    </row>
    <row r="450" spans="1:7" ht="14" hidden="1" thickBot="1" x14ac:dyDescent="0.2"/>
    <row r="451" spans="1:7" ht="18" hidden="1" x14ac:dyDescent="0.2">
      <c r="A451" s="562" t="s">
        <v>15</v>
      </c>
      <c r="B451" s="563"/>
      <c r="C451" s="563"/>
      <c r="D451" s="563"/>
      <c r="E451" s="563"/>
      <c r="F451" s="563"/>
      <c r="G451" s="564"/>
    </row>
    <row r="452" spans="1:7" ht="18" hidden="1" x14ac:dyDescent="0.2">
      <c r="A452" s="559" t="s">
        <v>11</v>
      </c>
      <c r="B452" s="560"/>
      <c r="C452" s="560"/>
      <c r="D452" s="560"/>
      <c r="E452" s="560"/>
      <c r="F452" s="560"/>
      <c r="G452" s="561"/>
    </row>
    <row r="453" spans="1:7" hidden="1" x14ac:dyDescent="0.15">
      <c r="A453" s="557" t="s">
        <v>0</v>
      </c>
      <c r="B453" s="558"/>
      <c r="C453" s="558"/>
      <c r="D453" s="558"/>
      <c r="E453" s="558"/>
      <c r="F453" s="558"/>
      <c r="G453" s="565"/>
    </row>
    <row r="454" spans="1:7" hidden="1" x14ac:dyDescent="0.15">
      <c r="A454" s="18" t="s">
        <v>2</v>
      </c>
      <c r="B454" s="19" t="s">
        <v>2</v>
      </c>
      <c r="C454" s="36">
        <v>1000</v>
      </c>
      <c r="D454" s="36">
        <v>2000</v>
      </c>
      <c r="E454" s="36">
        <v>3500</v>
      </c>
      <c r="F454" s="306"/>
      <c r="G454" s="307"/>
    </row>
    <row r="455" spans="1:7" ht="14" hidden="1" x14ac:dyDescent="0.15">
      <c r="A455" s="18">
        <v>18</v>
      </c>
      <c r="B455" s="19"/>
      <c r="C455" s="32">
        <f>+C6*$K$4</f>
        <v>5413.42</v>
      </c>
      <c r="D455" s="32">
        <f t="shared" ref="D455:G456" si="16">+D6*$K$4</f>
        <v>4745.62</v>
      </c>
      <c r="E455" s="32">
        <f t="shared" si="16"/>
        <v>3841.44</v>
      </c>
      <c r="F455" s="32">
        <f t="shared" si="16"/>
        <v>3332.6400000000003</v>
      </c>
      <c r="G455" s="32">
        <f t="shared" si="16"/>
        <v>2485.17</v>
      </c>
    </row>
    <row r="456" spans="1:7" ht="14" hidden="1" x14ac:dyDescent="0.15">
      <c r="A456" s="18">
        <v>19</v>
      </c>
      <c r="B456" s="19"/>
      <c r="C456" s="32">
        <f>+C7*$K$4</f>
        <v>5413.42</v>
      </c>
      <c r="D456" s="32">
        <f t="shared" si="16"/>
        <v>4745.62</v>
      </c>
      <c r="E456" s="32">
        <f t="shared" si="16"/>
        <v>3841.44</v>
      </c>
      <c r="F456" s="32">
        <f t="shared" si="16"/>
        <v>3332.6400000000003</v>
      </c>
      <c r="G456" s="32">
        <f t="shared" si="16"/>
        <v>2485.17</v>
      </c>
    </row>
    <row r="457" spans="1:7" ht="14" hidden="1" x14ac:dyDescent="0.15">
      <c r="A457" s="18">
        <v>20</v>
      </c>
      <c r="B457" s="19"/>
      <c r="C457" s="32">
        <f t="shared" ref="C457:G472" si="17">+C8*$K$4</f>
        <v>5413.42</v>
      </c>
      <c r="D457" s="32">
        <f t="shared" si="17"/>
        <v>4745.62</v>
      </c>
      <c r="E457" s="32">
        <f t="shared" si="17"/>
        <v>3841.44</v>
      </c>
      <c r="F457" s="32">
        <f t="shared" si="17"/>
        <v>3332.6400000000003</v>
      </c>
      <c r="G457" s="32">
        <f t="shared" si="17"/>
        <v>2485.17</v>
      </c>
    </row>
    <row r="458" spans="1:7" ht="14" hidden="1" x14ac:dyDescent="0.15">
      <c r="A458" s="18">
        <v>21</v>
      </c>
      <c r="B458" s="19"/>
      <c r="C458" s="32">
        <f t="shared" si="17"/>
        <v>5413.42</v>
      </c>
      <c r="D458" s="32">
        <f t="shared" si="17"/>
        <v>4745.62</v>
      </c>
      <c r="E458" s="32">
        <f t="shared" si="17"/>
        <v>3841.44</v>
      </c>
      <c r="F458" s="32">
        <f t="shared" si="17"/>
        <v>3332.6400000000003</v>
      </c>
      <c r="G458" s="32">
        <f t="shared" si="17"/>
        <v>2485.17</v>
      </c>
    </row>
    <row r="459" spans="1:7" ht="14" hidden="1" x14ac:dyDescent="0.15">
      <c r="A459" s="18">
        <v>22</v>
      </c>
      <c r="B459" s="19"/>
      <c r="C459" s="32">
        <f t="shared" si="17"/>
        <v>5413.42</v>
      </c>
      <c r="D459" s="32">
        <f t="shared" si="17"/>
        <v>4745.62</v>
      </c>
      <c r="E459" s="32">
        <f t="shared" si="17"/>
        <v>3841.44</v>
      </c>
      <c r="F459" s="32">
        <f t="shared" si="17"/>
        <v>3332.6400000000003</v>
      </c>
      <c r="G459" s="32">
        <f t="shared" si="17"/>
        <v>2485.17</v>
      </c>
    </row>
    <row r="460" spans="1:7" ht="14" hidden="1" x14ac:dyDescent="0.15">
      <c r="A460" s="18">
        <v>23</v>
      </c>
      <c r="B460" s="19"/>
      <c r="C460" s="32">
        <f t="shared" si="17"/>
        <v>5413.42</v>
      </c>
      <c r="D460" s="32">
        <f t="shared" si="17"/>
        <v>4745.62</v>
      </c>
      <c r="E460" s="32">
        <f t="shared" si="17"/>
        <v>3841.44</v>
      </c>
      <c r="F460" s="32">
        <f t="shared" si="17"/>
        <v>3332.6400000000003</v>
      </c>
      <c r="G460" s="32">
        <f t="shared" si="17"/>
        <v>2485.17</v>
      </c>
    </row>
    <row r="461" spans="1:7" ht="14" hidden="1" x14ac:dyDescent="0.15">
      <c r="A461" s="18">
        <v>24</v>
      </c>
      <c r="B461" s="19"/>
      <c r="C461" s="32">
        <f t="shared" si="17"/>
        <v>5413.42</v>
      </c>
      <c r="D461" s="32">
        <f t="shared" si="17"/>
        <v>4745.62</v>
      </c>
      <c r="E461" s="32">
        <f t="shared" si="17"/>
        <v>3841.44</v>
      </c>
      <c r="F461" s="32">
        <f t="shared" si="17"/>
        <v>3332.6400000000003</v>
      </c>
      <c r="G461" s="32">
        <f t="shared" si="17"/>
        <v>2485.17</v>
      </c>
    </row>
    <row r="462" spans="1:7" ht="14" hidden="1" x14ac:dyDescent="0.15">
      <c r="A462" s="18">
        <v>25</v>
      </c>
      <c r="B462" s="19"/>
      <c r="C462" s="32">
        <f t="shared" si="17"/>
        <v>5785.4800000000005</v>
      </c>
      <c r="D462" s="32">
        <f t="shared" si="17"/>
        <v>5071.04</v>
      </c>
      <c r="E462" s="32">
        <f t="shared" si="17"/>
        <v>4080.4700000000003</v>
      </c>
      <c r="F462" s="32">
        <f t="shared" si="17"/>
        <v>3539.34</v>
      </c>
      <c r="G462" s="32">
        <f t="shared" si="17"/>
        <v>2638.34</v>
      </c>
    </row>
    <row r="463" spans="1:7" ht="14" hidden="1" x14ac:dyDescent="0.15">
      <c r="A463" s="18">
        <v>26</v>
      </c>
      <c r="B463" s="19"/>
      <c r="C463" s="32">
        <f t="shared" si="17"/>
        <v>5785.4800000000005</v>
      </c>
      <c r="D463" s="32">
        <f t="shared" si="17"/>
        <v>5071.04</v>
      </c>
      <c r="E463" s="32">
        <f t="shared" si="17"/>
        <v>4080.4700000000003</v>
      </c>
      <c r="F463" s="32">
        <f t="shared" si="17"/>
        <v>3539.34</v>
      </c>
      <c r="G463" s="32">
        <f t="shared" si="17"/>
        <v>2638.34</v>
      </c>
    </row>
    <row r="464" spans="1:7" ht="14" hidden="1" x14ac:dyDescent="0.15">
      <c r="A464" s="18">
        <v>27</v>
      </c>
      <c r="B464" s="19"/>
      <c r="C464" s="32">
        <f t="shared" si="17"/>
        <v>5785.4800000000005</v>
      </c>
      <c r="D464" s="32">
        <f t="shared" si="17"/>
        <v>5071.04</v>
      </c>
      <c r="E464" s="32">
        <f t="shared" si="17"/>
        <v>4080.4700000000003</v>
      </c>
      <c r="F464" s="32">
        <f t="shared" si="17"/>
        <v>3539.34</v>
      </c>
      <c r="G464" s="32">
        <f t="shared" si="17"/>
        <v>2638.34</v>
      </c>
    </row>
    <row r="465" spans="1:7" ht="14" hidden="1" x14ac:dyDescent="0.15">
      <c r="A465" s="18">
        <v>28</v>
      </c>
      <c r="B465" s="19"/>
      <c r="C465" s="32">
        <f t="shared" si="17"/>
        <v>5785.4800000000005</v>
      </c>
      <c r="D465" s="32">
        <f t="shared" si="17"/>
        <v>5071.04</v>
      </c>
      <c r="E465" s="32">
        <f t="shared" si="17"/>
        <v>4080.4700000000003</v>
      </c>
      <c r="F465" s="32">
        <f t="shared" si="17"/>
        <v>3539.34</v>
      </c>
      <c r="G465" s="32">
        <f t="shared" si="17"/>
        <v>2638.34</v>
      </c>
    </row>
    <row r="466" spans="1:7" ht="14" hidden="1" x14ac:dyDescent="0.15">
      <c r="A466" s="18">
        <v>29</v>
      </c>
      <c r="B466" s="19"/>
      <c r="C466" s="32">
        <f t="shared" si="17"/>
        <v>5785.4800000000005</v>
      </c>
      <c r="D466" s="32">
        <f t="shared" si="17"/>
        <v>5071.04</v>
      </c>
      <c r="E466" s="32">
        <f t="shared" si="17"/>
        <v>4080.4700000000003</v>
      </c>
      <c r="F466" s="32">
        <f t="shared" si="17"/>
        <v>3539.34</v>
      </c>
      <c r="G466" s="32">
        <f t="shared" si="17"/>
        <v>2638.34</v>
      </c>
    </row>
    <row r="467" spans="1:7" ht="14" hidden="1" x14ac:dyDescent="0.15">
      <c r="A467" s="18">
        <v>30</v>
      </c>
      <c r="B467" s="19"/>
      <c r="C467" s="32">
        <f t="shared" si="17"/>
        <v>6433.14</v>
      </c>
      <c r="D467" s="32">
        <f t="shared" si="17"/>
        <v>5639.7300000000005</v>
      </c>
      <c r="E467" s="32">
        <f t="shared" si="17"/>
        <v>4503.9400000000005</v>
      </c>
      <c r="F467" s="32">
        <f t="shared" si="17"/>
        <v>3905.57</v>
      </c>
      <c r="G467" s="32">
        <f t="shared" si="17"/>
        <v>2911.82</v>
      </c>
    </row>
    <row r="468" spans="1:7" ht="14" hidden="1" x14ac:dyDescent="0.15">
      <c r="A468" s="18">
        <v>31</v>
      </c>
      <c r="B468" s="19"/>
      <c r="C468" s="32">
        <f t="shared" si="17"/>
        <v>6433.14</v>
      </c>
      <c r="D468" s="32">
        <f t="shared" si="17"/>
        <v>5639.7300000000005</v>
      </c>
      <c r="E468" s="32">
        <f t="shared" si="17"/>
        <v>4503.9400000000005</v>
      </c>
      <c r="F468" s="32">
        <f t="shared" si="17"/>
        <v>3905.57</v>
      </c>
      <c r="G468" s="32">
        <f t="shared" si="17"/>
        <v>2911.82</v>
      </c>
    </row>
    <row r="469" spans="1:7" ht="14" hidden="1" x14ac:dyDescent="0.15">
      <c r="A469" s="18">
        <v>32</v>
      </c>
      <c r="B469" s="19"/>
      <c r="C469" s="32">
        <f t="shared" si="17"/>
        <v>6433.14</v>
      </c>
      <c r="D469" s="32">
        <f t="shared" si="17"/>
        <v>5639.7300000000005</v>
      </c>
      <c r="E469" s="32">
        <f t="shared" si="17"/>
        <v>4503.9400000000005</v>
      </c>
      <c r="F469" s="32">
        <f t="shared" si="17"/>
        <v>3905.57</v>
      </c>
      <c r="G469" s="32">
        <f t="shared" si="17"/>
        <v>2911.82</v>
      </c>
    </row>
    <row r="470" spans="1:7" ht="14" hidden="1" x14ac:dyDescent="0.15">
      <c r="A470" s="18">
        <v>33</v>
      </c>
      <c r="B470" s="19"/>
      <c r="C470" s="32">
        <f t="shared" si="17"/>
        <v>6433.14</v>
      </c>
      <c r="D470" s="32">
        <f t="shared" si="17"/>
        <v>5639.7300000000005</v>
      </c>
      <c r="E470" s="32">
        <f t="shared" si="17"/>
        <v>4503.9400000000005</v>
      </c>
      <c r="F470" s="32">
        <f t="shared" si="17"/>
        <v>3905.57</v>
      </c>
      <c r="G470" s="32">
        <f t="shared" si="17"/>
        <v>2911.82</v>
      </c>
    </row>
    <row r="471" spans="1:7" ht="14" hidden="1" x14ac:dyDescent="0.15">
      <c r="A471" s="18">
        <v>34</v>
      </c>
      <c r="B471" s="19"/>
      <c r="C471" s="32">
        <f t="shared" si="17"/>
        <v>6433.14</v>
      </c>
      <c r="D471" s="32">
        <f t="shared" si="17"/>
        <v>5639.7300000000005</v>
      </c>
      <c r="E471" s="32">
        <f t="shared" si="17"/>
        <v>4503.9400000000005</v>
      </c>
      <c r="F471" s="32">
        <f t="shared" si="17"/>
        <v>3905.57</v>
      </c>
      <c r="G471" s="32">
        <f t="shared" si="17"/>
        <v>2911.82</v>
      </c>
    </row>
    <row r="472" spans="1:7" ht="14" hidden="1" x14ac:dyDescent="0.15">
      <c r="A472" s="18">
        <v>35</v>
      </c>
      <c r="B472" s="19"/>
      <c r="C472" s="32">
        <f t="shared" si="17"/>
        <v>7184.1500000000005</v>
      </c>
      <c r="D472" s="32">
        <f t="shared" si="17"/>
        <v>6295.34</v>
      </c>
      <c r="E472" s="32">
        <f t="shared" si="17"/>
        <v>4998.96</v>
      </c>
      <c r="F472" s="32">
        <f t="shared" si="17"/>
        <v>4334.87</v>
      </c>
      <c r="G472" s="32">
        <f t="shared" si="17"/>
        <v>3233</v>
      </c>
    </row>
    <row r="473" spans="1:7" ht="14" hidden="1" x14ac:dyDescent="0.15">
      <c r="A473" s="18">
        <v>36</v>
      </c>
      <c r="B473" s="19"/>
      <c r="C473" s="32">
        <f t="shared" ref="C473:G488" si="18">+C24*$K$4</f>
        <v>7184.1500000000005</v>
      </c>
      <c r="D473" s="32">
        <f t="shared" si="18"/>
        <v>6295.34</v>
      </c>
      <c r="E473" s="32">
        <f t="shared" si="18"/>
        <v>4998.96</v>
      </c>
      <c r="F473" s="32">
        <f t="shared" si="18"/>
        <v>4334.87</v>
      </c>
      <c r="G473" s="32">
        <f t="shared" si="18"/>
        <v>3233</v>
      </c>
    </row>
    <row r="474" spans="1:7" ht="14" hidden="1" x14ac:dyDescent="0.15">
      <c r="A474" s="18">
        <v>37</v>
      </c>
      <c r="B474" s="19"/>
      <c r="C474" s="32">
        <f t="shared" si="18"/>
        <v>7184.1500000000005</v>
      </c>
      <c r="D474" s="32">
        <f t="shared" si="18"/>
        <v>6295.34</v>
      </c>
      <c r="E474" s="32">
        <f t="shared" si="18"/>
        <v>4998.96</v>
      </c>
      <c r="F474" s="32">
        <f t="shared" si="18"/>
        <v>4334.87</v>
      </c>
      <c r="G474" s="32">
        <f t="shared" si="18"/>
        <v>3233</v>
      </c>
    </row>
    <row r="475" spans="1:7" ht="14" hidden="1" x14ac:dyDescent="0.15">
      <c r="A475" s="18">
        <v>38</v>
      </c>
      <c r="B475" s="19"/>
      <c r="C475" s="32">
        <f t="shared" si="18"/>
        <v>7184.1500000000005</v>
      </c>
      <c r="D475" s="32">
        <f t="shared" si="18"/>
        <v>6295.34</v>
      </c>
      <c r="E475" s="32">
        <f t="shared" si="18"/>
        <v>4998.96</v>
      </c>
      <c r="F475" s="32">
        <f t="shared" si="18"/>
        <v>4334.87</v>
      </c>
      <c r="G475" s="32">
        <f t="shared" si="18"/>
        <v>3233</v>
      </c>
    </row>
    <row r="476" spans="1:7" ht="14" hidden="1" x14ac:dyDescent="0.15">
      <c r="A476" s="18">
        <v>39</v>
      </c>
      <c r="B476" s="19"/>
      <c r="C476" s="32">
        <f t="shared" si="18"/>
        <v>7184.1500000000005</v>
      </c>
      <c r="D476" s="32">
        <f t="shared" si="18"/>
        <v>6295.34</v>
      </c>
      <c r="E476" s="32">
        <f t="shared" si="18"/>
        <v>4998.96</v>
      </c>
      <c r="F476" s="32">
        <f t="shared" si="18"/>
        <v>4334.87</v>
      </c>
      <c r="G476" s="32">
        <f t="shared" si="18"/>
        <v>3233</v>
      </c>
    </row>
    <row r="477" spans="1:7" ht="14" hidden="1" x14ac:dyDescent="0.15">
      <c r="A477" s="18">
        <v>40</v>
      </c>
      <c r="B477" s="19"/>
      <c r="C477" s="32">
        <f t="shared" si="18"/>
        <v>8045.93</v>
      </c>
      <c r="D477" s="32">
        <f t="shared" si="18"/>
        <v>7053.2400000000007</v>
      </c>
      <c r="E477" s="32">
        <f t="shared" si="18"/>
        <v>5575.0700000000006</v>
      </c>
      <c r="F477" s="32">
        <f t="shared" si="18"/>
        <v>4834.66</v>
      </c>
      <c r="G477" s="32">
        <f t="shared" si="18"/>
        <v>3604.53</v>
      </c>
    </row>
    <row r="478" spans="1:7" ht="14" hidden="1" x14ac:dyDescent="0.15">
      <c r="A478" s="18">
        <v>41</v>
      </c>
      <c r="B478" s="19"/>
      <c r="C478" s="32">
        <f t="shared" si="18"/>
        <v>8045.93</v>
      </c>
      <c r="D478" s="32">
        <f t="shared" si="18"/>
        <v>7053.2400000000007</v>
      </c>
      <c r="E478" s="32">
        <f t="shared" si="18"/>
        <v>5575.0700000000006</v>
      </c>
      <c r="F478" s="32">
        <f t="shared" si="18"/>
        <v>4834.66</v>
      </c>
      <c r="G478" s="32">
        <f t="shared" si="18"/>
        <v>3604.53</v>
      </c>
    </row>
    <row r="479" spans="1:7" ht="14" hidden="1" x14ac:dyDescent="0.15">
      <c r="A479" s="18">
        <v>42</v>
      </c>
      <c r="B479" s="19"/>
      <c r="C479" s="32">
        <f t="shared" si="18"/>
        <v>8045.93</v>
      </c>
      <c r="D479" s="32">
        <f t="shared" si="18"/>
        <v>7053.2400000000007</v>
      </c>
      <c r="E479" s="32">
        <f t="shared" si="18"/>
        <v>5575.0700000000006</v>
      </c>
      <c r="F479" s="32">
        <f t="shared" si="18"/>
        <v>4834.66</v>
      </c>
      <c r="G479" s="32">
        <f t="shared" si="18"/>
        <v>3604.53</v>
      </c>
    </row>
    <row r="480" spans="1:7" ht="14" hidden="1" x14ac:dyDescent="0.15">
      <c r="A480" s="18">
        <v>43</v>
      </c>
      <c r="B480" s="19"/>
      <c r="C480" s="32">
        <f t="shared" si="18"/>
        <v>8045.93</v>
      </c>
      <c r="D480" s="32">
        <f t="shared" si="18"/>
        <v>7053.2400000000007</v>
      </c>
      <c r="E480" s="32">
        <f t="shared" si="18"/>
        <v>5575.0700000000006</v>
      </c>
      <c r="F480" s="32">
        <f t="shared" si="18"/>
        <v>4834.66</v>
      </c>
      <c r="G480" s="32">
        <f t="shared" si="18"/>
        <v>3604.53</v>
      </c>
    </row>
    <row r="481" spans="1:7" ht="14" hidden="1" x14ac:dyDescent="0.15">
      <c r="A481" s="18">
        <v>44</v>
      </c>
      <c r="B481" s="19"/>
      <c r="C481" s="32">
        <f t="shared" si="18"/>
        <v>8045.93</v>
      </c>
      <c r="D481" s="32">
        <f t="shared" si="18"/>
        <v>7053.2400000000007</v>
      </c>
      <c r="E481" s="32">
        <f t="shared" si="18"/>
        <v>5575.0700000000006</v>
      </c>
      <c r="F481" s="32">
        <f t="shared" si="18"/>
        <v>4834.66</v>
      </c>
      <c r="G481" s="32">
        <f t="shared" si="18"/>
        <v>3604.53</v>
      </c>
    </row>
    <row r="482" spans="1:7" ht="14" hidden="1" x14ac:dyDescent="0.15">
      <c r="A482" s="18">
        <v>45</v>
      </c>
      <c r="B482" s="19"/>
      <c r="C482" s="32">
        <f t="shared" si="18"/>
        <v>9004.7000000000007</v>
      </c>
      <c r="D482" s="32">
        <f t="shared" si="18"/>
        <v>7894.35</v>
      </c>
      <c r="E482" s="32">
        <f t="shared" si="18"/>
        <v>6220.6100000000006</v>
      </c>
      <c r="F482" s="32">
        <f t="shared" si="18"/>
        <v>5393.81</v>
      </c>
      <c r="G482" s="32">
        <f t="shared" si="18"/>
        <v>4021.6400000000003</v>
      </c>
    </row>
    <row r="483" spans="1:7" ht="14" hidden="1" x14ac:dyDescent="0.15">
      <c r="A483" s="18">
        <v>46</v>
      </c>
      <c r="B483" s="19"/>
      <c r="C483" s="32">
        <f t="shared" si="18"/>
        <v>9004.7000000000007</v>
      </c>
      <c r="D483" s="32">
        <f t="shared" si="18"/>
        <v>7894.35</v>
      </c>
      <c r="E483" s="32">
        <f t="shared" si="18"/>
        <v>6220.6100000000006</v>
      </c>
      <c r="F483" s="32">
        <f t="shared" si="18"/>
        <v>5393.81</v>
      </c>
      <c r="G483" s="32">
        <f t="shared" si="18"/>
        <v>4021.6400000000003</v>
      </c>
    </row>
    <row r="484" spans="1:7" ht="14" hidden="1" x14ac:dyDescent="0.15">
      <c r="A484" s="18">
        <v>47</v>
      </c>
      <c r="B484" s="19"/>
      <c r="C484" s="32">
        <f t="shared" si="18"/>
        <v>9004.7000000000007</v>
      </c>
      <c r="D484" s="32">
        <f t="shared" si="18"/>
        <v>7894.35</v>
      </c>
      <c r="E484" s="32">
        <f t="shared" si="18"/>
        <v>6220.6100000000006</v>
      </c>
      <c r="F484" s="32">
        <f t="shared" si="18"/>
        <v>5393.81</v>
      </c>
      <c r="G484" s="32">
        <f t="shared" si="18"/>
        <v>4021.6400000000003</v>
      </c>
    </row>
    <row r="485" spans="1:7" ht="14" hidden="1" x14ac:dyDescent="0.15">
      <c r="A485" s="18">
        <v>48</v>
      </c>
      <c r="B485" s="19"/>
      <c r="C485" s="32">
        <f t="shared" si="18"/>
        <v>9004.7000000000007</v>
      </c>
      <c r="D485" s="32">
        <f t="shared" si="18"/>
        <v>7894.35</v>
      </c>
      <c r="E485" s="32">
        <f t="shared" si="18"/>
        <v>6220.6100000000006</v>
      </c>
      <c r="F485" s="32">
        <f t="shared" si="18"/>
        <v>5393.81</v>
      </c>
      <c r="G485" s="32">
        <f t="shared" si="18"/>
        <v>4021.6400000000003</v>
      </c>
    </row>
    <row r="486" spans="1:7" ht="14" hidden="1" x14ac:dyDescent="0.15">
      <c r="A486" s="18">
        <v>49</v>
      </c>
      <c r="B486" s="19"/>
      <c r="C486" s="32">
        <f t="shared" si="18"/>
        <v>9004.7000000000007</v>
      </c>
      <c r="D486" s="32">
        <f t="shared" si="18"/>
        <v>7894.35</v>
      </c>
      <c r="E486" s="32">
        <f t="shared" si="18"/>
        <v>6220.6100000000006</v>
      </c>
      <c r="F486" s="32">
        <f t="shared" si="18"/>
        <v>5393.81</v>
      </c>
      <c r="G486" s="32">
        <f t="shared" si="18"/>
        <v>4021.6400000000003</v>
      </c>
    </row>
    <row r="487" spans="1:7" ht="14" hidden="1" x14ac:dyDescent="0.15">
      <c r="A487" s="18">
        <v>50</v>
      </c>
      <c r="B487" s="19"/>
      <c r="C487" s="32">
        <f t="shared" si="18"/>
        <v>10084.84</v>
      </c>
      <c r="D487" s="32">
        <f t="shared" si="18"/>
        <v>8840.93</v>
      </c>
      <c r="E487" s="32">
        <f t="shared" si="18"/>
        <v>6950.9500000000007</v>
      </c>
      <c r="F487" s="32">
        <f t="shared" si="18"/>
        <v>6027.6900000000005</v>
      </c>
      <c r="G487" s="32">
        <f t="shared" si="18"/>
        <v>4493.34</v>
      </c>
    </row>
    <row r="488" spans="1:7" ht="14" hidden="1" x14ac:dyDescent="0.15">
      <c r="A488" s="18">
        <v>51</v>
      </c>
      <c r="B488" s="19"/>
      <c r="C488" s="32">
        <f t="shared" si="18"/>
        <v>10084.84</v>
      </c>
      <c r="D488" s="32">
        <f t="shared" si="18"/>
        <v>8840.93</v>
      </c>
      <c r="E488" s="32">
        <f t="shared" si="18"/>
        <v>6950.9500000000007</v>
      </c>
      <c r="F488" s="32">
        <f t="shared" si="18"/>
        <v>6027.6900000000005</v>
      </c>
      <c r="G488" s="32">
        <f t="shared" si="18"/>
        <v>4493.34</v>
      </c>
    </row>
    <row r="489" spans="1:7" ht="14" hidden="1" x14ac:dyDescent="0.15">
      <c r="A489" s="18">
        <v>52</v>
      </c>
      <c r="B489" s="19"/>
      <c r="C489" s="32">
        <f t="shared" ref="C489:G504" si="19">+C40*$K$4</f>
        <v>10084.84</v>
      </c>
      <c r="D489" s="32">
        <f t="shared" si="19"/>
        <v>8840.93</v>
      </c>
      <c r="E489" s="32">
        <f t="shared" si="19"/>
        <v>6950.9500000000007</v>
      </c>
      <c r="F489" s="32">
        <f t="shared" si="19"/>
        <v>6027.6900000000005</v>
      </c>
      <c r="G489" s="32">
        <f t="shared" si="19"/>
        <v>4493.34</v>
      </c>
    </row>
    <row r="490" spans="1:7" ht="14" hidden="1" x14ac:dyDescent="0.15">
      <c r="A490" s="18">
        <v>53</v>
      </c>
      <c r="B490" s="19"/>
      <c r="C490" s="32">
        <f t="shared" si="19"/>
        <v>10084.84</v>
      </c>
      <c r="D490" s="32">
        <f t="shared" si="19"/>
        <v>8840.93</v>
      </c>
      <c r="E490" s="32">
        <f t="shared" si="19"/>
        <v>6950.9500000000007</v>
      </c>
      <c r="F490" s="32">
        <f t="shared" si="19"/>
        <v>6027.6900000000005</v>
      </c>
      <c r="G490" s="32">
        <f t="shared" si="19"/>
        <v>4493.34</v>
      </c>
    </row>
    <row r="491" spans="1:7" ht="14" hidden="1" x14ac:dyDescent="0.15">
      <c r="A491" s="18">
        <v>54</v>
      </c>
      <c r="B491" s="20"/>
      <c r="C491" s="32">
        <f t="shared" si="19"/>
        <v>10084.84</v>
      </c>
      <c r="D491" s="32">
        <f t="shared" si="19"/>
        <v>8840.93</v>
      </c>
      <c r="E491" s="32">
        <f t="shared" si="19"/>
        <v>6950.9500000000007</v>
      </c>
      <c r="F491" s="32">
        <f t="shared" si="19"/>
        <v>6027.6900000000005</v>
      </c>
      <c r="G491" s="32">
        <f t="shared" si="19"/>
        <v>4493.34</v>
      </c>
    </row>
    <row r="492" spans="1:7" ht="14" hidden="1" x14ac:dyDescent="0.15">
      <c r="A492" s="18">
        <v>55</v>
      </c>
      <c r="B492" s="20"/>
      <c r="C492" s="32">
        <f t="shared" si="19"/>
        <v>11274.16</v>
      </c>
      <c r="D492" s="32">
        <f t="shared" si="19"/>
        <v>9882.91</v>
      </c>
      <c r="E492" s="32">
        <f t="shared" si="19"/>
        <v>7758.14</v>
      </c>
      <c r="F492" s="32">
        <f t="shared" si="19"/>
        <v>6728.35</v>
      </c>
      <c r="G492" s="32">
        <f t="shared" si="19"/>
        <v>5016.45</v>
      </c>
    </row>
    <row r="493" spans="1:7" ht="14" hidden="1" x14ac:dyDescent="0.15">
      <c r="A493" s="18">
        <v>56</v>
      </c>
      <c r="B493" s="20"/>
      <c r="C493" s="32">
        <f t="shared" si="19"/>
        <v>11274.16</v>
      </c>
      <c r="D493" s="32">
        <f t="shared" si="19"/>
        <v>9882.91</v>
      </c>
      <c r="E493" s="32">
        <f t="shared" si="19"/>
        <v>7758.14</v>
      </c>
      <c r="F493" s="32">
        <f t="shared" si="19"/>
        <v>6728.35</v>
      </c>
      <c r="G493" s="32">
        <f t="shared" si="19"/>
        <v>5016.45</v>
      </c>
    </row>
    <row r="494" spans="1:7" ht="14" hidden="1" x14ac:dyDescent="0.15">
      <c r="A494" s="18">
        <v>57</v>
      </c>
      <c r="B494" s="20"/>
      <c r="C494" s="32">
        <f t="shared" si="19"/>
        <v>11274.16</v>
      </c>
      <c r="D494" s="32">
        <f t="shared" si="19"/>
        <v>9882.91</v>
      </c>
      <c r="E494" s="32">
        <f t="shared" si="19"/>
        <v>7758.14</v>
      </c>
      <c r="F494" s="32">
        <f t="shared" si="19"/>
        <v>6728.35</v>
      </c>
      <c r="G494" s="32">
        <f t="shared" si="19"/>
        <v>5016.45</v>
      </c>
    </row>
    <row r="495" spans="1:7" ht="14" hidden="1" x14ac:dyDescent="0.15">
      <c r="A495" s="18">
        <v>58</v>
      </c>
      <c r="B495" s="20"/>
      <c r="C495" s="32">
        <f t="shared" si="19"/>
        <v>11274.16</v>
      </c>
      <c r="D495" s="32">
        <f t="shared" si="19"/>
        <v>9882.91</v>
      </c>
      <c r="E495" s="32">
        <f t="shared" si="19"/>
        <v>7758.14</v>
      </c>
      <c r="F495" s="32">
        <f t="shared" si="19"/>
        <v>6728.35</v>
      </c>
      <c r="G495" s="32">
        <f t="shared" si="19"/>
        <v>5016.45</v>
      </c>
    </row>
    <row r="496" spans="1:7" ht="14" hidden="1" x14ac:dyDescent="0.15">
      <c r="A496" s="18">
        <v>59</v>
      </c>
      <c r="B496" s="20"/>
      <c r="C496" s="32">
        <f t="shared" si="19"/>
        <v>11274.16</v>
      </c>
      <c r="D496" s="32">
        <f t="shared" si="19"/>
        <v>9882.91</v>
      </c>
      <c r="E496" s="32">
        <f t="shared" si="19"/>
        <v>7758.14</v>
      </c>
      <c r="F496" s="32">
        <f t="shared" si="19"/>
        <v>6728.35</v>
      </c>
      <c r="G496" s="32">
        <f t="shared" si="19"/>
        <v>5016.45</v>
      </c>
    </row>
    <row r="497" spans="1:7" ht="14" hidden="1" x14ac:dyDescent="0.15">
      <c r="A497" s="18">
        <v>60</v>
      </c>
      <c r="B497" s="20"/>
      <c r="C497" s="32">
        <f t="shared" si="19"/>
        <v>12066.51</v>
      </c>
      <c r="D497" s="32">
        <f t="shared" si="19"/>
        <v>10576.68</v>
      </c>
      <c r="E497" s="32">
        <f t="shared" si="19"/>
        <v>8299.27</v>
      </c>
      <c r="F497" s="32">
        <f t="shared" si="19"/>
        <v>7195.2800000000007</v>
      </c>
      <c r="G497" s="32">
        <f t="shared" si="19"/>
        <v>5365.72</v>
      </c>
    </row>
    <row r="498" spans="1:7" ht="14" hidden="1" x14ac:dyDescent="0.15">
      <c r="A498" s="18">
        <v>61</v>
      </c>
      <c r="B498" s="20"/>
      <c r="C498" s="32">
        <f t="shared" si="19"/>
        <v>13447.69</v>
      </c>
      <c r="D498" s="32">
        <f t="shared" si="19"/>
        <v>11786.140000000001</v>
      </c>
      <c r="E498" s="32">
        <f t="shared" si="19"/>
        <v>9241.08</v>
      </c>
      <c r="F498" s="32">
        <f t="shared" si="19"/>
        <v>8014.13</v>
      </c>
      <c r="G498" s="32">
        <f t="shared" si="19"/>
        <v>5974.6900000000005</v>
      </c>
    </row>
    <row r="499" spans="1:7" ht="14" hidden="1" x14ac:dyDescent="0.15">
      <c r="A499" s="18">
        <v>62</v>
      </c>
      <c r="B499" s="20"/>
      <c r="C499" s="32">
        <f t="shared" si="19"/>
        <v>14939.11</v>
      </c>
      <c r="D499" s="32">
        <f t="shared" si="19"/>
        <v>13094.18</v>
      </c>
      <c r="E499" s="32">
        <f t="shared" si="19"/>
        <v>10263.980000000001</v>
      </c>
      <c r="F499" s="32">
        <f t="shared" si="19"/>
        <v>8900.82</v>
      </c>
      <c r="G499" s="32">
        <f t="shared" si="19"/>
        <v>6635.6</v>
      </c>
    </row>
    <row r="500" spans="1:7" ht="14" hidden="1" x14ac:dyDescent="0.15">
      <c r="A500" s="18">
        <v>63</v>
      </c>
      <c r="B500" s="20"/>
      <c r="C500" s="32">
        <f t="shared" si="19"/>
        <v>16544.48</v>
      </c>
      <c r="D500" s="32">
        <f t="shared" si="19"/>
        <v>14501.33</v>
      </c>
      <c r="E500" s="32">
        <f t="shared" si="19"/>
        <v>11367.44</v>
      </c>
      <c r="F500" s="32">
        <f t="shared" si="19"/>
        <v>9858</v>
      </c>
      <c r="G500" s="32">
        <f t="shared" si="19"/>
        <v>7349.51</v>
      </c>
    </row>
    <row r="501" spans="1:7" ht="14" hidden="1" x14ac:dyDescent="0.15">
      <c r="A501" s="18">
        <v>64</v>
      </c>
      <c r="B501" s="20"/>
      <c r="C501" s="32">
        <f t="shared" si="19"/>
        <v>18263.27</v>
      </c>
      <c r="D501" s="32">
        <f t="shared" si="19"/>
        <v>16006.53</v>
      </c>
      <c r="E501" s="32">
        <f t="shared" si="19"/>
        <v>12550.93</v>
      </c>
      <c r="F501" s="32">
        <f t="shared" si="19"/>
        <v>10883.550000000001</v>
      </c>
      <c r="G501" s="32">
        <f t="shared" si="19"/>
        <v>8114.3</v>
      </c>
    </row>
    <row r="502" spans="1:7" ht="14" hidden="1" x14ac:dyDescent="0.15">
      <c r="A502" s="18">
        <v>65</v>
      </c>
      <c r="B502" s="20"/>
      <c r="C502" s="32">
        <f t="shared" si="19"/>
        <v>20093.89</v>
      </c>
      <c r="D502" s="32">
        <f t="shared" si="19"/>
        <v>17612.43</v>
      </c>
      <c r="E502" s="32">
        <f t="shared" si="19"/>
        <v>13813.92</v>
      </c>
      <c r="F502" s="32">
        <f t="shared" si="19"/>
        <v>11979.59</v>
      </c>
      <c r="G502" s="32">
        <f t="shared" si="19"/>
        <v>8930.5</v>
      </c>
    </row>
    <row r="503" spans="1:7" ht="14" hidden="1" x14ac:dyDescent="0.15">
      <c r="A503" s="18">
        <v>66</v>
      </c>
      <c r="B503" s="20"/>
      <c r="C503" s="32">
        <f t="shared" si="19"/>
        <v>22035.81</v>
      </c>
      <c r="D503" s="32">
        <f t="shared" si="19"/>
        <v>19315.32</v>
      </c>
      <c r="E503" s="32">
        <f t="shared" si="19"/>
        <v>15156.41</v>
      </c>
      <c r="F503" s="32">
        <f t="shared" si="19"/>
        <v>13143.470000000001</v>
      </c>
      <c r="G503" s="32">
        <f t="shared" si="19"/>
        <v>9797.0500000000011</v>
      </c>
    </row>
    <row r="504" spans="1:7" ht="14" hidden="1" x14ac:dyDescent="0.15">
      <c r="A504" s="18">
        <v>67</v>
      </c>
      <c r="B504" s="20"/>
      <c r="C504" s="32">
        <f t="shared" si="19"/>
        <v>24092.210000000003</v>
      </c>
      <c r="D504" s="32">
        <f t="shared" si="19"/>
        <v>21117.32</v>
      </c>
      <c r="E504" s="32">
        <f t="shared" si="19"/>
        <v>16579.46</v>
      </c>
      <c r="F504" s="32">
        <f t="shared" si="19"/>
        <v>14375.720000000001</v>
      </c>
      <c r="G504" s="32">
        <f t="shared" si="19"/>
        <v>10717.130000000001</v>
      </c>
    </row>
    <row r="505" spans="1:7" ht="14" hidden="1" x14ac:dyDescent="0.15">
      <c r="A505" s="18">
        <v>68</v>
      </c>
      <c r="B505" s="20"/>
      <c r="C505" s="32">
        <f t="shared" ref="C505:G520" si="20">+C56*$K$4</f>
        <v>26259.38</v>
      </c>
      <c r="D505" s="32">
        <f t="shared" si="20"/>
        <v>23019.49</v>
      </c>
      <c r="E505" s="32">
        <f t="shared" si="20"/>
        <v>18082.010000000002</v>
      </c>
      <c r="F505" s="32">
        <f t="shared" si="20"/>
        <v>15680.050000000001</v>
      </c>
      <c r="G505" s="32">
        <f t="shared" si="20"/>
        <v>11689.68</v>
      </c>
    </row>
    <row r="506" spans="1:7" ht="14" hidden="1" x14ac:dyDescent="0.15">
      <c r="A506" s="18">
        <v>69</v>
      </c>
      <c r="B506" s="20"/>
      <c r="C506" s="32">
        <f t="shared" si="20"/>
        <v>28542.620000000003</v>
      </c>
      <c r="D506" s="32">
        <f t="shared" si="20"/>
        <v>25017.59</v>
      </c>
      <c r="E506" s="32">
        <f t="shared" si="20"/>
        <v>19665.650000000001</v>
      </c>
      <c r="F506" s="32">
        <f t="shared" si="20"/>
        <v>17053.280000000002</v>
      </c>
      <c r="G506" s="32">
        <f t="shared" si="20"/>
        <v>12713.11</v>
      </c>
    </row>
    <row r="507" spans="1:7" ht="14" hidden="1" x14ac:dyDescent="0.15">
      <c r="A507" s="18">
        <v>70</v>
      </c>
      <c r="B507" s="20"/>
      <c r="C507" s="32">
        <f t="shared" si="20"/>
        <v>30936.100000000002</v>
      </c>
      <c r="D507" s="32">
        <f t="shared" si="20"/>
        <v>27115.86</v>
      </c>
      <c r="E507" s="32">
        <f t="shared" si="20"/>
        <v>21327.73</v>
      </c>
      <c r="F507" s="32">
        <f t="shared" si="20"/>
        <v>18494.350000000002</v>
      </c>
      <c r="G507" s="32">
        <f t="shared" si="20"/>
        <v>13786.890000000001</v>
      </c>
    </row>
    <row r="508" spans="1:7" ht="14" hidden="1" x14ac:dyDescent="0.15">
      <c r="A508" s="18">
        <v>71</v>
      </c>
      <c r="B508" s="20"/>
      <c r="C508" s="32">
        <f t="shared" si="20"/>
        <v>33441.94</v>
      </c>
      <c r="D508" s="32">
        <f t="shared" si="20"/>
        <v>29313.24</v>
      </c>
      <c r="E508" s="32">
        <f t="shared" si="20"/>
        <v>23071.960000000003</v>
      </c>
      <c r="F508" s="32">
        <f t="shared" si="20"/>
        <v>20005.38</v>
      </c>
      <c r="G508" s="32">
        <f t="shared" si="20"/>
        <v>14914.2</v>
      </c>
    </row>
    <row r="509" spans="1:7" ht="14" hidden="1" x14ac:dyDescent="0.15">
      <c r="A509" s="18">
        <v>72</v>
      </c>
      <c r="B509" s="20"/>
      <c r="C509" s="32">
        <f t="shared" si="20"/>
        <v>36061.200000000004</v>
      </c>
      <c r="D509" s="32">
        <f t="shared" si="20"/>
        <v>31607.61</v>
      </c>
      <c r="E509" s="32">
        <f t="shared" si="20"/>
        <v>24893.040000000001</v>
      </c>
      <c r="F509" s="32">
        <f t="shared" si="20"/>
        <v>21585.84</v>
      </c>
      <c r="G509" s="32">
        <f t="shared" si="20"/>
        <v>16091.33</v>
      </c>
    </row>
    <row r="510" spans="1:7" ht="14" hidden="1" x14ac:dyDescent="0.15">
      <c r="A510" s="18">
        <v>73</v>
      </c>
      <c r="B510" s="20"/>
      <c r="C510" s="32">
        <f t="shared" si="20"/>
        <v>38792.29</v>
      </c>
      <c r="D510" s="32">
        <f t="shared" si="20"/>
        <v>34002.68</v>
      </c>
      <c r="E510" s="32">
        <f t="shared" si="20"/>
        <v>26796.27</v>
      </c>
      <c r="F510" s="32">
        <f t="shared" si="20"/>
        <v>23235.73</v>
      </c>
      <c r="G510" s="32">
        <f t="shared" si="20"/>
        <v>17322.52</v>
      </c>
    </row>
    <row r="511" spans="1:7" ht="14" hidden="1" x14ac:dyDescent="0.15">
      <c r="A511" s="18">
        <v>74</v>
      </c>
      <c r="B511" s="20"/>
      <c r="C511" s="32">
        <f t="shared" si="20"/>
        <v>41637.33</v>
      </c>
      <c r="D511" s="32">
        <f t="shared" si="20"/>
        <v>36495.270000000004</v>
      </c>
      <c r="E511" s="32">
        <f t="shared" si="20"/>
        <v>28779</v>
      </c>
      <c r="F511" s="32">
        <f t="shared" si="20"/>
        <v>24955.050000000003</v>
      </c>
      <c r="G511" s="32">
        <f t="shared" si="20"/>
        <v>18604.060000000001</v>
      </c>
    </row>
    <row r="512" spans="1:7" ht="14" hidden="1" x14ac:dyDescent="0.15">
      <c r="A512" s="18">
        <v>75</v>
      </c>
      <c r="B512" s="20"/>
      <c r="C512" s="32">
        <f t="shared" si="20"/>
        <v>44593.670000000006</v>
      </c>
      <c r="D512" s="32">
        <f t="shared" si="20"/>
        <v>39089.090000000004</v>
      </c>
      <c r="E512" s="32">
        <f t="shared" si="20"/>
        <v>30841.230000000003</v>
      </c>
      <c r="F512" s="32">
        <f t="shared" si="20"/>
        <v>26743.27</v>
      </c>
      <c r="G512" s="32">
        <f t="shared" si="20"/>
        <v>19935.95</v>
      </c>
    </row>
    <row r="513" spans="1:7" ht="14" hidden="1" x14ac:dyDescent="0.15">
      <c r="A513" s="18">
        <v>76</v>
      </c>
      <c r="B513" s="20"/>
      <c r="C513" s="32">
        <f t="shared" si="20"/>
        <v>44593.670000000006</v>
      </c>
      <c r="D513" s="32">
        <f t="shared" si="20"/>
        <v>39089.090000000004</v>
      </c>
      <c r="E513" s="32">
        <f t="shared" si="20"/>
        <v>30841.230000000003</v>
      </c>
      <c r="F513" s="32">
        <f t="shared" si="20"/>
        <v>26743.27</v>
      </c>
      <c r="G513" s="32">
        <f t="shared" si="20"/>
        <v>19935.95</v>
      </c>
    </row>
    <row r="514" spans="1:7" ht="14" hidden="1" x14ac:dyDescent="0.15">
      <c r="A514" s="18">
        <v>77</v>
      </c>
      <c r="B514" s="20"/>
      <c r="C514" s="32">
        <f t="shared" si="20"/>
        <v>44593.670000000006</v>
      </c>
      <c r="D514" s="32">
        <f t="shared" si="20"/>
        <v>39089.090000000004</v>
      </c>
      <c r="E514" s="32">
        <f t="shared" si="20"/>
        <v>30841.230000000003</v>
      </c>
      <c r="F514" s="32">
        <f t="shared" si="20"/>
        <v>26743.27</v>
      </c>
      <c r="G514" s="32">
        <f t="shared" si="20"/>
        <v>19935.95</v>
      </c>
    </row>
    <row r="515" spans="1:7" ht="14" hidden="1" x14ac:dyDescent="0.15">
      <c r="A515" s="18">
        <v>78</v>
      </c>
      <c r="B515" s="20"/>
      <c r="C515" s="32">
        <f t="shared" si="20"/>
        <v>44593.670000000006</v>
      </c>
      <c r="D515" s="32">
        <f t="shared" si="20"/>
        <v>39089.090000000004</v>
      </c>
      <c r="E515" s="32">
        <f t="shared" si="20"/>
        <v>30841.230000000003</v>
      </c>
      <c r="F515" s="32">
        <f t="shared" si="20"/>
        <v>26743.27</v>
      </c>
      <c r="G515" s="32">
        <f t="shared" si="20"/>
        <v>19935.95</v>
      </c>
    </row>
    <row r="516" spans="1:7" ht="14" hidden="1" x14ac:dyDescent="0.15">
      <c r="A516" s="18">
        <v>79</v>
      </c>
      <c r="B516" s="20"/>
      <c r="C516" s="32">
        <f t="shared" si="20"/>
        <v>44593.670000000006</v>
      </c>
      <c r="D516" s="32">
        <f t="shared" si="20"/>
        <v>39089.090000000004</v>
      </c>
      <c r="E516" s="32">
        <f t="shared" si="20"/>
        <v>30841.230000000003</v>
      </c>
      <c r="F516" s="32">
        <f t="shared" si="20"/>
        <v>26743.27</v>
      </c>
      <c r="G516" s="32">
        <f t="shared" si="20"/>
        <v>19935.95</v>
      </c>
    </row>
    <row r="517" spans="1:7" ht="14" hidden="1" x14ac:dyDescent="0.15">
      <c r="A517" s="18">
        <v>80</v>
      </c>
      <c r="B517" s="20"/>
      <c r="C517" s="32">
        <f t="shared" si="20"/>
        <v>44593.670000000006</v>
      </c>
      <c r="D517" s="32">
        <f t="shared" si="20"/>
        <v>39089.090000000004</v>
      </c>
      <c r="E517" s="32">
        <f t="shared" si="20"/>
        <v>30841.230000000003</v>
      </c>
      <c r="F517" s="32">
        <f t="shared" si="20"/>
        <v>26743.27</v>
      </c>
      <c r="G517" s="32">
        <f t="shared" si="20"/>
        <v>19935.95</v>
      </c>
    </row>
    <row r="518" spans="1:7" ht="14" hidden="1" x14ac:dyDescent="0.15">
      <c r="A518" s="18">
        <v>81</v>
      </c>
      <c r="B518" s="20"/>
      <c r="C518" s="32">
        <f t="shared" si="20"/>
        <v>44593.670000000006</v>
      </c>
      <c r="D518" s="32">
        <f t="shared" si="20"/>
        <v>39089.090000000004</v>
      </c>
      <c r="E518" s="32">
        <f t="shared" si="20"/>
        <v>30841.230000000003</v>
      </c>
      <c r="F518" s="32">
        <f t="shared" si="20"/>
        <v>26743.27</v>
      </c>
      <c r="G518" s="32">
        <f t="shared" si="20"/>
        <v>19935.95</v>
      </c>
    </row>
    <row r="519" spans="1:7" ht="14" hidden="1" x14ac:dyDescent="0.15">
      <c r="A519" s="18">
        <v>82</v>
      </c>
      <c r="B519" s="20"/>
      <c r="C519" s="32">
        <f t="shared" si="20"/>
        <v>44593.670000000006</v>
      </c>
      <c r="D519" s="32">
        <f t="shared" si="20"/>
        <v>39089.090000000004</v>
      </c>
      <c r="E519" s="32">
        <f t="shared" si="20"/>
        <v>30841.230000000003</v>
      </c>
      <c r="F519" s="32">
        <f t="shared" si="20"/>
        <v>26743.27</v>
      </c>
      <c r="G519" s="32">
        <f t="shared" si="20"/>
        <v>19935.95</v>
      </c>
    </row>
    <row r="520" spans="1:7" ht="14" hidden="1" x14ac:dyDescent="0.15">
      <c r="A520" s="18">
        <v>83</v>
      </c>
      <c r="B520" s="20"/>
      <c r="C520" s="32">
        <f t="shared" si="20"/>
        <v>44593.670000000006</v>
      </c>
      <c r="D520" s="32">
        <f t="shared" si="20"/>
        <v>39089.090000000004</v>
      </c>
      <c r="E520" s="32">
        <f t="shared" si="20"/>
        <v>30841.230000000003</v>
      </c>
      <c r="F520" s="32">
        <f t="shared" si="20"/>
        <v>26743.27</v>
      </c>
      <c r="G520" s="32">
        <f t="shared" si="20"/>
        <v>19935.95</v>
      </c>
    </row>
    <row r="521" spans="1:7" ht="14" hidden="1" x14ac:dyDescent="0.15">
      <c r="A521" s="18">
        <v>84</v>
      </c>
      <c r="B521" s="20" t="s">
        <v>3</v>
      </c>
      <c r="C521" s="32">
        <f t="shared" ref="C521:G524" si="21">+C72*$K$4</f>
        <v>44593.670000000006</v>
      </c>
      <c r="D521" s="32">
        <f t="shared" si="21"/>
        <v>39089.090000000004</v>
      </c>
      <c r="E521" s="32">
        <f t="shared" si="21"/>
        <v>30841.230000000003</v>
      </c>
      <c r="F521" s="32">
        <f t="shared" si="21"/>
        <v>26743.27</v>
      </c>
      <c r="G521" s="32">
        <f t="shared" si="21"/>
        <v>19935.95</v>
      </c>
    </row>
    <row r="522" spans="1:7" ht="14" hidden="1" x14ac:dyDescent="0.15">
      <c r="A522" s="18">
        <v>1</v>
      </c>
      <c r="B522" s="20" t="s">
        <v>4</v>
      </c>
      <c r="C522" s="32">
        <f t="shared" si="21"/>
        <v>2286.9500000000003</v>
      </c>
      <c r="D522" s="32">
        <f t="shared" si="21"/>
        <v>2006.5800000000002</v>
      </c>
      <c r="E522" s="32">
        <f t="shared" si="21"/>
        <v>1635.5800000000002</v>
      </c>
      <c r="F522" s="32">
        <f t="shared" si="21"/>
        <v>1418.8100000000002</v>
      </c>
      <c r="G522" s="32">
        <f t="shared" si="21"/>
        <v>1058.4100000000001</v>
      </c>
    </row>
    <row r="523" spans="1:7" ht="14" hidden="1" x14ac:dyDescent="0.15">
      <c r="A523" s="18">
        <v>2</v>
      </c>
      <c r="B523" s="20" t="s">
        <v>1</v>
      </c>
      <c r="C523" s="32">
        <f t="shared" si="21"/>
        <v>3889.1400000000003</v>
      </c>
      <c r="D523" s="32">
        <f t="shared" si="21"/>
        <v>3408.96</v>
      </c>
      <c r="E523" s="32">
        <f t="shared" si="21"/>
        <v>2778.26</v>
      </c>
      <c r="F523" s="32">
        <f t="shared" si="21"/>
        <v>2409.38</v>
      </c>
      <c r="G523" s="32">
        <f t="shared" si="21"/>
        <v>1797.23</v>
      </c>
    </row>
    <row r="524" spans="1:7" ht="15" hidden="1" thickBot="1" x14ac:dyDescent="0.2">
      <c r="A524" s="18">
        <v>3</v>
      </c>
      <c r="B524" s="20" t="s">
        <v>5</v>
      </c>
      <c r="C524" s="32">
        <f t="shared" si="21"/>
        <v>5489.21</v>
      </c>
      <c r="D524" s="32">
        <f t="shared" si="21"/>
        <v>4813.46</v>
      </c>
      <c r="E524" s="32">
        <f t="shared" si="21"/>
        <v>3923.59</v>
      </c>
      <c r="F524" s="32">
        <f t="shared" si="21"/>
        <v>3401.54</v>
      </c>
      <c r="G524" s="32">
        <f t="shared" si="21"/>
        <v>2536.58</v>
      </c>
    </row>
    <row r="525" spans="1:7" ht="14" hidden="1" thickBot="1" x14ac:dyDescent="0.2">
      <c r="A525" s="23"/>
      <c r="B525" s="23"/>
      <c r="C525" s="23"/>
      <c r="D525" s="23"/>
      <c r="E525" s="23"/>
      <c r="F525" s="23"/>
      <c r="G525" s="23"/>
    </row>
    <row r="526" spans="1:7" ht="18" hidden="1" x14ac:dyDescent="0.2">
      <c r="A526" s="562" t="s">
        <v>17</v>
      </c>
      <c r="B526" s="563"/>
      <c r="C526" s="563"/>
      <c r="D526" s="563"/>
      <c r="E526" s="563"/>
      <c r="F526" s="563"/>
      <c r="G526" s="564"/>
    </row>
    <row r="527" spans="1:7" ht="18" hidden="1" x14ac:dyDescent="0.2">
      <c r="A527" s="559" t="s">
        <v>11</v>
      </c>
      <c r="B527" s="560"/>
      <c r="C527" s="560"/>
      <c r="D527" s="560"/>
      <c r="E527" s="560"/>
      <c r="F527" s="560"/>
      <c r="G527" s="561"/>
    </row>
    <row r="528" spans="1:7" hidden="1" x14ac:dyDescent="0.15">
      <c r="A528" s="557" t="s">
        <v>0</v>
      </c>
      <c r="B528" s="558"/>
      <c r="C528" s="558"/>
      <c r="D528" s="558"/>
      <c r="E528" s="558"/>
      <c r="F528" s="558"/>
      <c r="G528" s="565"/>
    </row>
    <row r="529" spans="1:7" hidden="1" x14ac:dyDescent="0.15">
      <c r="A529" s="18" t="s">
        <v>2</v>
      </c>
      <c r="B529" s="19" t="s">
        <v>2</v>
      </c>
      <c r="C529" s="34">
        <v>2000</v>
      </c>
      <c r="D529" s="34">
        <v>3500</v>
      </c>
      <c r="E529" s="308">
        <v>5000</v>
      </c>
      <c r="F529" s="306"/>
      <c r="G529" s="307"/>
    </row>
    <row r="530" spans="1:7" ht="14" hidden="1" x14ac:dyDescent="0.15">
      <c r="A530" s="18">
        <v>18</v>
      </c>
      <c r="B530" s="20"/>
      <c r="C530" s="32">
        <f>+C155*$K$4</f>
        <v>3527.6800000000003</v>
      </c>
      <c r="D530" s="32">
        <f t="shared" ref="D530:G530" si="22">+D155*$K$4</f>
        <v>3201.2000000000003</v>
      </c>
      <c r="E530" s="32">
        <f t="shared" si="22"/>
        <v>2337.3000000000002</v>
      </c>
      <c r="F530" s="32">
        <f t="shared" si="22"/>
        <v>1672.68</v>
      </c>
      <c r="G530" s="32">
        <f t="shared" si="22"/>
        <v>1312.28</v>
      </c>
    </row>
    <row r="531" spans="1:7" ht="14" hidden="1" x14ac:dyDescent="0.15">
      <c r="A531" s="18">
        <v>19</v>
      </c>
      <c r="B531" s="20"/>
      <c r="C531" s="32">
        <f t="shared" ref="C531:G546" si="23">+C156*$K$4</f>
        <v>3527.6800000000003</v>
      </c>
      <c r="D531" s="32">
        <f t="shared" si="23"/>
        <v>3201.2000000000003</v>
      </c>
      <c r="E531" s="32">
        <f t="shared" si="23"/>
        <v>2337.3000000000002</v>
      </c>
      <c r="F531" s="32">
        <f t="shared" si="23"/>
        <v>1672.68</v>
      </c>
      <c r="G531" s="32">
        <f t="shared" si="23"/>
        <v>1312.28</v>
      </c>
    </row>
    <row r="532" spans="1:7" ht="14" hidden="1" x14ac:dyDescent="0.15">
      <c r="A532" s="18">
        <v>20</v>
      </c>
      <c r="B532" s="20"/>
      <c r="C532" s="32">
        <f t="shared" si="23"/>
        <v>3527.6800000000003</v>
      </c>
      <c r="D532" s="32">
        <f t="shared" si="23"/>
        <v>3201.2000000000003</v>
      </c>
      <c r="E532" s="32">
        <f t="shared" si="23"/>
        <v>2337.3000000000002</v>
      </c>
      <c r="F532" s="32">
        <f t="shared" si="23"/>
        <v>1672.68</v>
      </c>
      <c r="G532" s="32">
        <f t="shared" si="23"/>
        <v>1312.28</v>
      </c>
    </row>
    <row r="533" spans="1:7" ht="14" hidden="1" x14ac:dyDescent="0.15">
      <c r="A533" s="18">
        <v>21</v>
      </c>
      <c r="B533" s="20"/>
      <c r="C533" s="32">
        <f t="shared" si="23"/>
        <v>3527.6800000000003</v>
      </c>
      <c r="D533" s="32">
        <f t="shared" si="23"/>
        <v>3201.2000000000003</v>
      </c>
      <c r="E533" s="32">
        <f t="shared" si="23"/>
        <v>2337.3000000000002</v>
      </c>
      <c r="F533" s="32">
        <f t="shared" si="23"/>
        <v>1672.68</v>
      </c>
      <c r="G533" s="32">
        <f t="shared" si="23"/>
        <v>1312.28</v>
      </c>
    </row>
    <row r="534" spans="1:7" ht="14" hidden="1" x14ac:dyDescent="0.15">
      <c r="A534" s="18">
        <v>22</v>
      </c>
      <c r="B534" s="20"/>
      <c r="C534" s="32">
        <f t="shared" si="23"/>
        <v>3527.6800000000003</v>
      </c>
      <c r="D534" s="32">
        <f t="shared" si="23"/>
        <v>3201.2000000000003</v>
      </c>
      <c r="E534" s="32">
        <f t="shared" si="23"/>
        <v>2337.3000000000002</v>
      </c>
      <c r="F534" s="32">
        <f t="shared" si="23"/>
        <v>1672.68</v>
      </c>
      <c r="G534" s="32">
        <f t="shared" si="23"/>
        <v>1312.28</v>
      </c>
    </row>
    <row r="535" spans="1:7" ht="14" hidden="1" x14ac:dyDescent="0.15">
      <c r="A535" s="18">
        <v>23</v>
      </c>
      <c r="B535" s="20"/>
      <c r="C535" s="32">
        <f t="shared" si="23"/>
        <v>3527.6800000000003</v>
      </c>
      <c r="D535" s="32">
        <f t="shared" si="23"/>
        <v>3201.2000000000003</v>
      </c>
      <c r="E535" s="32">
        <f t="shared" si="23"/>
        <v>2337.3000000000002</v>
      </c>
      <c r="F535" s="32">
        <f t="shared" si="23"/>
        <v>1672.68</v>
      </c>
      <c r="G535" s="32">
        <f t="shared" si="23"/>
        <v>1312.28</v>
      </c>
    </row>
    <row r="536" spans="1:7" ht="14" hidden="1" x14ac:dyDescent="0.15">
      <c r="A536" s="18">
        <v>24</v>
      </c>
      <c r="B536" s="20"/>
      <c r="C536" s="32">
        <f t="shared" si="23"/>
        <v>3527.6800000000003</v>
      </c>
      <c r="D536" s="32">
        <f t="shared" si="23"/>
        <v>3201.2000000000003</v>
      </c>
      <c r="E536" s="32">
        <f t="shared" si="23"/>
        <v>2337.3000000000002</v>
      </c>
      <c r="F536" s="32">
        <f t="shared" si="23"/>
        <v>1672.68</v>
      </c>
      <c r="G536" s="32">
        <f t="shared" si="23"/>
        <v>1312.28</v>
      </c>
    </row>
    <row r="537" spans="1:7" ht="14" hidden="1" x14ac:dyDescent="0.15">
      <c r="A537" s="18">
        <v>25</v>
      </c>
      <c r="B537" s="20"/>
      <c r="C537" s="32">
        <f t="shared" si="23"/>
        <v>3769.8900000000003</v>
      </c>
      <c r="D537" s="32">
        <f t="shared" si="23"/>
        <v>3420.6200000000003</v>
      </c>
      <c r="E537" s="32">
        <f t="shared" si="23"/>
        <v>2471.3900000000003</v>
      </c>
      <c r="F537" s="32">
        <f t="shared" si="23"/>
        <v>1768.0800000000002</v>
      </c>
      <c r="G537" s="32">
        <f t="shared" si="23"/>
        <v>1387.01</v>
      </c>
    </row>
    <row r="538" spans="1:7" ht="14" hidden="1" x14ac:dyDescent="0.15">
      <c r="A538" s="18">
        <v>26</v>
      </c>
      <c r="B538" s="20"/>
      <c r="C538" s="32">
        <f t="shared" si="23"/>
        <v>3769.8900000000003</v>
      </c>
      <c r="D538" s="32">
        <f t="shared" si="23"/>
        <v>3420.6200000000003</v>
      </c>
      <c r="E538" s="32">
        <f t="shared" si="23"/>
        <v>2471.3900000000003</v>
      </c>
      <c r="F538" s="32">
        <f t="shared" si="23"/>
        <v>1768.0800000000002</v>
      </c>
      <c r="G538" s="32">
        <f t="shared" si="23"/>
        <v>1387.01</v>
      </c>
    </row>
    <row r="539" spans="1:7" ht="14" hidden="1" x14ac:dyDescent="0.15">
      <c r="A539" s="18">
        <v>27</v>
      </c>
      <c r="B539" s="20"/>
      <c r="C539" s="32">
        <f t="shared" si="23"/>
        <v>3769.8900000000003</v>
      </c>
      <c r="D539" s="32">
        <f t="shared" si="23"/>
        <v>3420.6200000000003</v>
      </c>
      <c r="E539" s="32">
        <f t="shared" si="23"/>
        <v>2471.3900000000003</v>
      </c>
      <c r="F539" s="32">
        <f t="shared" si="23"/>
        <v>1768.0800000000002</v>
      </c>
      <c r="G539" s="32">
        <f t="shared" si="23"/>
        <v>1387.01</v>
      </c>
    </row>
    <row r="540" spans="1:7" ht="14" hidden="1" x14ac:dyDescent="0.15">
      <c r="A540" s="18">
        <v>28</v>
      </c>
      <c r="B540" s="20"/>
      <c r="C540" s="32">
        <f t="shared" si="23"/>
        <v>3769.8900000000003</v>
      </c>
      <c r="D540" s="32">
        <f t="shared" si="23"/>
        <v>3420.6200000000003</v>
      </c>
      <c r="E540" s="32">
        <f t="shared" si="23"/>
        <v>2471.3900000000003</v>
      </c>
      <c r="F540" s="32">
        <f t="shared" si="23"/>
        <v>1768.0800000000002</v>
      </c>
      <c r="G540" s="32">
        <f t="shared" si="23"/>
        <v>1387.01</v>
      </c>
    </row>
    <row r="541" spans="1:7" ht="14" hidden="1" x14ac:dyDescent="0.15">
      <c r="A541" s="18">
        <v>29</v>
      </c>
      <c r="B541" s="20"/>
      <c r="C541" s="32">
        <f t="shared" si="23"/>
        <v>3769.8900000000003</v>
      </c>
      <c r="D541" s="32">
        <f t="shared" si="23"/>
        <v>3420.6200000000003</v>
      </c>
      <c r="E541" s="32">
        <f t="shared" si="23"/>
        <v>2471.3900000000003</v>
      </c>
      <c r="F541" s="32">
        <f t="shared" si="23"/>
        <v>1768.0800000000002</v>
      </c>
      <c r="G541" s="32">
        <f t="shared" si="23"/>
        <v>1387.01</v>
      </c>
    </row>
    <row r="542" spans="1:7" ht="14" hidden="1" x14ac:dyDescent="0.15">
      <c r="A542" s="18">
        <v>30</v>
      </c>
      <c r="B542" s="20"/>
      <c r="C542" s="32">
        <f t="shared" si="23"/>
        <v>4192.83</v>
      </c>
      <c r="D542" s="32">
        <f t="shared" si="23"/>
        <v>3804.34</v>
      </c>
      <c r="E542" s="32">
        <f t="shared" si="23"/>
        <v>2712.54</v>
      </c>
      <c r="F542" s="32">
        <f t="shared" si="23"/>
        <v>1940.3300000000002</v>
      </c>
      <c r="G542" s="32">
        <f t="shared" si="23"/>
        <v>1521.63</v>
      </c>
    </row>
    <row r="543" spans="1:7" ht="14" hidden="1" x14ac:dyDescent="0.15">
      <c r="A543" s="18">
        <v>31</v>
      </c>
      <c r="B543" s="20"/>
      <c r="C543" s="32">
        <f t="shared" si="23"/>
        <v>4192.83</v>
      </c>
      <c r="D543" s="32">
        <f t="shared" si="23"/>
        <v>3804.34</v>
      </c>
      <c r="E543" s="32">
        <f t="shared" si="23"/>
        <v>2712.54</v>
      </c>
      <c r="F543" s="32">
        <f t="shared" si="23"/>
        <v>1940.3300000000002</v>
      </c>
      <c r="G543" s="32">
        <f t="shared" si="23"/>
        <v>1521.63</v>
      </c>
    </row>
    <row r="544" spans="1:7" ht="14" hidden="1" x14ac:dyDescent="0.15">
      <c r="A544" s="18">
        <v>32</v>
      </c>
      <c r="B544" s="20"/>
      <c r="C544" s="32">
        <f t="shared" si="23"/>
        <v>4192.83</v>
      </c>
      <c r="D544" s="32">
        <f t="shared" si="23"/>
        <v>3804.34</v>
      </c>
      <c r="E544" s="32">
        <f t="shared" si="23"/>
        <v>2712.54</v>
      </c>
      <c r="F544" s="32">
        <f t="shared" si="23"/>
        <v>1940.3300000000002</v>
      </c>
      <c r="G544" s="32">
        <f t="shared" si="23"/>
        <v>1521.63</v>
      </c>
    </row>
    <row r="545" spans="1:7" ht="14" hidden="1" x14ac:dyDescent="0.15">
      <c r="A545" s="18">
        <v>33</v>
      </c>
      <c r="B545" s="20"/>
      <c r="C545" s="32">
        <f t="shared" si="23"/>
        <v>4192.83</v>
      </c>
      <c r="D545" s="32">
        <f t="shared" si="23"/>
        <v>3804.34</v>
      </c>
      <c r="E545" s="32">
        <f t="shared" si="23"/>
        <v>2712.54</v>
      </c>
      <c r="F545" s="32">
        <f t="shared" si="23"/>
        <v>1940.3300000000002</v>
      </c>
      <c r="G545" s="32">
        <f t="shared" si="23"/>
        <v>1521.63</v>
      </c>
    </row>
    <row r="546" spans="1:7" ht="14" hidden="1" x14ac:dyDescent="0.15">
      <c r="A546" s="18">
        <v>34</v>
      </c>
      <c r="B546" s="20"/>
      <c r="C546" s="32">
        <f t="shared" si="23"/>
        <v>4192.83</v>
      </c>
      <c r="D546" s="32">
        <f t="shared" si="23"/>
        <v>3804.34</v>
      </c>
      <c r="E546" s="32">
        <f t="shared" si="23"/>
        <v>2712.54</v>
      </c>
      <c r="F546" s="32">
        <f t="shared" si="23"/>
        <v>1940.3300000000002</v>
      </c>
      <c r="G546" s="32">
        <f t="shared" si="23"/>
        <v>1521.63</v>
      </c>
    </row>
    <row r="547" spans="1:7" ht="14" hidden="1" x14ac:dyDescent="0.15">
      <c r="A547" s="18">
        <v>35</v>
      </c>
      <c r="B547" s="20"/>
      <c r="C547" s="32">
        <f t="shared" ref="C547:G562" si="24">+C172*$K$4</f>
        <v>4678.84</v>
      </c>
      <c r="D547" s="32">
        <f t="shared" si="24"/>
        <v>4247.42</v>
      </c>
      <c r="E547" s="32">
        <f t="shared" si="24"/>
        <v>2997.6800000000003</v>
      </c>
      <c r="F547" s="32">
        <f t="shared" si="24"/>
        <v>2145.44</v>
      </c>
      <c r="G547" s="32">
        <f t="shared" si="24"/>
        <v>1682.75</v>
      </c>
    </row>
    <row r="548" spans="1:7" ht="14" hidden="1" x14ac:dyDescent="0.15">
      <c r="A548" s="18">
        <v>36</v>
      </c>
      <c r="B548" s="20"/>
      <c r="C548" s="32">
        <f t="shared" si="24"/>
        <v>4678.84</v>
      </c>
      <c r="D548" s="32">
        <f t="shared" si="24"/>
        <v>4247.42</v>
      </c>
      <c r="E548" s="32">
        <f t="shared" si="24"/>
        <v>2997.6800000000003</v>
      </c>
      <c r="F548" s="32">
        <f t="shared" si="24"/>
        <v>2145.44</v>
      </c>
      <c r="G548" s="32">
        <f t="shared" si="24"/>
        <v>1682.75</v>
      </c>
    </row>
    <row r="549" spans="1:7" ht="14" hidden="1" x14ac:dyDescent="0.15">
      <c r="A549" s="18">
        <v>37</v>
      </c>
      <c r="B549" s="20"/>
      <c r="C549" s="32">
        <f t="shared" si="24"/>
        <v>4678.84</v>
      </c>
      <c r="D549" s="32">
        <f t="shared" si="24"/>
        <v>4247.42</v>
      </c>
      <c r="E549" s="32">
        <f t="shared" si="24"/>
        <v>2997.6800000000003</v>
      </c>
      <c r="F549" s="32">
        <f t="shared" si="24"/>
        <v>2145.44</v>
      </c>
      <c r="G549" s="32">
        <f t="shared" si="24"/>
        <v>1682.75</v>
      </c>
    </row>
    <row r="550" spans="1:7" ht="14" hidden="1" x14ac:dyDescent="0.15">
      <c r="A550" s="18">
        <v>38</v>
      </c>
      <c r="B550" s="20"/>
      <c r="C550" s="32">
        <f t="shared" si="24"/>
        <v>4678.84</v>
      </c>
      <c r="D550" s="32">
        <f t="shared" si="24"/>
        <v>4247.42</v>
      </c>
      <c r="E550" s="32">
        <f t="shared" si="24"/>
        <v>2997.6800000000003</v>
      </c>
      <c r="F550" s="32">
        <f t="shared" si="24"/>
        <v>2145.44</v>
      </c>
      <c r="G550" s="32">
        <f t="shared" si="24"/>
        <v>1682.75</v>
      </c>
    </row>
    <row r="551" spans="1:7" ht="14" hidden="1" x14ac:dyDescent="0.15">
      <c r="A551" s="18">
        <v>39</v>
      </c>
      <c r="B551" s="20"/>
      <c r="C551" s="32">
        <f t="shared" si="24"/>
        <v>4678.84</v>
      </c>
      <c r="D551" s="32">
        <f t="shared" si="24"/>
        <v>4247.42</v>
      </c>
      <c r="E551" s="32">
        <f t="shared" si="24"/>
        <v>2997.6800000000003</v>
      </c>
      <c r="F551" s="32">
        <f t="shared" si="24"/>
        <v>2145.44</v>
      </c>
      <c r="G551" s="32">
        <f t="shared" si="24"/>
        <v>1682.75</v>
      </c>
    </row>
    <row r="552" spans="1:7" ht="14" hidden="1" x14ac:dyDescent="0.15">
      <c r="A552" s="18">
        <v>40</v>
      </c>
      <c r="B552" s="20"/>
      <c r="C552" s="32">
        <f t="shared" si="24"/>
        <v>5242.2300000000005</v>
      </c>
      <c r="D552" s="32">
        <f t="shared" si="24"/>
        <v>4756.22</v>
      </c>
      <c r="E552" s="32">
        <f t="shared" si="24"/>
        <v>3332.6400000000003</v>
      </c>
      <c r="F552" s="32">
        <f t="shared" si="24"/>
        <v>2383.94</v>
      </c>
      <c r="G552" s="32">
        <f t="shared" si="24"/>
        <v>1869.8400000000001</v>
      </c>
    </row>
    <row r="553" spans="1:7" ht="14" hidden="1" x14ac:dyDescent="0.15">
      <c r="A553" s="18">
        <v>41</v>
      </c>
      <c r="B553" s="20"/>
      <c r="C553" s="32">
        <f t="shared" si="24"/>
        <v>5242.2300000000005</v>
      </c>
      <c r="D553" s="32">
        <f t="shared" si="24"/>
        <v>4756.22</v>
      </c>
      <c r="E553" s="32">
        <f t="shared" si="24"/>
        <v>3332.6400000000003</v>
      </c>
      <c r="F553" s="32">
        <f t="shared" si="24"/>
        <v>2383.94</v>
      </c>
      <c r="G553" s="32">
        <f t="shared" si="24"/>
        <v>1869.8400000000001</v>
      </c>
    </row>
    <row r="554" spans="1:7" ht="14" hidden="1" x14ac:dyDescent="0.15">
      <c r="A554" s="18">
        <v>42</v>
      </c>
      <c r="B554" s="20"/>
      <c r="C554" s="32">
        <f t="shared" si="24"/>
        <v>5242.2300000000005</v>
      </c>
      <c r="D554" s="32">
        <f t="shared" si="24"/>
        <v>4756.22</v>
      </c>
      <c r="E554" s="32">
        <f t="shared" si="24"/>
        <v>3332.6400000000003</v>
      </c>
      <c r="F554" s="32">
        <f t="shared" si="24"/>
        <v>2383.94</v>
      </c>
      <c r="G554" s="32">
        <f t="shared" si="24"/>
        <v>1869.8400000000001</v>
      </c>
    </row>
    <row r="555" spans="1:7" ht="14" hidden="1" x14ac:dyDescent="0.15">
      <c r="A555" s="18">
        <v>43</v>
      </c>
      <c r="B555" s="20"/>
      <c r="C555" s="32">
        <f t="shared" si="24"/>
        <v>5242.2300000000005</v>
      </c>
      <c r="D555" s="32">
        <f t="shared" si="24"/>
        <v>4756.22</v>
      </c>
      <c r="E555" s="32">
        <f t="shared" si="24"/>
        <v>3332.6400000000003</v>
      </c>
      <c r="F555" s="32">
        <f t="shared" si="24"/>
        <v>2383.94</v>
      </c>
      <c r="G555" s="32">
        <f t="shared" si="24"/>
        <v>1869.8400000000001</v>
      </c>
    </row>
    <row r="556" spans="1:7" ht="14" hidden="1" x14ac:dyDescent="0.15">
      <c r="A556" s="18">
        <v>44</v>
      </c>
      <c r="B556" s="20"/>
      <c r="C556" s="32">
        <f t="shared" si="24"/>
        <v>5242.2300000000005</v>
      </c>
      <c r="D556" s="32">
        <f t="shared" si="24"/>
        <v>4756.22</v>
      </c>
      <c r="E556" s="32">
        <f t="shared" si="24"/>
        <v>3332.6400000000003</v>
      </c>
      <c r="F556" s="32">
        <f t="shared" si="24"/>
        <v>2383.94</v>
      </c>
      <c r="G556" s="32">
        <f t="shared" si="24"/>
        <v>1869.8400000000001</v>
      </c>
    </row>
    <row r="557" spans="1:7" ht="14" hidden="1" x14ac:dyDescent="0.15">
      <c r="A557" s="18">
        <v>45</v>
      </c>
      <c r="B557" s="20"/>
      <c r="C557" s="32">
        <f t="shared" si="24"/>
        <v>5866.04</v>
      </c>
      <c r="D557" s="32">
        <f t="shared" si="24"/>
        <v>5323.85</v>
      </c>
      <c r="E557" s="32">
        <f t="shared" si="24"/>
        <v>3709.4700000000003</v>
      </c>
      <c r="F557" s="32">
        <f t="shared" si="24"/>
        <v>2652.65</v>
      </c>
      <c r="G557" s="32">
        <f t="shared" si="24"/>
        <v>2080.7800000000002</v>
      </c>
    </row>
    <row r="558" spans="1:7" ht="14" hidden="1" x14ac:dyDescent="0.15">
      <c r="A558" s="18">
        <v>46</v>
      </c>
      <c r="B558" s="20"/>
      <c r="C558" s="32">
        <f t="shared" si="24"/>
        <v>5866.04</v>
      </c>
      <c r="D558" s="32">
        <f t="shared" si="24"/>
        <v>5323.85</v>
      </c>
      <c r="E558" s="32">
        <f t="shared" si="24"/>
        <v>3709.4700000000003</v>
      </c>
      <c r="F558" s="32">
        <f t="shared" si="24"/>
        <v>2652.65</v>
      </c>
      <c r="G558" s="32">
        <f t="shared" si="24"/>
        <v>2080.7800000000002</v>
      </c>
    </row>
    <row r="559" spans="1:7" ht="14" hidden="1" x14ac:dyDescent="0.15">
      <c r="A559" s="18">
        <v>47</v>
      </c>
      <c r="B559" s="20"/>
      <c r="C559" s="32">
        <f t="shared" si="24"/>
        <v>5866.04</v>
      </c>
      <c r="D559" s="32">
        <f t="shared" si="24"/>
        <v>5323.85</v>
      </c>
      <c r="E559" s="32">
        <f t="shared" si="24"/>
        <v>3709.4700000000003</v>
      </c>
      <c r="F559" s="32">
        <f t="shared" si="24"/>
        <v>2652.65</v>
      </c>
      <c r="G559" s="32">
        <f t="shared" si="24"/>
        <v>2080.7800000000002</v>
      </c>
    </row>
    <row r="560" spans="1:7" ht="14" hidden="1" x14ac:dyDescent="0.15">
      <c r="A560" s="18">
        <v>48</v>
      </c>
      <c r="B560" s="20"/>
      <c r="C560" s="32">
        <f t="shared" si="24"/>
        <v>5866.04</v>
      </c>
      <c r="D560" s="32">
        <f t="shared" si="24"/>
        <v>5323.85</v>
      </c>
      <c r="E560" s="32">
        <f t="shared" si="24"/>
        <v>3709.4700000000003</v>
      </c>
      <c r="F560" s="32">
        <f t="shared" si="24"/>
        <v>2652.65</v>
      </c>
      <c r="G560" s="32">
        <f t="shared" si="24"/>
        <v>2080.7800000000002</v>
      </c>
    </row>
    <row r="561" spans="1:7" ht="14" hidden="1" x14ac:dyDescent="0.15">
      <c r="A561" s="18">
        <v>49</v>
      </c>
      <c r="B561" s="20"/>
      <c r="C561" s="32">
        <f t="shared" si="24"/>
        <v>5866.04</v>
      </c>
      <c r="D561" s="32">
        <f t="shared" si="24"/>
        <v>5323.85</v>
      </c>
      <c r="E561" s="32">
        <f t="shared" si="24"/>
        <v>3709.4700000000003</v>
      </c>
      <c r="F561" s="32">
        <f t="shared" si="24"/>
        <v>2652.65</v>
      </c>
      <c r="G561" s="32">
        <f t="shared" si="24"/>
        <v>2080.7800000000002</v>
      </c>
    </row>
    <row r="562" spans="1:7" ht="14" hidden="1" x14ac:dyDescent="0.15">
      <c r="A562" s="18">
        <v>50</v>
      </c>
      <c r="B562" s="20"/>
      <c r="C562" s="32">
        <f t="shared" si="24"/>
        <v>6569.35</v>
      </c>
      <c r="D562" s="32">
        <f t="shared" si="24"/>
        <v>5963.56</v>
      </c>
      <c r="E562" s="32">
        <f t="shared" si="24"/>
        <v>4138.24</v>
      </c>
      <c r="F562" s="32">
        <f t="shared" si="24"/>
        <v>2959.52</v>
      </c>
      <c r="G562" s="32">
        <f t="shared" si="24"/>
        <v>2321.9300000000003</v>
      </c>
    </row>
    <row r="563" spans="1:7" ht="14" hidden="1" x14ac:dyDescent="0.15">
      <c r="A563" s="18">
        <v>51</v>
      </c>
      <c r="B563" s="20"/>
      <c r="C563" s="32">
        <f t="shared" ref="C563:G578" si="25">+C188*$K$4</f>
        <v>6569.35</v>
      </c>
      <c r="D563" s="32">
        <f t="shared" si="25"/>
        <v>5963.56</v>
      </c>
      <c r="E563" s="32">
        <f t="shared" si="25"/>
        <v>4138.24</v>
      </c>
      <c r="F563" s="32">
        <f t="shared" si="25"/>
        <v>2959.52</v>
      </c>
      <c r="G563" s="32">
        <f t="shared" si="25"/>
        <v>2321.9300000000003</v>
      </c>
    </row>
    <row r="564" spans="1:7" ht="14" hidden="1" x14ac:dyDescent="0.15">
      <c r="A564" s="18">
        <v>52</v>
      </c>
      <c r="B564" s="20"/>
      <c r="C564" s="32">
        <f t="shared" si="25"/>
        <v>6569.35</v>
      </c>
      <c r="D564" s="32">
        <f t="shared" si="25"/>
        <v>5963.56</v>
      </c>
      <c r="E564" s="32">
        <f t="shared" si="25"/>
        <v>4138.24</v>
      </c>
      <c r="F564" s="32">
        <f t="shared" si="25"/>
        <v>2959.52</v>
      </c>
      <c r="G564" s="32">
        <f t="shared" si="25"/>
        <v>2321.9300000000003</v>
      </c>
    </row>
    <row r="565" spans="1:7" ht="14" hidden="1" x14ac:dyDescent="0.15">
      <c r="A565" s="18">
        <v>53</v>
      </c>
      <c r="B565" s="20"/>
      <c r="C565" s="32">
        <f t="shared" si="25"/>
        <v>6569.35</v>
      </c>
      <c r="D565" s="32">
        <f t="shared" si="25"/>
        <v>5963.56</v>
      </c>
      <c r="E565" s="32">
        <f t="shared" si="25"/>
        <v>4138.24</v>
      </c>
      <c r="F565" s="32">
        <f t="shared" si="25"/>
        <v>2959.52</v>
      </c>
      <c r="G565" s="32">
        <f t="shared" si="25"/>
        <v>2321.9300000000003</v>
      </c>
    </row>
    <row r="566" spans="1:7" ht="14" hidden="1" x14ac:dyDescent="0.15">
      <c r="A566" s="18">
        <v>54</v>
      </c>
      <c r="B566" s="20"/>
      <c r="C566" s="32">
        <f t="shared" si="25"/>
        <v>6569.35</v>
      </c>
      <c r="D566" s="32">
        <f t="shared" si="25"/>
        <v>5963.56</v>
      </c>
      <c r="E566" s="32">
        <f t="shared" si="25"/>
        <v>4138.24</v>
      </c>
      <c r="F566" s="32">
        <f t="shared" si="25"/>
        <v>2959.52</v>
      </c>
      <c r="G566" s="32">
        <f t="shared" si="25"/>
        <v>2321.9300000000003</v>
      </c>
    </row>
    <row r="567" spans="1:7" ht="14" hidden="1" x14ac:dyDescent="0.15">
      <c r="A567" s="18">
        <v>55</v>
      </c>
      <c r="B567" s="20"/>
      <c r="C567" s="32">
        <f t="shared" si="25"/>
        <v>7346.33</v>
      </c>
      <c r="D567" s="32">
        <f t="shared" si="25"/>
        <v>6664.75</v>
      </c>
      <c r="E567" s="32">
        <f t="shared" si="25"/>
        <v>4613.6500000000005</v>
      </c>
      <c r="F567" s="32">
        <f t="shared" si="25"/>
        <v>3299.25</v>
      </c>
      <c r="G567" s="32">
        <f t="shared" si="25"/>
        <v>2589.0500000000002</v>
      </c>
    </row>
    <row r="568" spans="1:7" ht="14" hidden="1" x14ac:dyDescent="0.15">
      <c r="A568" s="18">
        <v>56</v>
      </c>
      <c r="B568" s="20"/>
      <c r="C568" s="32">
        <f t="shared" si="25"/>
        <v>7346.33</v>
      </c>
      <c r="D568" s="32">
        <f t="shared" si="25"/>
        <v>6664.75</v>
      </c>
      <c r="E568" s="32">
        <f t="shared" si="25"/>
        <v>4613.6500000000005</v>
      </c>
      <c r="F568" s="32">
        <f t="shared" si="25"/>
        <v>3299.25</v>
      </c>
      <c r="G568" s="32">
        <f t="shared" si="25"/>
        <v>2589.0500000000002</v>
      </c>
    </row>
    <row r="569" spans="1:7" ht="14" hidden="1" x14ac:dyDescent="0.15">
      <c r="A569" s="18">
        <v>57</v>
      </c>
      <c r="B569" s="20"/>
      <c r="C569" s="32">
        <f t="shared" si="25"/>
        <v>7346.33</v>
      </c>
      <c r="D569" s="32">
        <f t="shared" si="25"/>
        <v>6664.75</v>
      </c>
      <c r="E569" s="32">
        <f t="shared" si="25"/>
        <v>4613.6500000000005</v>
      </c>
      <c r="F569" s="32">
        <f t="shared" si="25"/>
        <v>3299.25</v>
      </c>
      <c r="G569" s="32">
        <f t="shared" si="25"/>
        <v>2589.0500000000002</v>
      </c>
    </row>
    <row r="570" spans="1:7" ht="14" hidden="1" x14ac:dyDescent="0.15">
      <c r="A570" s="18">
        <v>58</v>
      </c>
      <c r="B570" s="20"/>
      <c r="C570" s="32">
        <f t="shared" si="25"/>
        <v>7346.33</v>
      </c>
      <c r="D570" s="32">
        <f t="shared" si="25"/>
        <v>6664.75</v>
      </c>
      <c r="E570" s="32">
        <f t="shared" si="25"/>
        <v>4613.6500000000005</v>
      </c>
      <c r="F570" s="32">
        <f t="shared" si="25"/>
        <v>3299.25</v>
      </c>
      <c r="G570" s="32">
        <f t="shared" si="25"/>
        <v>2589.0500000000002</v>
      </c>
    </row>
    <row r="571" spans="1:7" ht="14" hidden="1" x14ac:dyDescent="0.15">
      <c r="A571" s="18">
        <v>59</v>
      </c>
      <c r="B571" s="20"/>
      <c r="C571" s="32">
        <f t="shared" si="25"/>
        <v>7346.33</v>
      </c>
      <c r="D571" s="32">
        <f t="shared" si="25"/>
        <v>6664.75</v>
      </c>
      <c r="E571" s="32">
        <f t="shared" si="25"/>
        <v>4613.6500000000005</v>
      </c>
      <c r="F571" s="32">
        <f t="shared" si="25"/>
        <v>3299.25</v>
      </c>
      <c r="G571" s="32">
        <f t="shared" si="25"/>
        <v>2589.0500000000002</v>
      </c>
    </row>
    <row r="572" spans="1:7" ht="14" hidden="1" x14ac:dyDescent="0.15">
      <c r="A572" s="18">
        <v>60</v>
      </c>
      <c r="B572" s="20"/>
      <c r="C572" s="32">
        <f t="shared" si="25"/>
        <v>7859.9000000000005</v>
      </c>
      <c r="D572" s="32">
        <f t="shared" si="25"/>
        <v>7134.33</v>
      </c>
      <c r="E572" s="32">
        <f t="shared" si="25"/>
        <v>4932.71</v>
      </c>
      <c r="F572" s="32">
        <f t="shared" si="25"/>
        <v>3528.21</v>
      </c>
      <c r="G572" s="32">
        <f t="shared" si="25"/>
        <v>2767.6600000000003</v>
      </c>
    </row>
    <row r="573" spans="1:7" ht="14" hidden="1" x14ac:dyDescent="0.15">
      <c r="A573" s="18">
        <v>61</v>
      </c>
      <c r="B573" s="20"/>
      <c r="C573" s="32">
        <f t="shared" si="25"/>
        <v>8759.3100000000013</v>
      </c>
      <c r="D573" s="32">
        <f t="shared" si="25"/>
        <v>7950</v>
      </c>
      <c r="E573" s="32">
        <f t="shared" si="25"/>
        <v>5489.7400000000007</v>
      </c>
      <c r="F573" s="32">
        <f t="shared" si="25"/>
        <v>3926.77</v>
      </c>
      <c r="G573" s="32">
        <f t="shared" si="25"/>
        <v>3079.8300000000004</v>
      </c>
    </row>
    <row r="574" spans="1:7" ht="14" hidden="1" x14ac:dyDescent="0.15">
      <c r="A574" s="18">
        <v>62</v>
      </c>
      <c r="B574" s="20"/>
      <c r="C574" s="32">
        <f t="shared" si="25"/>
        <v>9732.3900000000012</v>
      </c>
      <c r="D574" s="32">
        <f t="shared" si="25"/>
        <v>8832.98</v>
      </c>
      <c r="E574" s="32">
        <f t="shared" si="25"/>
        <v>6096.59</v>
      </c>
      <c r="F574" s="32">
        <f t="shared" si="25"/>
        <v>4359.25</v>
      </c>
      <c r="G574" s="32">
        <f t="shared" si="25"/>
        <v>3419.56</v>
      </c>
    </row>
    <row r="575" spans="1:7" ht="14" hidden="1" x14ac:dyDescent="0.15">
      <c r="A575" s="18">
        <v>63</v>
      </c>
      <c r="B575" s="20"/>
      <c r="C575" s="32">
        <f t="shared" si="25"/>
        <v>10777.550000000001</v>
      </c>
      <c r="D575" s="32">
        <f t="shared" si="25"/>
        <v>9781.15</v>
      </c>
      <c r="E575" s="32">
        <f t="shared" si="25"/>
        <v>6752.7300000000005</v>
      </c>
      <c r="F575" s="32">
        <f t="shared" si="25"/>
        <v>4828.3</v>
      </c>
      <c r="G575" s="32">
        <f t="shared" si="25"/>
        <v>3787.9100000000003</v>
      </c>
    </row>
    <row r="576" spans="1:7" ht="14" hidden="1" x14ac:dyDescent="0.15">
      <c r="A576" s="18">
        <v>64</v>
      </c>
      <c r="B576" s="20"/>
      <c r="C576" s="32">
        <f t="shared" si="25"/>
        <v>11896.91</v>
      </c>
      <c r="D576" s="32">
        <f t="shared" si="25"/>
        <v>10797.69</v>
      </c>
      <c r="E576" s="32">
        <f t="shared" si="25"/>
        <v>7456.04</v>
      </c>
      <c r="F576" s="32">
        <f t="shared" si="25"/>
        <v>5330.7400000000007</v>
      </c>
      <c r="G576" s="32">
        <f t="shared" si="25"/>
        <v>4182.76</v>
      </c>
    </row>
    <row r="577" spans="1:7" ht="14" hidden="1" x14ac:dyDescent="0.15">
      <c r="A577" s="18">
        <v>65</v>
      </c>
      <c r="B577" s="20"/>
      <c r="C577" s="32">
        <f t="shared" si="25"/>
        <v>13088.35</v>
      </c>
      <c r="D577" s="32">
        <f t="shared" si="25"/>
        <v>11878.36</v>
      </c>
      <c r="E577" s="32">
        <f t="shared" si="25"/>
        <v>8208.6400000000012</v>
      </c>
      <c r="F577" s="32">
        <f t="shared" si="25"/>
        <v>5869.75</v>
      </c>
      <c r="G577" s="32">
        <f t="shared" si="25"/>
        <v>4605.7</v>
      </c>
    </row>
    <row r="578" spans="1:7" ht="14" hidden="1" x14ac:dyDescent="0.15">
      <c r="A578" s="18">
        <v>66</v>
      </c>
      <c r="B578" s="20"/>
      <c r="C578" s="32">
        <f t="shared" si="25"/>
        <v>14353.990000000002</v>
      </c>
      <c r="D578" s="32">
        <f t="shared" si="25"/>
        <v>13027.93</v>
      </c>
      <c r="E578" s="32">
        <f t="shared" si="25"/>
        <v>9008.94</v>
      </c>
      <c r="F578" s="32">
        <f t="shared" si="25"/>
        <v>6442.68</v>
      </c>
      <c r="G578" s="32">
        <f t="shared" si="25"/>
        <v>5055.67</v>
      </c>
    </row>
    <row r="579" spans="1:7" ht="14" hidden="1" x14ac:dyDescent="0.15">
      <c r="A579" s="18">
        <v>67</v>
      </c>
      <c r="B579" s="20"/>
      <c r="C579" s="32">
        <f t="shared" ref="C579:G594" si="26">+C204*$K$4</f>
        <v>15693.300000000001</v>
      </c>
      <c r="D579" s="32">
        <f t="shared" si="26"/>
        <v>14242.69</v>
      </c>
      <c r="E579" s="32">
        <f t="shared" si="26"/>
        <v>9859.0600000000013</v>
      </c>
      <c r="F579" s="32">
        <f t="shared" si="26"/>
        <v>7050.06</v>
      </c>
      <c r="G579" s="32">
        <f t="shared" si="26"/>
        <v>5530.55</v>
      </c>
    </row>
    <row r="580" spans="1:7" ht="14" hidden="1" x14ac:dyDescent="0.15">
      <c r="A580" s="18">
        <v>68</v>
      </c>
      <c r="B580" s="20"/>
      <c r="C580" s="32">
        <f t="shared" si="26"/>
        <v>17106.810000000001</v>
      </c>
      <c r="D580" s="32">
        <f t="shared" si="26"/>
        <v>15525.29</v>
      </c>
      <c r="E580" s="32">
        <f t="shared" si="26"/>
        <v>10758.470000000001</v>
      </c>
      <c r="F580" s="32">
        <f t="shared" si="26"/>
        <v>7693.4800000000005</v>
      </c>
      <c r="G580" s="32">
        <f t="shared" si="26"/>
        <v>6035.1100000000006</v>
      </c>
    </row>
    <row r="581" spans="1:7" ht="14" hidden="1" x14ac:dyDescent="0.15">
      <c r="A581" s="18">
        <v>69</v>
      </c>
      <c r="B581" s="20"/>
      <c r="C581" s="32">
        <f t="shared" si="26"/>
        <v>18593.46</v>
      </c>
      <c r="D581" s="32">
        <f t="shared" si="26"/>
        <v>16873.080000000002</v>
      </c>
      <c r="E581" s="32">
        <f t="shared" si="26"/>
        <v>11703.99</v>
      </c>
      <c r="F581" s="32">
        <f t="shared" si="26"/>
        <v>8369.23</v>
      </c>
      <c r="G581" s="32">
        <f t="shared" si="26"/>
        <v>6565.64</v>
      </c>
    </row>
    <row r="582" spans="1:7" ht="14" hidden="1" x14ac:dyDescent="0.15">
      <c r="A582" s="18">
        <v>70</v>
      </c>
      <c r="B582" s="20"/>
      <c r="C582" s="32">
        <f t="shared" si="26"/>
        <v>20152.190000000002</v>
      </c>
      <c r="D582" s="32">
        <f t="shared" si="26"/>
        <v>18288.71</v>
      </c>
      <c r="E582" s="32">
        <f t="shared" si="26"/>
        <v>12699.86</v>
      </c>
      <c r="F582" s="32">
        <f t="shared" si="26"/>
        <v>9081.02</v>
      </c>
      <c r="G582" s="32">
        <f t="shared" si="26"/>
        <v>7123.7300000000005</v>
      </c>
    </row>
    <row r="583" spans="1:7" ht="14" hidden="1" x14ac:dyDescent="0.15">
      <c r="A583" s="18">
        <v>71</v>
      </c>
      <c r="B583" s="20"/>
      <c r="C583" s="32">
        <f t="shared" si="26"/>
        <v>21785.120000000003</v>
      </c>
      <c r="D583" s="32">
        <f t="shared" si="26"/>
        <v>19770.060000000001</v>
      </c>
      <c r="E583" s="32">
        <f t="shared" si="26"/>
        <v>13743.960000000001</v>
      </c>
      <c r="F583" s="32">
        <f t="shared" si="26"/>
        <v>9827.7900000000009</v>
      </c>
      <c r="G583" s="32">
        <f t="shared" si="26"/>
        <v>7710.4400000000005</v>
      </c>
    </row>
    <row r="584" spans="1:7" ht="14" hidden="1" x14ac:dyDescent="0.15">
      <c r="A584" s="18">
        <v>72</v>
      </c>
      <c r="B584" s="20"/>
      <c r="C584" s="32">
        <f t="shared" si="26"/>
        <v>23491.72</v>
      </c>
      <c r="D584" s="32">
        <f t="shared" si="26"/>
        <v>21319.25</v>
      </c>
      <c r="E584" s="32">
        <f t="shared" si="26"/>
        <v>14837.880000000001</v>
      </c>
      <c r="F584" s="32">
        <f t="shared" si="26"/>
        <v>10610.07</v>
      </c>
      <c r="G584" s="32">
        <f t="shared" si="26"/>
        <v>8324.18</v>
      </c>
    </row>
    <row r="585" spans="1:7" ht="14" hidden="1" x14ac:dyDescent="0.15">
      <c r="A585" s="18">
        <v>73</v>
      </c>
      <c r="B585" s="20"/>
      <c r="C585" s="32">
        <f t="shared" si="26"/>
        <v>25270.400000000001</v>
      </c>
      <c r="D585" s="32">
        <f t="shared" si="26"/>
        <v>22934.16</v>
      </c>
      <c r="E585" s="32">
        <f t="shared" si="26"/>
        <v>15979.5</v>
      </c>
      <c r="F585" s="32">
        <f t="shared" si="26"/>
        <v>11426.27</v>
      </c>
      <c r="G585" s="32">
        <f t="shared" si="26"/>
        <v>8964.42</v>
      </c>
    </row>
    <row r="586" spans="1:7" ht="14" hidden="1" x14ac:dyDescent="0.15">
      <c r="A586" s="18">
        <v>74</v>
      </c>
      <c r="B586" s="20"/>
      <c r="C586" s="32">
        <f t="shared" si="26"/>
        <v>27124.34</v>
      </c>
      <c r="D586" s="32">
        <f t="shared" si="26"/>
        <v>24615.850000000002</v>
      </c>
      <c r="E586" s="32">
        <f t="shared" si="26"/>
        <v>17169.350000000002</v>
      </c>
      <c r="F586" s="32">
        <f t="shared" si="26"/>
        <v>12277.45</v>
      </c>
      <c r="G586" s="32">
        <f t="shared" si="26"/>
        <v>9632.2200000000012</v>
      </c>
    </row>
    <row r="587" spans="1:7" ht="14" hidden="1" x14ac:dyDescent="0.15">
      <c r="A587" s="18">
        <v>75</v>
      </c>
      <c r="B587" s="20"/>
      <c r="C587" s="32">
        <f t="shared" si="26"/>
        <v>29049.83</v>
      </c>
      <c r="D587" s="32">
        <f t="shared" si="26"/>
        <v>26362.2</v>
      </c>
      <c r="E587" s="32">
        <f t="shared" si="26"/>
        <v>18409.02</v>
      </c>
      <c r="F587" s="32">
        <f t="shared" si="26"/>
        <v>13163.08</v>
      </c>
      <c r="G587" s="32">
        <f t="shared" si="26"/>
        <v>10327.050000000001</v>
      </c>
    </row>
    <row r="588" spans="1:7" ht="14" hidden="1" x14ac:dyDescent="0.15">
      <c r="A588" s="18">
        <v>76</v>
      </c>
      <c r="B588" s="20"/>
      <c r="C588" s="32">
        <f t="shared" si="26"/>
        <v>29049.83</v>
      </c>
      <c r="D588" s="32">
        <f t="shared" si="26"/>
        <v>26362.2</v>
      </c>
      <c r="E588" s="32">
        <f t="shared" si="26"/>
        <v>18409.02</v>
      </c>
      <c r="F588" s="32">
        <f t="shared" si="26"/>
        <v>13163.08</v>
      </c>
      <c r="G588" s="32">
        <f t="shared" si="26"/>
        <v>10327.050000000001</v>
      </c>
    </row>
    <row r="589" spans="1:7" ht="14" hidden="1" x14ac:dyDescent="0.15">
      <c r="A589" s="18">
        <v>77</v>
      </c>
      <c r="B589" s="20"/>
      <c r="C589" s="32">
        <f t="shared" si="26"/>
        <v>29049.83</v>
      </c>
      <c r="D589" s="32">
        <f t="shared" si="26"/>
        <v>26362.2</v>
      </c>
      <c r="E589" s="32">
        <f t="shared" si="26"/>
        <v>18409.02</v>
      </c>
      <c r="F589" s="32">
        <f t="shared" si="26"/>
        <v>13163.08</v>
      </c>
      <c r="G589" s="32">
        <f t="shared" si="26"/>
        <v>10327.050000000001</v>
      </c>
    </row>
    <row r="590" spans="1:7" ht="14" hidden="1" x14ac:dyDescent="0.15">
      <c r="A590" s="18">
        <v>78</v>
      </c>
      <c r="B590" s="20"/>
      <c r="C590" s="32">
        <f t="shared" si="26"/>
        <v>29049.83</v>
      </c>
      <c r="D590" s="32">
        <f t="shared" si="26"/>
        <v>26362.2</v>
      </c>
      <c r="E590" s="32">
        <f t="shared" si="26"/>
        <v>18409.02</v>
      </c>
      <c r="F590" s="32">
        <f t="shared" si="26"/>
        <v>13163.08</v>
      </c>
      <c r="G590" s="32">
        <f t="shared" si="26"/>
        <v>10327.050000000001</v>
      </c>
    </row>
    <row r="591" spans="1:7" ht="14" hidden="1" x14ac:dyDescent="0.15">
      <c r="A591" s="18">
        <v>79</v>
      </c>
      <c r="B591" s="20"/>
      <c r="C591" s="32">
        <f t="shared" si="26"/>
        <v>29049.83</v>
      </c>
      <c r="D591" s="32">
        <f t="shared" si="26"/>
        <v>26362.2</v>
      </c>
      <c r="E591" s="32">
        <f t="shared" si="26"/>
        <v>18409.02</v>
      </c>
      <c r="F591" s="32">
        <f t="shared" si="26"/>
        <v>13163.08</v>
      </c>
      <c r="G591" s="32">
        <f t="shared" si="26"/>
        <v>10327.050000000001</v>
      </c>
    </row>
    <row r="592" spans="1:7" ht="14" hidden="1" x14ac:dyDescent="0.15">
      <c r="A592" s="18">
        <v>80</v>
      </c>
      <c r="B592" s="20"/>
      <c r="C592" s="32">
        <f t="shared" si="26"/>
        <v>29049.83</v>
      </c>
      <c r="D592" s="32">
        <f t="shared" si="26"/>
        <v>26362.2</v>
      </c>
      <c r="E592" s="32">
        <f t="shared" si="26"/>
        <v>18409.02</v>
      </c>
      <c r="F592" s="32">
        <f t="shared" si="26"/>
        <v>13163.08</v>
      </c>
      <c r="G592" s="32">
        <f t="shared" si="26"/>
        <v>10327.050000000001</v>
      </c>
    </row>
    <row r="593" spans="1:7" ht="14" hidden="1" x14ac:dyDescent="0.15">
      <c r="A593" s="18">
        <v>81</v>
      </c>
      <c r="B593" s="20"/>
      <c r="C593" s="32">
        <f t="shared" si="26"/>
        <v>29049.83</v>
      </c>
      <c r="D593" s="32">
        <f t="shared" si="26"/>
        <v>26362.2</v>
      </c>
      <c r="E593" s="32">
        <f t="shared" si="26"/>
        <v>18409.02</v>
      </c>
      <c r="F593" s="32">
        <f t="shared" si="26"/>
        <v>13163.08</v>
      </c>
      <c r="G593" s="32">
        <f t="shared" si="26"/>
        <v>10327.050000000001</v>
      </c>
    </row>
    <row r="594" spans="1:7" ht="14" hidden="1" x14ac:dyDescent="0.15">
      <c r="A594" s="18">
        <v>82</v>
      </c>
      <c r="B594" s="20"/>
      <c r="C594" s="32">
        <f t="shared" si="26"/>
        <v>29049.83</v>
      </c>
      <c r="D594" s="32">
        <f t="shared" si="26"/>
        <v>26362.2</v>
      </c>
      <c r="E594" s="32">
        <f t="shared" si="26"/>
        <v>18409.02</v>
      </c>
      <c r="F594" s="32">
        <f t="shared" si="26"/>
        <v>13163.08</v>
      </c>
      <c r="G594" s="32">
        <f t="shared" si="26"/>
        <v>10327.050000000001</v>
      </c>
    </row>
    <row r="595" spans="1:7" ht="14" hidden="1" x14ac:dyDescent="0.15">
      <c r="A595" s="18">
        <v>83</v>
      </c>
      <c r="B595" s="20"/>
      <c r="C595" s="32">
        <f t="shared" ref="C595:G599" si="27">+C220*$K$4</f>
        <v>29049.83</v>
      </c>
      <c r="D595" s="32">
        <f t="shared" si="27"/>
        <v>26362.2</v>
      </c>
      <c r="E595" s="32">
        <f t="shared" si="27"/>
        <v>18409.02</v>
      </c>
      <c r="F595" s="32">
        <f t="shared" si="27"/>
        <v>13163.08</v>
      </c>
      <c r="G595" s="32">
        <f t="shared" si="27"/>
        <v>10327.050000000001</v>
      </c>
    </row>
    <row r="596" spans="1:7" ht="14" hidden="1" x14ac:dyDescent="0.15">
      <c r="A596" s="18">
        <v>84</v>
      </c>
      <c r="B596" s="20" t="s">
        <v>3</v>
      </c>
      <c r="C596" s="32">
        <f t="shared" si="27"/>
        <v>29049.83</v>
      </c>
      <c r="D596" s="32">
        <f t="shared" si="27"/>
        <v>26362.2</v>
      </c>
      <c r="E596" s="32">
        <f t="shared" si="27"/>
        <v>18409.02</v>
      </c>
      <c r="F596" s="32">
        <f t="shared" si="27"/>
        <v>13163.08</v>
      </c>
      <c r="G596" s="32">
        <f t="shared" si="27"/>
        <v>10327.050000000001</v>
      </c>
    </row>
    <row r="597" spans="1:7" ht="14" hidden="1" x14ac:dyDescent="0.15">
      <c r="A597" s="18">
        <v>1</v>
      </c>
      <c r="B597" s="20" t="s">
        <v>4</v>
      </c>
      <c r="C597" s="32">
        <f t="shared" si="27"/>
        <v>1490.89</v>
      </c>
      <c r="D597" s="32">
        <f t="shared" si="27"/>
        <v>1354.15</v>
      </c>
      <c r="E597" s="32">
        <f t="shared" si="27"/>
        <v>999.58</v>
      </c>
      <c r="F597" s="32">
        <f t="shared" si="27"/>
        <v>716.03000000000009</v>
      </c>
      <c r="G597" s="32">
        <f t="shared" si="27"/>
        <v>562.33000000000004</v>
      </c>
    </row>
    <row r="598" spans="1:7" ht="14" hidden="1" x14ac:dyDescent="0.15">
      <c r="A598" s="18">
        <v>2</v>
      </c>
      <c r="B598" s="20" t="s">
        <v>1</v>
      </c>
      <c r="C598" s="32">
        <f t="shared" si="27"/>
        <v>2533.4</v>
      </c>
      <c r="D598" s="32">
        <f t="shared" si="27"/>
        <v>2299.67</v>
      </c>
      <c r="E598" s="32">
        <f t="shared" si="27"/>
        <v>1699.71</v>
      </c>
      <c r="F598" s="32">
        <f t="shared" si="27"/>
        <v>1216.8800000000001</v>
      </c>
      <c r="G598" s="32">
        <f t="shared" si="27"/>
        <v>954</v>
      </c>
    </row>
    <row r="599" spans="1:7" ht="15" hidden="1" thickBot="1" x14ac:dyDescent="0.2">
      <c r="A599" s="21">
        <v>3</v>
      </c>
      <c r="B599" s="22" t="s">
        <v>5</v>
      </c>
      <c r="C599" s="32">
        <f t="shared" si="27"/>
        <v>3575.9100000000003</v>
      </c>
      <c r="D599" s="32">
        <f t="shared" si="27"/>
        <v>3246.78</v>
      </c>
      <c r="E599" s="32">
        <f t="shared" si="27"/>
        <v>2398.25</v>
      </c>
      <c r="F599" s="32">
        <f t="shared" si="27"/>
        <v>1715.6100000000001</v>
      </c>
      <c r="G599" s="32">
        <f t="shared" si="27"/>
        <v>1346.2</v>
      </c>
    </row>
    <row r="600" spans="1:7" ht="14" hidden="1" thickBot="1" x14ac:dyDescent="0.2">
      <c r="A600" s="17"/>
      <c r="B600" s="17"/>
      <c r="C600" s="17"/>
      <c r="D600" s="17"/>
      <c r="E600" s="17"/>
      <c r="F600" s="17"/>
      <c r="G600" s="17"/>
    </row>
    <row r="601" spans="1:7" ht="18" hidden="1" x14ac:dyDescent="0.2">
      <c r="A601" s="562" t="s">
        <v>19</v>
      </c>
      <c r="B601" s="563"/>
      <c r="C601" s="563"/>
      <c r="D601" s="563"/>
      <c r="E601" s="563"/>
      <c r="F601" s="563"/>
      <c r="G601" s="564"/>
    </row>
    <row r="602" spans="1:7" ht="18" hidden="1" x14ac:dyDescent="0.2">
      <c r="A602" s="559" t="s">
        <v>11</v>
      </c>
      <c r="B602" s="560"/>
      <c r="C602" s="560"/>
      <c r="D602" s="560"/>
      <c r="E602" s="560"/>
      <c r="F602" s="560"/>
      <c r="G602" s="561"/>
    </row>
    <row r="603" spans="1:7" hidden="1" x14ac:dyDescent="0.15">
      <c r="A603" s="557" t="s">
        <v>0</v>
      </c>
      <c r="B603" s="558"/>
      <c r="C603" s="558"/>
      <c r="D603" s="558"/>
      <c r="E603" s="558"/>
      <c r="F603" s="558"/>
      <c r="G603" s="565"/>
    </row>
    <row r="604" spans="1:7" hidden="1" x14ac:dyDescent="0.15">
      <c r="A604" s="18" t="s">
        <v>2</v>
      </c>
      <c r="B604" s="19" t="s">
        <v>2</v>
      </c>
      <c r="C604" s="34">
        <v>2000</v>
      </c>
      <c r="D604" s="34">
        <v>3500</v>
      </c>
      <c r="E604" s="308">
        <v>5000</v>
      </c>
      <c r="F604" s="306"/>
      <c r="G604" s="307"/>
    </row>
    <row r="605" spans="1:7" ht="14" hidden="1" x14ac:dyDescent="0.15">
      <c r="A605" s="18">
        <v>18</v>
      </c>
      <c r="B605" s="20"/>
      <c r="C605" s="32">
        <f>+C305*$K$4</f>
        <v>2212.75</v>
      </c>
      <c r="D605" s="32">
        <f t="shared" ref="D605:G605" si="28">+D305*$K$4</f>
        <v>2123.1800000000003</v>
      </c>
      <c r="E605" s="32">
        <f t="shared" si="28"/>
        <v>1555.02</v>
      </c>
      <c r="F605" s="32">
        <f t="shared" si="28"/>
        <v>1111.4100000000001</v>
      </c>
      <c r="G605" s="32">
        <f t="shared" si="28"/>
        <v>872.91000000000008</v>
      </c>
    </row>
    <row r="606" spans="1:7" ht="14" hidden="1" x14ac:dyDescent="0.15">
      <c r="A606" s="18">
        <v>19</v>
      </c>
      <c r="B606" s="20"/>
      <c r="C606" s="32">
        <f t="shared" ref="C606:G621" si="29">+C306*$K$4</f>
        <v>2212.75</v>
      </c>
      <c r="D606" s="32">
        <f t="shared" si="29"/>
        <v>2123.1800000000003</v>
      </c>
      <c r="E606" s="32">
        <f t="shared" si="29"/>
        <v>1555.02</v>
      </c>
      <c r="F606" s="32">
        <f t="shared" si="29"/>
        <v>1111.4100000000001</v>
      </c>
      <c r="G606" s="32">
        <f t="shared" si="29"/>
        <v>872.91000000000008</v>
      </c>
    </row>
    <row r="607" spans="1:7" ht="14" hidden="1" x14ac:dyDescent="0.15">
      <c r="A607" s="18">
        <v>20</v>
      </c>
      <c r="B607" s="20"/>
      <c r="C607" s="32">
        <f t="shared" si="29"/>
        <v>2212.75</v>
      </c>
      <c r="D607" s="32">
        <f t="shared" si="29"/>
        <v>2123.1800000000003</v>
      </c>
      <c r="E607" s="32">
        <f t="shared" si="29"/>
        <v>1555.02</v>
      </c>
      <c r="F607" s="32">
        <f t="shared" si="29"/>
        <v>1111.4100000000001</v>
      </c>
      <c r="G607" s="32">
        <f t="shared" si="29"/>
        <v>872.91000000000008</v>
      </c>
    </row>
    <row r="608" spans="1:7" ht="14" hidden="1" x14ac:dyDescent="0.15">
      <c r="A608" s="18">
        <v>21</v>
      </c>
      <c r="B608" s="20"/>
      <c r="C608" s="32">
        <f t="shared" si="29"/>
        <v>2212.75</v>
      </c>
      <c r="D608" s="32">
        <f t="shared" si="29"/>
        <v>2123.1800000000003</v>
      </c>
      <c r="E608" s="32">
        <f t="shared" si="29"/>
        <v>1555.02</v>
      </c>
      <c r="F608" s="32">
        <f t="shared" si="29"/>
        <v>1111.4100000000001</v>
      </c>
      <c r="G608" s="32">
        <f t="shared" si="29"/>
        <v>872.91000000000008</v>
      </c>
    </row>
    <row r="609" spans="1:7" ht="14" hidden="1" x14ac:dyDescent="0.15">
      <c r="A609" s="18">
        <v>22</v>
      </c>
      <c r="B609" s="20"/>
      <c r="C609" s="32">
        <f t="shared" si="29"/>
        <v>2212.75</v>
      </c>
      <c r="D609" s="32">
        <f t="shared" si="29"/>
        <v>2123.1800000000003</v>
      </c>
      <c r="E609" s="32">
        <f t="shared" si="29"/>
        <v>1555.02</v>
      </c>
      <c r="F609" s="32">
        <f t="shared" si="29"/>
        <v>1111.4100000000001</v>
      </c>
      <c r="G609" s="32">
        <f t="shared" si="29"/>
        <v>872.91000000000008</v>
      </c>
    </row>
    <row r="610" spans="1:7" ht="14" hidden="1" x14ac:dyDescent="0.15">
      <c r="A610" s="18">
        <v>23</v>
      </c>
      <c r="B610" s="20"/>
      <c r="C610" s="32">
        <f t="shared" si="29"/>
        <v>2212.75</v>
      </c>
      <c r="D610" s="32">
        <f t="shared" si="29"/>
        <v>2123.1800000000003</v>
      </c>
      <c r="E610" s="32">
        <f t="shared" si="29"/>
        <v>1555.02</v>
      </c>
      <c r="F610" s="32">
        <f t="shared" si="29"/>
        <v>1111.4100000000001</v>
      </c>
      <c r="G610" s="32">
        <f t="shared" si="29"/>
        <v>872.91000000000008</v>
      </c>
    </row>
    <row r="611" spans="1:7" ht="14" hidden="1" x14ac:dyDescent="0.15">
      <c r="A611" s="18">
        <v>24</v>
      </c>
      <c r="B611" s="20"/>
      <c r="C611" s="32">
        <f t="shared" si="29"/>
        <v>2212.75</v>
      </c>
      <c r="D611" s="32">
        <f t="shared" si="29"/>
        <v>2123.1800000000003</v>
      </c>
      <c r="E611" s="32">
        <f t="shared" si="29"/>
        <v>1555.02</v>
      </c>
      <c r="F611" s="32">
        <f t="shared" si="29"/>
        <v>1111.4100000000001</v>
      </c>
      <c r="G611" s="32">
        <f t="shared" si="29"/>
        <v>872.91000000000008</v>
      </c>
    </row>
    <row r="612" spans="1:7" ht="14" hidden="1" x14ac:dyDescent="0.15">
      <c r="A612" s="18">
        <v>25</v>
      </c>
      <c r="B612" s="20"/>
      <c r="C612" s="32">
        <f t="shared" si="29"/>
        <v>2387.65</v>
      </c>
      <c r="D612" s="32">
        <f t="shared" si="29"/>
        <v>2290.6600000000003</v>
      </c>
      <c r="E612" s="32">
        <f t="shared" si="29"/>
        <v>1658.9</v>
      </c>
      <c r="F612" s="32">
        <f t="shared" si="29"/>
        <v>1185.6100000000001</v>
      </c>
      <c r="G612" s="32">
        <f t="shared" si="29"/>
        <v>930.15000000000009</v>
      </c>
    </row>
    <row r="613" spans="1:7" ht="14" hidden="1" x14ac:dyDescent="0.15">
      <c r="A613" s="18">
        <v>26</v>
      </c>
      <c r="B613" s="20"/>
      <c r="C613" s="32">
        <f t="shared" si="29"/>
        <v>2387.65</v>
      </c>
      <c r="D613" s="32">
        <f t="shared" si="29"/>
        <v>2290.6600000000003</v>
      </c>
      <c r="E613" s="32">
        <f t="shared" si="29"/>
        <v>1658.9</v>
      </c>
      <c r="F613" s="32">
        <f t="shared" si="29"/>
        <v>1185.6100000000001</v>
      </c>
      <c r="G613" s="32">
        <f t="shared" si="29"/>
        <v>930.15000000000009</v>
      </c>
    </row>
    <row r="614" spans="1:7" ht="14" hidden="1" x14ac:dyDescent="0.15">
      <c r="A614" s="18">
        <v>27</v>
      </c>
      <c r="B614" s="20"/>
      <c r="C614" s="32">
        <f t="shared" si="29"/>
        <v>2387.65</v>
      </c>
      <c r="D614" s="32">
        <f t="shared" si="29"/>
        <v>2290.6600000000003</v>
      </c>
      <c r="E614" s="32">
        <f t="shared" si="29"/>
        <v>1658.9</v>
      </c>
      <c r="F614" s="32">
        <f t="shared" si="29"/>
        <v>1185.6100000000001</v>
      </c>
      <c r="G614" s="32">
        <f t="shared" si="29"/>
        <v>930.15000000000009</v>
      </c>
    </row>
    <row r="615" spans="1:7" ht="14" hidden="1" x14ac:dyDescent="0.15">
      <c r="A615" s="18">
        <v>28</v>
      </c>
      <c r="B615" s="20"/>
      <c r="C615" s="32">
        <f t="shared" si="29"/>
        <v>2387.65</v>
      </c>
      <c r="D615" s="32">
        <f t="shared" si="29"/>
        <v>2290.6600000000003</v>
      </c>
      <c r="E615" s="32">
        <f t="shared" si="29"/>
        <v>1658.9</v>
      </c>
      <c r="F615" s="32">
        <f t="shared" si="29"/>
        <v>1185.6100000000001</v>
      </c>
      <c r="G615" s="32">
        <f t="shared" si="29"/>
        <v>930.15000000000009</v>
      </c>
    </row>
    <row r="616" spans="1:7" ht="14" hidden="1" x14ac:dyDescent="0.15">
      <c r="A616" s="18">
        <v>29</v>
      </c>
      <c r="B616" s="20"/>
      <c r="C616" s="32">
        <f t="shared" si="29"/>
        <v>2387.65</v>
      </c>
      <c r="D616" s="32">
        <f t="shared" si="29"/>
        <v>2290.6600000000003</v>
      </c>
      <c r="E616" s="32">
        <f t="shared" si="29"/>
        <v>1658.9</v>
      </c>
      <c r="F616" s="32">
        <f t="shared" si="29"/>
        <v>1185.6100000000001</v>
      </c>
      <c r="G616" s="32">
        <f t="shared" si="29"/>
        <v>930.15000000000009</v>
      </c>
    </row>
    <row r="617" spans="1:7" ht="14" hidden="1" x14ac:dyDescent="0.15">
      <c r="A617" s="18">
        <v>30</v>
      </c>
      <c r="B617" s="20"/>
      <c r="C617" s="32">
        <f t="shared" si="29"/>
        <v>2693.46</v>
      </c>
      <c r="D617" s="32">
        <f t="shared" si="29"/>
        <v>2584.81</v>
      </c>
      <c r="E617" s="32">
        <f t="shared" si="29"/>
        <v>1845.46</v>
      </c>
      <c r="F617" s="32">
        <f t="shared" si="29"/>
        <v>1318.64</v>
      </c>
      <c r="G617" s="32">
        <f t="shared" si="29"/>
        <v>1035.0900000000001</v>
      </c>
    </row>
    <row r="618" spans="1:7" ht="14" hidden="1" x14ac:dyDescent="0.15">
      <c r="A618" s="18">
        <v>31</v>
      </c>
      <c r="B618" s="20"/>
      <c r="C618" s="32">
        <f t="shared" si="29"/>
        <v>2693.46</v>
      </c>
      <c r="D618" s="32">
        <f t="shared" si="29"/>
        <v>2584.81</v>
      </c>
      <c r="E618" s="32">
        <f t="shared" si="29"/>
        <v>1845.46</v>
      </c>
      <c r="F618" s="32">
        <f t="shared" si="29"/>
        <v>1318.64</v>
      </c>
      <c r="G618" s="32">
        <f t="shared" si="29"/>
        <v>1035.0900000000001</v>
      </c>
    </row>
    <row r="619" spans="1:7" ht="14" hidden="1" x14ac:dyDescent="0.15">
      <c r="A619" s="18">
        <v>32</v>
      </c>
      <c r="B619" s="20"/>
      <c r="C619" s="32">
        <f t="shared" si="29"/>
        <v>2693.46</v>
      </c>
      <c r="D619" s="32">
        <f t="shared" si="29"/>
        <v>2584.81</v>
      </c>
      <c r="E619" s="32">
        <f t="shared" si="29"/>
        <v>1845.46</v>
      </c>
      <c r="F619" s="32">
        <f t="shared" si="29"/>
        <v>1318.64</v>
      </c>
      <c r="G619" s="32">
        <f t="shared" si="29"/>
        <v>1035.0900000000001</v>
      </c>
    </row>
    <row r="620" spans="1:7" ht="14" hidden="1" x14ac:dyDescent="0.15">
      <c r="A620" s="18">
        <v>33</v>
      </c>
      <c r="B620" s="20"/>
      <c r="C620" s="32">
        <f t="shared" si="29"/>
        <v>2693.46</v>
      </c>
      <c r="D620" s="32">
        <f t="shared" si="29"/>
        <v>2584.81</v>
      </c>
      <c r="E620" s="32">
        <f t="shared" si="29"/>
        <v>1845.46</v>
      </c>
      <c r="F620" s="32">
        <f t="shared" si="29"/>
        <v>1318.64</v>
      </c>
      <c r="G620" s="32">
        <f t="shared" si="29"/>
        <v>1035.0900000000001</v>
      </c>
    </row>
    <row r="621" spans="1:7" ht="14" hidden="1" x14ac:dyDescent="0.15">
      <c r="A621" s="18">
        <v>34</v>
      </c>
      <c r="B621" s="20"/>
      <c r="C621" s="32">
        <f t="shared" si="29"/>
        <v>2693.46</v>
      </c>
      <c r="D621" s="32">
        <f t="shared" si="29"/>
        <v>2584.81</v>
      </c>
      <c r="E621" s="32">
        <f t="shared" si="29"/>
        <v>1845.46</v>
      </c>
      <c r="F621" s="32">
        <f t="shared" si="29"/>
        <v>1318.64</v>
      </c>
      <c r="G621" s="32">
        <f t="shared" si="29"/>
        <v>1035.0900000000001</v>
      </c>
    </row>
    <row r="622" spans="1:7" ht="14" hidden="1" x14ac:dyDescent="0.15">
      <c r="A622" s="18">
        <v>35</v>
      </c>
      <c r="B622" s="20"/>
      <c r="C622" s="32">
        <f t="shared" ref="C622:G637" si="30">+C322*$K$4</f>
        <v>3049.09</v>
      </c>
      <c r="D622" s="32">
        <f t="shared" si="30"/>
        <v>2925.07</v>
      </c>
      <c r="E622" s="32">
        <f t="shared" si="30"/>
        <v>2065.94</v>
      </c>
      <c r="F622" s="32">
        <f t="shared" si="30"/>
        <v>1476.5800000000002</v>
      </c>
      <c r="G622" s="32">
        <f t="shared" si="30"/>
        <v>1158.5800000000002</v>
      </c>
    </row>
    <row r="623" spans="1:7" ht="14" hidden="1" x14ac:dyDescent="0.15">
      <c r="A623" s="18">
        <v>36</v>
      </c>
      <c r="B623" s="20"/>
      <c r="C623" s="32">
        <f t="shared" si="30"/>
        <v>3049.09</v>
      </c>
      <c r="D623" s="32">
        <f t="shared" si="30"/>
        <v>2925.07</v>
      </c>
      <c r="E623" s="32">
        <f t="shared" si="30"/>
        <v>2065.94</v>
      </c>
      <c r="F623" s="32">
        <f t="shared" si="30"/>
        <v>1476.5800000000002</v>
      </c>
      <c r="G623" s="32">
        <f t="shared" si="30"/>
        <v>1158.5800000000002</v>
      </c>
    </row>
    <row r="624" spans="1:7" ht="14" hidden="1" x14ac:dyDescent="0.15">
      <c r="A624" s="18">
        <v>37</v>
      </c>
      <c r="B624" s="20"/>
      <c r="C624" s="32">
        <f t="shared" si="30"/>
        <v>3049.09</v>
      </c>
      <c r="D624" s="32">
        <f t="shared" si="30"/>
        <v>2925.07</v>
      </c>
      <c r="E624" s="32">
        <f t="shared" si="30"/>
        <v>2065.94</v>
      </c>
      <c r="F624" s="32">
        <f t="shared" si="30"/>
        <v>1476.5800000000002</v>
      </c>
      <c r="G624" s="32">
        <f t="shared" si="30"/>
        <v>1158.5800000000002</v>
      </c>
    </row>
    <row r="625" spans="1:7" ht="14" hidden="1" x14ac:dyDescent="0.15">
      <c r="A625" s="18">
        <v>38</v>
      </c>
      <c r="B625" s="20"/>
      <c r="C625" s="32">
        <f t="shared" si="30"/>
        <v>3049.09</v>
      </c>
      <c r="D625" s="32">
        <f t="shared" si="30"/>
        <v>2925.07</v>
      </c>
      <c r="E625" s="32">
        <f t="shared" si="30"/>
        <v>2065.94</v>
      </c>
      <c r="F625" s="32">
        <f t="shared" si="30"/>
        <v>1476.5800000000002</v>
      </c>
      <c r="G625" s="32">
        <f t="shared" si="30"/>
        <v>1158.5800000000002</v>
      </c>
    </row>
    <row r="626" spans="1:7" ht="14" hidden="1" x14ac:dyDescent="0.15">
      <c r="A626" s="18">
        <v>39</v>
      </c>
      <c r="B626" s="20"/>
      <c r="C626" s="32">
        <f t="shared" si="30"/>
        <v>3049.09</v>
      </c>
      <c r="D626" s="32">
        <f t="shared" si="30"/>
        <v>2925.07</v>
      </c>
      <c r="E626" s="32">
        <f t="shared" si="30"/>
        <v>2065.94</v>
      </c>
      <c r="F626" s="32">
        <f t="shared" si="30"/>
        <v>1476.5800000000002</v>
      </c>
      <c r="G626" s="32">
        <f t="shared" si="30"/>
        <v>1158.5800000000002</v>
      </c>
    </row>
    <row r="627" spans="1:7" ht="14" hidden="1" x14ac:dyDescent="0.15">
      <c r="A627" s="18">
        <v>40</v>
      </c>
      <c r="B627" s="20"/>
      <c r="C627" s="32">
        <f t="shared" si="30"/>
        <v>3458.25</v>
      </c>
      <c r="D627" s="32">
        <f t="shared" si="30"/>
        <v>3317.8</v>
      </c>
      <c r="E627" s="32">
        <f t="shared" si="30"/>
        <v>2325.11</v>
      </c>
      <c r="F627" s="32">
        <f t="shared" si="30"/>
        <v>1661.5500000000002</v>
      </c>
      <c r="G627" s="32">
        <f t="shared" si="30"/>
        <v>1303.27</v>
      </c>
    </row>
    <row r="628" spans="1:7" ht="14" hidden="1" x14ac:dyDescent="0.15">
      <c r="A628" s="18">
        <v>41</v>
      </c>
      <c r="B628" s="20"/>
      <c r="C628" s="32">
        <f t="shared" si="30"/>
        <v>3458.25</v>
      </c>
      <c r="D628" s="32">
        <f t="shared" si="30"/>
        <v>3317.8</v>
      </c>
      <c r="E628" s="32">
        <f t="shared" si="30"/>
        <v>2325.11</v>
      </c>
      <c r="F628" s="32">
        <f t="shared" si="30"/>
        <v>1661.5500000000002</v>
      </c>
      <c r="G628" s="32">
        <f t="shared" si="30"/>
        <v>1303.27</v>
      </c>
    </row>
    <row r="629" spans="1:7" ht="14" hidden="1" x14ac:dyDescent="0.15">
      <c r="A629" s="18">
        <v>42</v>
      </c>
      <c r="B629" s="20"/>
      <c r="C629" s="32">
        <f t="shared" si="30"/>
        <v>3458.25</v>
      </c>
      <c r="D629" s="32">
        <f t="shared" si="30"/>
        <v>3317.8</v>
      </c>
      <c r="E629" s="32">
        <f t="shared" si="30"/>
        <v>2325.11</v>
      </c>
      <c r="F629" s="32">
        <f t="shared" si="30"/>
        <v>1661.5500000000002</v>
      </c>
      <c r="G629" s="32">
        <f t="shared" si="30"/>
        <v>1303.27</v>
      </c>
    </row>
    <row r="630" spans="1:7" ht="14" hidden="1" x14ac:dyDescent="0.15">
      <c r="A630" s="18">
        <v>43</v>
      </c>
      <c r="B630" s="20"/>
      <c r="C630" s="32">
        <f t="shared" si="30"/>
        <v>3458.25</v>
      </c>
      <c r="D630" s="32">
        <f t="shared" si="30"/>
        <v>3317.8</v>
      </c>
      <c r="E630" s="32">
        <f t="shared" si="30"/>
        <v>2325.11</v>
      </c>
      <c r="F630" s="32">
        <f t="shared" si="30"/>
        <v>1661.5500000000002</v>
      </c>
      <c r="G630" s="32">
        <f t="shared" si="30"/>
        <v>1303.27</v>
      </c>
    </row>
    <row r="631" spans="1:7" ht="14" hidden="1" x14ac:dyDescent="0.15">
      <c r="A631" s="18">
        <v>44</v>
      </c>
      <c r="B631" s="20"/>
      <c r="C631" s="32">
        <f t="shared" si="30"/>
        <v>3458.25</v>
      </c>
      <c r="D631" s="32">
        <f t="shared" si="30"/>
        <v>3317.8</v>
      </c>
      <c r="E631" s="32">
        <f t="shared" si="30"/>
        <v>2325.11</v>
      </c>
      <c r="F631" s="32">
        <f t="shared" si="30"/>
        <v>1661.5500000000002</v>
      </c>
      <c r="G631" s="32">
        <f t="shared" si="30"/>
        <v>1303.27</v>
      </c>
    </row>
    <row r="632" spans="1:7" ht="14" hidden="1" x14ac:dyDescent="0.15">
      <c r="A632" s="18">
        <v>45</v>
      </c>
      <c r="B632" s="20"/>
      <c r="C632" s="32">
        <f t="shared" si="30"/>
        <v>3913.52</v>
      </c>
      <c r="D632" s="32">
        <f t="shared" si="30"/>
        <v>3755.05</v>
      </c>
      <c r="E632" s="32">
        <f t="shared" si="30"/>
        <v>2617.67</v>
      </c>
      <c r="F632" s="32">
        <f t="shared" si="30"/>
        <v>1869.8400000000001</v>
      </c>
      <c r="G632" s="32">
        <f t="shared" si="30"/>
        <v>1468.1000000000001</v>
      </c>
    </row>
    <row r="633" spans="1:7" ht="14" hidden="1" x14ac:dyDescent="0.15">
      <c r="A633" s="18">
        <v>46</v>
      </c>
      <c r="B633" s="20"/>
      <c r="C633" s="32">
        <f t="shared" si="30"/>
        <v>3913.52</v>
      </c>
      <c r="D633" s="32">
        <f t="shared" si="30"/>
        <v>3755.05</v>
      </c>
      <c r="E633" s="32">
        <f t="shared" si="30"/>
        <v>2617.67</v>
      </c>
      <c r="F633" s="32">
        <f t="shared" si="30"/>
        <v>1869.8400000000001</v>
      </c>
      <c r="G633" s="32">
        <f t="shared" si="30"/>
        <v>1468.1000000000001</v>
      </c>
    </row>
    <row r="634" spans="1:7" ht="14" hidden="1" x14ac:dyDescent="0.15">
      <c r="A634" s="18">
        <v>47</v>
      </c>
      <c r="B634" s="20"/>
      <c r="C634" s="32">
        <f t="shared" si="30"/>
        <v>3913.52</v>
      </c>
      <c r="D634" s="32">
        <f t="shared" si="30"/>
        <v>3755.05</v>
      </c>
      <c r="E634" s="32">
        <f t="shared" si="30"/>
        <v>2617.67</v>
      </c>
      <c r="F634" s="32">
        <f t="shared" si="30"/>
        <v>1869.8400000000001</v>
      </c>
      <c r="G634" s="32">
        <f t="shared" si="30"/>
        <v>1468.1000000000001</v>
      </c>
    </row>
    <row r="635" spans="1:7" ht="14" hidden="1" x14ac:dyDescent="0.15">
      <c r="A635" s="18">
        <v>48</v>
      </c>
      <c r="B635" s="20"/>
      <c r="C635" s="32">
        <f t="shared" si="30"/>
        <v>3913.52</v>
      </c>
      <c r="D635" s="32">
        <f t="shared" si="30"/>
        <v>3755.05</v>
      </c>
      <c r="E635" s="32">
        <f t="shared" si="30"/>
        <v>2617.67</v>
      </c>
      <c r="F635" s="32">
        <f t="shared" si="30"/>
        <v>1869.8400000000001</v>
      </c>
      <c r="G635" s="32">
        <f t="shared" si="30"/>
        <v>1468.1000000000001</v>
      </c>
    </row>
    <row r="636" spans="1:7" ht="14" hidden="1" x14ac:dyDescent="0.15">
      <c r="A636" s="18">
        <v>49</v>
      </c>
      <c r="B636" s="20"/>
      <c r="C636" s="32">
        <f t="shared" si="30"/>
        <v>3913.52</v>
      </c>
      <c r="D636" s="32">
        <f t="shared" si="30"/>
        <v>3755.05</v>
      </c>
      <c r="E636" s="32">
        <f t="shared" si="30"/>
        <v>2617.67</v>
      </c>
      <c r="F636" s="32">
        <f t="shared" si="30"/>
        <v>1869.8400000000001</v>
      </c>
      <c r="G636" s="32">
        <f t="shared" si="30"/>
        <v>1468.1000000000001</v>
      </c>
    </row>
    <row r="637" spans="1:7" ht="14" hidden="1" x14ac:dyDescent="0.15">
      <c r="A637" s="18">
        <v>50</v>
      </c>
      <c r="B637" s="20"/>
      <c r="C637" s="32">
        <f t="shared" si="30"/>
        <v>4428.68</v>
      </c>
      <c r="D637" s="32">
        <f t="shared" si="30"/>
        <v>4249.54</v>
      </c>
      <c r="E637" s="32">
        <f t="shared" si="30"/>
        <v>2949.4500000000003</v>
      </c>
      <c r="F637" s="32">
        <f t="shared" si="30"/>
        <v>2107.2800000000002</v>
      </c>
      <c r="G637" s="32">
        <f t="shared" si="30"/>
        <v>1653.0700000000002</v>
      </c>
    </row>
    <row r="638" spans="1:7" ht="14" hidden="1" x14ac:dyDescent="0.15">
      <c r="A638" s="18">
        <v>51</v>
      </c>
      <c r="B638" s="20"/>
      <c r="C638" s="32">
        <f t="shared" ref="C638:G653" si="31">+C338*$K$4</f>
        <v>4428.68</v>
      </c>
      <c r="D638" s="32">
        <f t="shared" si="31"/>
        <v>4249.54</v>
      </c>
      <c r="E638" s="32">
        <f t="shared" si="31"/>
        <v>2949.4500000000003</v>
      </c>
      <c r="F638" s="32">
        <f t="shared" si="31"/>
        <v>2107.2800000000002</v>
      </c>
      <c r="G638" s="32">
        <f t="shared" si="31"/>
        <v>1653.0700000000002</v>
      </c>
    </row>
    <row r="639" spans="1:7" ht="14" hidden="1" x14ac:dyDescent="0.15">
      <c r="A639" s="18">
        <v>52</v>
      </c>
      <c r="B639" s="20"/>
      <c r="C639" s="32">
        <f t="shared" si="31"/>
        <v>4428.68</v>
      </c>
      <c r="D639" s="32">
        <f t="shared" si="31"/>
        <v>4249.54</v>
      </c>
      <c r="E639" s="32">
        <f t="shared" si="31"/>
        <v>2949.4500000000003</v>
      </c>
      <c r="F639" s="32">
        <f t="shared" si="31"/>
        <v>2107.2800000000002</v>
      </c>
      <c r="G639" s="32">
        <f t="shared" si="31"/>
        <v>1653.0700000000002</v>
      </c>
    </row>
    <row r="640" spans="1:7" ht="14" hidden="1" x14ac:dyDescent="0.15">
      <c r="A640" s="18">
        <v>53</v>
      </c>
      <c r="B640" s="20"/>
      <c r="C640" s="32">
        <f t="shared" si="31"/>
        <v>4428.68</v>
      </c>
      <c r="D640" s="32">
        <f t="shared" si="31"/>
        <v>4249.54</v>
      </c>
      <c r="E640" s="32">
        <f t="shared" si="31"/>
        <v>2949.4500000000003</v>
      </c>
      <c r="F640" s="32">
        <f t="shared" si="31"/>
        <v>2107.2800000000002</v>
      </c>
      <c r="G640" s="32">
        <f t="shared" si="31"/>
        <v>1653.0700000000002</v>
      </c>
    </row>
    <row r="641" spans="1:7" ht="14" hidden="1" x14ac:dyDescent="0.15">
      <c r="A641" s="18">
        <v>54</v>
      </c>
      <c r="B641" s="20"/>
      <c r="C641" s="32">
        <f t="shared" si="31"/>
        <v>4428.68</v>
      </c>
      <c r="D641" s="32">
        <f t="shared" si="31"/>
        <v>4249.54</v>
      </c>
      <c r="E641" s="32">
        <f t="shared" si="31"/>
        <v>2949.4500000000003</v>
      </c>
      <c r="F641" s="32">
        <f t="shared" si="31"/>
        <v>2107.2800000000002</v>
      </c>
      <c r="G641" s="32">
        <f t="shared" si="31"/>
        <v>1653.0700000000002</v>
      </c>
    </row>
    <row r="642" spans="1:7" ht="14" hidden="1" x14ac:dyDescent="0.15">
      <c r="A642" s="18">
        <v>55</v>
      </c>
      <c r="B642" s="20"/>
      <c r="C642" s="32">
        <f t="shared" si="31"/>
        <v>4995.25</v>
      </c>
      <c r="D642" s="32">
        <f t="shared" si="31"/>
        <v>4792.26</v>
      </c>
      <c r="E642" s="32">
        <f t="shared" si="31"/>
        <v>3318.86</v>
      </c>
      <c r="F642" s="32">
        <f t="shared" si="31"/>
        <v>2370.1600000000003</v>
      </c>
      <c r="G642" s="32">
        <f t="shared" si="31"/>
        <v>1860.3000000000002</v>
      </c>
    </row>
    <row r="643" spans="1:7" ht="14" hidden="1" x14ac:dyDescent="0.15">
      <c r="A643" s="18">
        <v>56</v>
      </c>
      <c r="B643" s="20"/>
      <c r="C643" s="32">
        <f t="shared" si="31"/>
        <v>4995.25</v>
      </c>
      <c r="D643" s="32">
        <f t="shared" si="31"/>
        <v>4792.26</v>
      </c>
      <c r="E643" s="32">
        <f t="shared" si="31"/>
        <v>3318.86</v>
      </c>
      <c r="F643" s="32">
        <f t="shared" si="31"/>
        <v>2370.1600000000003</v>
      </c>
      <c r="G643" s="32">
        <f t="shared" si="31"/>
        <v>1860.3000000000002</v>
      </c>
    </row>
    <row r="644" spans="1:7" ht="14" hidden="1" x14ac:dyDescent="0.15">
      <c r="A644" s="18">
        <v>57</v>
      </c>
      <c r="B644" s="20"/>
      <c r="C644" s="32">
        <f t="shared" si="31"/>
        <v>4995.25</v>
      </c>
      <c r="D644" s="32">
        <f t="shared" si="31"/>
        <v>4792.26</v>
      </c>
      <c r="E644" s="32">
        <f t="shared" si="31"/>
        <v>3318.86</v>
      </c>
      <c r="F644" s="32">
        <f t="shared" si="31"/>
        <v>2370.1600000000003</v>
      </c>
      <c r="G644" s="32">
        <f t="shared" si="31"/>
        <v>1860.3000000000002</v>
      </c>
    </row>
    <row r="645" spans="1:7" ht="14" hidden="1" x14ac:dyDescent="0.15">
      <c r="A645" s="18">
        <v>58</v>
      </c>
      <c r="B645" s="20"/>
      <c r="C645" s="32">
        <f t="shared" si="31"/>
        <v>4995.25</v>
      </c>
      <c r="D645" s="32">
        <f t="shared" si="31"/>
        <v>4792.26</v>
      </c>
      <c r="E645" s="32">
        <f t="shared" si="31"/>
        <v>3318.86</v>
      </c>
      <c r="F645" s="32">
        <f t="shared" si="31"/>
        <v>2370.1600000000003</v>
      </c>
      <c r="G645" s="32">
        <f t="shared" si="31"/>
        <v>1860.3000000000002</v>
      </c>
    </row>
    <row r="646" spans="1:7" ht="14" hidden="1" x14ac:dyDescent="0.15">
      <c r="A646" s="18">
        <v>59</v>
      </c>
      <c r="B646" s="20"/>
      <c r="C646" s="32">
        <f t="shared" si="31"/>
        <v>4995.25</v>
      </c>
      <c r="D646" s="32">
        <f t="shared" si="31"/>
        <v>4792.26</v>
      </c>
      <c r="E646" s="32">
        <f t="shared" si="31"/>
        <v>3318.86</v>
      </c>
      <c r="F646" s="32">
        <f t="shared" si="31"/>
        <v>2370.1600000000003</v>
      </c>
      <c r="G646" s="32">
        <f t="shared" si="31"/>
        <v>1860.3000000000002</v>
      </c>
    </row>
    <row r="647" spans="1:7" ht="14" hidden="1" x14ac:dyDescent="0.15">
      <c r="A647" s="18">
        <v>60</v>
      </c>
      <c r="B647" s="20"/>
      <c r="C647" s="32">
        <f t="shared" si="31"/>
        <v>5372.6100000000006</v>
      </c>
      <c r="D647" s="32">
        <f t="shared" si="31"/>
        <v>5154.7800000000007</v>
      </c>
      <c r="E647" s="32">
        <f t="shared" si="31"/>
        <v>3565.84</v>
      </c>
      <c r="F647" s="32">
        <f t="shared" si="31"/>
        <v>2546.65</v>
      </c>
      <c r="G647" s="32">
        <f t="shared" si="31"/>
        <v>1998.1000000000001</v>
      </c>
    </row>
    <row r="648" spans="1:7" ht="14" hidden="1" x14ac:dyDescent="0.15">
      <c r="A648" s="18">
        <v>61</v>
      </c>
      <c r="B648" s="20"/>
      <c r="C648" s="32">
        <f t="shared" si="31"/>
        <v>6030.87</v>
      </c>
      <c r="D648" s="32">
        <f t="shared" si="31"/>
        <v>5787.0700000000006</v>
      </c>
      <c r="E648" s="32">
        <f t="shared" si="31"/>
        <v>3999.9100000000003</v>
      </c>
      <c r="F648" s="32">
        <f t="shared" si="31"/>
        <v>2857.23</v>
      </c>
      <c r="G648" s="32">
        <f t="shared" si="31"/>
        <v>2240.84</v>
      </c>
    </row>
    <row r="649" spans="1:7" ht="14" hidden="1" x14ac:dyDescent="0.15">
      <c r="A649" s="18">
        <v>62</v>
      </c>
      <c r="B649" s="20"/>
      <c r="C649" s="32">
        <f t="shared" si="31"/>
        <v>6744.25</v>
      </c>
      <c r="D649" s="32">
        <f t="shared" si="31"/>
        <v>6471.3</v>
      </c>
      <c r="E649" s="32">
        <f t="shared" si="31"/>
        <v>4470.0200000000004</v>
      </c>
      <c r="F649" s="32">
        <f t="shared" si="31"/>
        <v>3192.19</v>
      </c>
      <c r="G649" s="32">
        <f t="shared" si="31"/>
        <v>2505.31</v>
      </c>
    </row>
    <row r="650" spans="1:7" ht="14" hidden="1" x14ac:dyDescent="0.15">
      <c r="A650" s="18">
        <v>63</v>
      </c>
      <c r="B650" s="20"/>
      <c r="C650" s="32">
        <f t="shared" si="31"/>
        <v>7509.5700000000006</v>
      </c>
      <c r="D650" s="32">
        <f t="shared" si="31"/>
        <v>7206.4100000000008</v>
      </c>
      <c r="E650" s="32">
        <f t="shared" si="31"/>
        <v>4979.3500000000004</v>
      </c>
      <c r="F650" s="32">
        <f t="shared" si="31"/>
        <v>3556.8300000000004</v>
      </c>
      <c r="G650" s="32">
        <f t="shared" si="31"/>
        <v>2791.51</v>
      </c>
    </row>
    <row r="651" spans="1:7" ht="14" hidden="1" x14ac:dyDescent="0.15">
      <c r="A651" s="18">
        <v>64</v>
      </c>
      <c r="B651" s="20"/>
      <c r="C651" s="32">
        <f t="shared" si="31"/>
        <v>8331.6</v>
      </c>
      <c r="D651" s="32">
        <f t="shared" si="31"/>
        <v>7993.9900000000007</v>
      </c>
      <c r="E651" s="32">
        <f t="shared" si="31"/>
        <v>5526.31</v>
      </c>
      <c r="F651" s="32">
        <f t="shared" si="31"/>
        <v>3947.44</v>
      </c>
      <c r="G651" s="32">
        <f t="shared" si="31"/>
        <v>3095.73</v>
      </c>
    </row>
    <row r="652" spans="1:7" ht="14" hidden="1" x14ac:dyDescent="0.15">
      <c r="A652" s="18">
        <v>65</v>
      </c>
      <c r="B652" s="20"/>
      <c r="C652" s="32">
        <f t="shared" si="31"/>
        <v>9207.16</v>
      </c>
      <c r="D652" s="32">
        <f t="shared" si="31"/>
        <v>8834.0400000000009</v>
      </c>
      <c r="E652" s="32">
        <f t="shared" si="31"/>
        <v>6110.9000000000005</v>
      </c>
      <c r="F652" s="32">
        <f t="shared" si="31"/>
        <v>4364.0200000000004</v>
      </c>
      <c r="G652" s="32">
        <f t="shared" si="31"/>
        <v>3423.8</v>
      </c>
    </row>
    <row r="653" spans="1:7" ht="14" hidden="1" x14ac:dyDescent="0.15">
      <c r="A653" s="18">
        <v>66</v>
      </c>
      <c r="B653" s="20"/>
      <c r="C653" s="32">
        <f t="shared" si="31"/>
        <v>10136.25</v>
      </c>
      <c r="D653" s="32">
        <f t="shared" si="31"/>
        <v>9726.0300000000007</v>
      </c>
      <c r="E653" s="32">
        <f t="shared" si="31"/>
        <v>6734.71</v>
      </c>
      <c r="F653" s="32">
        <f t="shared" si="31"/>
        <v>4809.75</v>
      </c>
      <c r="G653" s="32">
        <f t="shared" si="31"/>
        <v>3773.6000000000004</v>
      </c>
    </row>
    <row r="654" spans="1:7" ht="14" hidden="1" x14ac:dyDescent="0.15">
      <c r="A654" s="18">
        <v>67</v>
      </c>
      <c r="B654" s="20"/>
      <c r="C654" s="32">
        <f t="shared" ref="C654:G669" si="32">+C354*$K$4</f>
        <v>11119.93</v>
      </c>
      <c r="D654" s="32">
        <f t="shared" si="32"/>
        <v>10669.43</v>
      </c>
      <c r="E654" s="32">
        <f t="shared" si="32"/>
        <v>7394.56</v>
      </c>
      <c r="F654" s="32">
        <f t="shared" si="32"/>
        <v>5280.92</v>
      </c>
      <c r="G654" s="32">
        <f t="shared" si="32"/>
        <v>4143.01</v>
      </c>
    </row>
    <row r="655" spans="1:7" ht="14" hidden="1" x14ac:dyDescent="0.15">
      <c r="A655" s="18">
        <v>68</v>
      </c>
      <c r="B655" s="20"/>
      <c r="C655" s="32">
        <f t="shared" si="32"/>
        <v>12157.67</v>
      </c>
      <c r="D655" s="32">
        <f t="shared" si="32"/>
        <v>11664.77</v>
      </c>
      <c r="E655" s="32">
        <f t="shared" si="32"/>
        <v>8093.1</v>
      </c>
      <c r="F655" s="32">
        <f t="shared" si="32"/>
        <v>5780.71</v>
      </c>
      <c r="G655" s="32">
        <f t="shared" si="32"/>
        <v>4535.74</v>
      </c>
    </row>
    <row r="656" spans="1:7" ht="14" hidden="1" x14ac:dyDescent="0.15">
      <c r="A656" s="18">
        <v>69</v>
      </c>
      <c r="B656" s="20"/>
      <c r="C656" s="32">
        <f t="shared" si="32"/>
        <v>13249.470000000001</v>
      </c>
      <c r="D656" s="32">
        <f t="shared" si="32"/>
        <v>12713.11</v>
      </c>
      <c r="E656" s="32">
        <f t="shared" si="32"/>
        <v>8829.8000000000011</v>
      </c>
      <c r="F656" s="32">
        <f t="shared" si="32"/>
        <v>6305.4100000000008</v>
      </c>
      <c r="G656" s="32">
        <f t="shared" si="32"/>
        <v>4947.0200000000004</v>
      </c>
    </row>
    <row r="657" spans="1:7" ht="14" hidden="1" x14ac:dyDescent="0.15">
      <c r="A657" s="18">
        <v>70</v>
      </c>
      <c r="B657" s="20"/>
      <c r="C657" s="32">
        <f t="shared" si="32"/>
        <v>14396.390000000001</v>
      </c>
      <c r="D657" s="32">
        <f t="shared" si="32"/>
        <v>13813.390000000001</v>
      </c>
      <c r="E657" s="32">
        <f t="shared" si="32"/>
        <v>9603.6</v>
      </c>
      <c r="F657" s="32">
        <f t="shared" si="32"/>
        <v>6859.26</v>
      </c>
      <c r="G657" s="32">
        <f t="shared" si="32"/>
        <v>5381.62</v>
      </c>
    </row>
    <row r="658" spans="1:7" ht="14" hidden="1" x14ac:dyDescent="0.15">
      <c r="A658" s="18">
        <v>71</v>
      </c>
      <c r="B658" s="20"/>
      <c r="C658" s="32">
        <f t="shared" si="32"/>
        <v>15597.37</v>
      </c>
      <c r="D658" s="32">
        <f t="shared" si="32"/>
        <v>14965.08</v>
      </c>
      <c r="E658" s="32">
        <f t="shared" si="32"/>
        <v>10416.620000000001</v>
      </c>
      <c r="F658" s="32">
        <f t="shared" si="32"/>
        <v>7438.02</v>
      </c>
      <c r="G658" s="32">
        <f t="shared" si="32"/>
        <v>5836.3600000000006</v>
      </c>
    </row>
    <row r="659" spans="1:7" ht="14" hidden="1" x14ac:dyDescent="0.15">
      <c r="A659" s="18">
        <v>72</v>
      </c>
      <c r="B659" s="20"/>
      <c r="C659" s="32">
        <f t="shared" si="32"/>
        <v>16851.88</v>
      </c>
      <c r="D659" s="32">
        <f t="shared" si="32"/>
        <v>16169.240000000002</v>
      </c>
      <c r="E659" s="32">
        <f t="shared" si="32"/>
        <v>11267.27</v>
      </c>
      <c r="F659" s="32">
        <f t="shared" si="32"/>
        <v>8046.9900000000007</v>
      </c>
      <c r="G659" s="32">
        <f t="shared" si="32"/>
        <v>6312.3</v>
      </c>
    </row>
    <row r="660" spans="1:7" ht="14" hidden="1" x14ac:dyDescent="0.15">
      <c r="A660" s="18">
        <v>73</v>
      </c>
      <c r="B660" s="20"/>
      <c r="C660" s="32">
        <f t="shared" si="32"/>
        <v>18161.510000000002</v>
      </c>
      <c r="D660" s="32">
        <f t="shared" si="32"/>
        <v>17424.810000000001</v>
      </c>
      <c r="E660" s="32">
        <f t="shared" si="32"/>
        <v>12155.02</v>
      </c>
      <c r="F660" s="32">
        <f t="shared" si="32"/>
        <v>8680.34</v>
      </c>
      <c r="G660" s="32">
        <f t="shared" si="32"/>
        <v>6809.4400000000005</v>
      </c>
    </row>
    <row r="661" spans="1:7" ht="14" hidden="1" x14ac:dyDescent="0.15">
      <c r="A661" s="18">
        <v>74</v>
      </c>
      <c r="B661" s="20"/>
      <c r="C661" s="32">
        <f t="shared" si="32"/>
        <v>19525.2</v>
      </c>
      <c r="D661" s="32">
        <f t="shared" si="32"/>
        <v>18733.38</v>
      </c>
      <c r="E661" s="32">
        <f t="shared" si="32"/>
        <v>13081.99</v>
      </c>
      <c r="F661" s="32">
        <f t="shared" si="32"/>
        <v>9341.7800000000007</v>
      </c>
      <c r="G661" s="32">
        <f t="shared" si="32"/>
        <v>7329.9000000000005</v>
      </c>
    </row>
    <row r="662" spans="1:7" ht="14" hidden="1" x14ac:dyDescent="0.15">
      <c r="A662" s="18">
        <v>75</v>
      </c>
      <c r="B662" s="20"/>
      <c r="C662" s="32">
        <f t="shared" si="32"/>
        <v>20940.830000000002</v>
      </c>
      <c r="D662" s="32">
        <f t="shared" si="32"/>
        <v>20092.830000000002</v>
      </c>
      <c r="E662" s="32">
        <f t="shared" si="32"/>
        <v>14046.060000000001</v>
      </c>
      <c r="F662" s="32">
        <f t="shared" si="32"/>
        <v>10031.310000000001</v>
      </c>
      <c r="G662" s="32">
        <f t="shared" si="32"/>
        <v>7868.9100000000008</v>
      </c>
    </row>
    <row r="663" spans="1:7" ht="14" hidden="1" x14ac:dyDescent="0.15">
      <c r="A663" s="18">
        <v>76</v>
      </c>
      <c r="B663" s="20"/>
      <c r="C663" s="32">
        <f t="shared" si="32"/>
        <v>20940.830000000002</v>
      </c>
      <c r="D663" s="32">
        <f t="shared" si="32"/>
        <v>20092.830000000002</v>
      </c>
      <c r="E663" s="32">
        <f t="shared" si="32"/>
        <v>14046.060000000001</v>
      </c>
      <c r="F663" s="32">
        <f t="shared" si="32"/>
        <v>10031.310000000001</v>
      </c>
      <c r="G663" s="32">
        <f t="shared" si="32"/>
        <v>7868.9100000000008</v>
      </c>
    </row>
    <row r="664" spans="1:7" ht="14" hidden="1" x14ac:dyDescent="0.15">
      <c r="A664" s="18">
        <v>77</v>
      </c>
      <c r="B664" s="20"/>
      <c r="C664" s="32">
        <f t="shared" si="32"/>
        <v>20940.830000000002</v>
      </c>
      <c r="D664" s="32">
        <f t="shared" si="32"/>
        <v>20092.830000000002</v>
      </c>
      <c r="E664" s="32">
        <f t="shared" si="32"/>
        <v>14046.060000000001</v>
      </c>
      <c r="F664" s="32">
        <f t="shared" si="32"/>
        <v>10031.310000000001</v>
      </c>
      <c r="G664" s="32">
        <f t="shared" si="32"/>
        <v>7868.9100000000008</v>
      </c>
    </row>
    <row r="665" spans="1:7" ht="14" hidden="1" x14ac:dyDescent="0.15">
      <c r="A665" s="18">
        <v>78</v>
      </c>
      <c r="B665" s="20"/>
      <c r="C665" s="32">
        <f t="shared" si="32"/>
        <v>20940.830000000002</v>
      </c>
      <c r="D665" s="32">
        <f t="shared" si="32"/>
        <v>20092.830000000002</v>
      </c>
      <c r="E665" s="32">
        <f t="shared" si="32"/>
        <v>14046.060000000001</v>
      </c>
      <c r="F665" s="32">
        <f t="shared" si="32"/>
        <v>10031.310000000001</v>
      </c>
      <c r="G665" s="32">
        <f t="shared" si="32"/>
        <v>7868.9100000000008</v>
      </c>
    </row>
    <row r="666" spans="1:7" ht="14" hidden="1" x14ac:dyDescent="0.15">
      <c r="A666" s="18">
        <v>79</v>
      </c>
      <c r="B666" s="20"/>
      <c r="C666" s="32">
        <f t="shared" si="32"/>
        <v>20940.830000000002</v>
      </c>
      <c r="D666" s="32">
        <f t="shared" si="32"/>
        <v>20092.830000000002</v>
      </c>
      <c r="E666" s="32">
        <f t="shared" si="32"/>
        <v>14046.060000000001</v>
      </c>
      <c r="F666" s="32">
        <f t="shared" si="32"/>
        <v>10031.310000000001</v>
      </c>
      <c r="G666" s="32">
        <f t="shared" si="32"/>
        <v>7868.9100000000008</v>
      </c>
    </row>
    <row r="667" spans="1:7" ht="14" hidden="1" x14ac:dyDescent="0.15">
      <c r="A667" s="18">
        <v>80</v>
      </c>
      <c r="B667" s="20"/>
      <c r="C667" s="32">
        <f t="shared" si="32"/>
        <v>20940.830000000002</v>
      </c>
      <c r="D667" s="32">
        <f t="shared" si="32"/>
        <v>20092.830000000002</v>
      </c>
      <c r="E667" s="32">
        <f t="shared" si="32"/>
        <v>14046.060000000001</v>
      </c>
      <c r="F667" s="32">
        <f t="shared" si="32"/>
        <v>10031.310000000001</v>
      </c>
      <c r="G667" s="32">
        <f t="shared" si="32"/>
        <v>7868.9100000000008</v>
      </c>
    </row>
    <row r="668" spans="1:7" ht="14" hidden="1" x14ac:dyDescent="0.15">
      <c r="A668" s="18">
        <v>81</v>
      </c>
      <c r="B668" s="20"/>
      <c r="C668" s="32">
        <f t="shared" si="32"/>
        <v>20940.830000000002</v>
      </c>
      <c r="D668" s="32">
        <f t="shared" si="32"/>
        <v>20092.830000000002</v>
      </c>
      <c r="E668" s="32">
        <f t="shared" si="32"/>
        <v>14046.060000000001</v>
      </c>
      <c r="F668" s="32">
        <f t="shared" si="32"/>
        <v>10031.310000000001</v>
      </c>
      <c r="G668" s="32">
        <f t="shared" si="32"/>
        <v>7868.9100000000008</v>
      </c>
    </row>
    <row r="669" spans="1:7" ht="14" hidden="1" x14ac:dyDescent="0.15">
      <c r="A669" s="18">
        <v>82</v>
      </c>
      <c r="B669" s="20"/>
      <c r="C669" s="32">
        <f t="shared" si="32"/>
        <v>20940.830000000002</v>
      </c>
      <c r="D669" s="32">
        <f t="shared" si="32"/>
        <v>20092.830000000002</v>
      </c>
      <c r="E669" s="32">
        <f t="shared" si="32"/>
        <v>14046.060000000001</v>
      </c>
      <c r="F669" s="32">
        <f t="shared" si="32"/>
        <v>10031.310000000001</v>
      </c>
      <c r="G669" s="32">
        <f t="shared" si="32"/>
        <v>7868.9100000000008</v>
      </c>
    </row>
    <row r="670" spans="1:7" ht="14" hidden="1" x14ac:dyDescent="0.15">
      <c r="A670" s="18">
        <v>83</v>
      </c>
      <c r="B670" s="20"/>
      <c r="C670" s="32">
        <f t="shared" ref="C670:G674" si="33">+C370*$K$4</f>
        <v>20940.830000000002</v>
      </c>
      <c r="D670" s="32">
        <f t="shared" si="33"/>
        <v>20092.830000000002</v>
      </c>
      <c r="E670" s="32">
        <f t="shared" si="33"/>
        <v>14046.060000000001</v>
      </c>
      <c r="F670" s="32">
        <f t="shared" si="33"/>
        <v>10031.310000000001</v>
      </c>
      <c r="G670" s="32">
        <f t="shared" si="33"/>
        <v>7868.9100000000008</v>
      </c>
    </row>
    <row r="671" spans="1:7" ht="14" hidden="1" x14ac:dyDescent="0.15">
      <c r="A671" s="18">
        <v>84</v>
      </c>
      <c r="B671" s="20" t="s">
        <v>3</v>
      </c>
      <c r="C671" s="32">
        <f t="shared" si="33"/>
        <v>20940.830000000002</v>
      </c>
      <c r="D671" s="32">
        <f t="shared" si="33"/>
        <v>20092.830000000002</v>
      </c>
      <c r="E671" s="32">
        <f t="shared" si="33"/>
        <v>14046.060000000001</v>
      </c>
      <c r="F671" s="32">
        <f t="shared" si="33"/>
        <v>10031.310000000001</v>
      </c>
      <c r="G671" s="32">
        <f t="shared" si="33"/>
        <v>7868.9100000000008</v>
      </c>
    </row>
    <row r="672" spans="1:7" ht="14" hidden="1" x14ac:dyDescent="0.15">
      <c r="A672" s="18">
        <v>1</v>
      </c>
      <c r="B672" s="20" t="s">
        <v>4</v>
      </c>
      <c r="C672" s="32">
        <f t="shared" si="33"/>
        <v>1032.97</v>
      </c>
      <c r="D672" s="32">
        <f t="shared" si="33"/>
        <v>991.63</v>
      </c>
      <c r="E672" s="32">
        <f t="shared" si="33"/>
        <v>736.7</v>
      </c>
      <c r="F672" s="32">
        <f t="shared" si="33"/>
        <v>526.82000000000005</v>
      </c>
      <c r="G672" s="32">
        <f t="shared" si="33"/>
        <v>414.99</v>
      </c>
    </row>
    <row r="673" spans="1:7" ht="14" hidden="1" x14ac:dyDescent="0.15">
      <c r="A673" s="18">
        <v>2</v>
      </c>
      <c r="B673" s="20" t="s">
        <v>1</v>
      </c>
      <c r="C673" s="32">
        <f t="shared" si="33"/>
        <v>1756.95</v>
      </c>
      <c r="D673" s="32">
        <f t="shared" si="33"/>
        <v>1684.8700000000001</v>
      </c>
      <c r="E673" s="32">
        <f t="shared" si="33"/>
        <v>1251.8600000000001</v>
      </c>
      <c r="F673" s="32">
        <f t="shared" si="33"/>
        <v>895.17000000000007</v>
      </c>
      <c r="G673" s="32">
        <f t="shared" si="33"/>
        <v>701.19</v>
      </c>
    </row>
    <row r="674" spans="1:7" ht="15" hidden="1" thickBot="1" x14ac:dyDescent="0.2">
      <c r="A674" s="21">
        <v>3</v>
      </c>
      <c r="B674" s="22" t="s">
        <v>5</v>
      </c>
      <c r="C674" s="32">
        <f t="shared" si="33"/>
        <v>2480.4</v>
      </c>
      <c r="D674" s="32">
        <f t="shared" si="33"/>
        <v>2380.23</v>
      </c>
      <c r="E674" s="32">
        <f t="shared" si="33"/>
        <v>1768.6100000000001</v>
      </c>
      <c r="F674" s="32">
        <f t="shared" si="33"/>
        <v>1263.52</v>
      </c>
      <c r="G674" s="32">
        <f t="shared" si="33"/>
        <v>991.1</v>
      </c>
    </row>
    <row r="675" spans="1:7" ht="14" hidden="1" thickBot="1" x14ac:dyDescent="0.2"/>
    <row r="676" spans="1:7" ht="18" hidden="1" x14ac:dyDescent="0.2">
      <c r="A676" s="569" t="s">
        <v>15</v>
      </c>
      <c r="B676" s="570"/>
      <c r="C676" s="570"/>
      <c r="D676" s="570"/>
      <c r="E676" s="570"/>
      <c r="F676" s="570"/>
      <c r="G676" s="571"/>
    </row>
    <row r="677" spans="1:7" ht="18" hidden="1" x14ac:dyDescent="0.2">
      <c r="A677" s="566" t="s">
        <v>12</v>
      </c>
      <c r="B677" s="567"/>
      <c r="C677" s="567"/>
      <c r="D677" s="567"/>
      <c r="E677" s="567"/>
      <c r="F677" s="567"/>
      <c r="G677" s="568"/>
    </row>
    <row r="678" spans="1:7" hidden="1" x14ac:dyDescent="0.15">
      <c r="A678" s="549" t="s">
        <v>0</v>
      </c>
      <c r="B678" s="550"/>
      <c r="C678" s="550"/>
      <c r="D678" s="550"/>
      <c r="E678" s="550"/>
      <c r="F678" s="550"/>
      <c r="G678" s="572"/>
    </row>
    <row r="679" spans="1:7" hidden="1" x14ac:dyDescent="0.15">
      <c r="A679" s="25" t="s">
        <v>2</v>
      </c>
      <c r="B679" s="26" t="s">
        <v>2</v>
      </c>
      <c r="C679" s="35">
        <v>1000</v>
      </c>
      <c r="D679" s="35">
        <v>2000</v>
      </c>
      <c r="E679" s="35">
        <v>3500</v>
      </c>
      <c r="F679" s="304"/>
      <c r="G679" s="305"/>
    </row>
    <row r="680" spans="1:7" ht="14" hidden="1" x14ac:dyDescent="0.15">
      <c r="A680" s="25">
        <v>18</v>
      </c>
      <c r="B680" s="26"/>
      <c r="C680" s="32">
        <f>+C6*$K$3</f>
        <v>2808.8500000000004</v>
      </c>
      <c r="D680" s="32">
        <f t="shared" ref="D680:G680" si="34">+D6*$K$3</f>
        <v>2462.3500000000004</v>
      </c>
      <c r="E680" s="32">
        <f t="shared" si="34"/>
        <v>1993.2000000000003</v>
      </c>
      <c r="F680" s="32">
        <f t="shared" si="34"/>
        <v>1729.2</v>
      </c>
      <c r="G680" s="32">
        <f t="shared" si="34"/>
        <v>1289.4750000000001</v>
      </c>
    </row>
    <row r="681" spans="1:7" ht="14" hidden="1" x14ac:dyDescent="0.15">
      <c r="A681" s="25">
        <v>19</v>
      </c>
      <c r="B681" s="26"/>
      <c r="C681" s="32">
        <f t="shared" ref="C681:G696" si="35">+C7*$K$3</f>
        <v>2808.8500000000004</v>
      </c>
      <c r="D681" s="32">
        <f t="shared" si="35"/>
        <v>2462.3500000000004</v>
      </c>
      <c r="E681" s="32">
        <f t="shared" si="35"/>
        <v>1993.2000000000003</v>
      </c>
      <c r="F681" s="32">
        <f t="shared" si="35"/>
        <v>1729.2</v>
      </c>
      <c r="G681" s="32">
        <f t="shared" si="35"/>
        <v>1289.4750000000001</v>
      </c>
    </row>
    <row r="682" spans="1:7" ht="14" hidden="1" x14ac:dyDescent="0.15">
      <c r="A682" s="25">
        <v>20</v>
      </c>
      <c r="B682" s="26"/>
      <c r="C682" s="32">
        <f t="shared" si="35"/>
        <v>2808.8500000000004</v>
      </c>
      <c r="D682" s="32">
        <f t="shared" si="35"/>
        <v>2462.3500000000004</v>
      </c>
      <c r="E682" s="32">
        <f t="shared" si="35"/>
        <v>1993.2000000000003</v>
      </c>
      <c r="F682" s="32">
        <f t="shared" si="35"/>
        <v>1729.2</v>
      </c>
      <c r="G682" s="32">
        <f t="shared" si="35"/>
        <v>1289.4750000000001</v>
      </c>
    </row>
    <row r="683" spans="1:7" ht="14" hidden="1" x14ac:dyDescent="0.15">
      <c r="A683" s="25">
        <v>21</v>
      </c>
      <c r="B683" s="26"/>
      <c r="C683" s="32">
        <f t="shared" si="35"/>
        <v>2808.8500000000004</v>
      </c>
      <c r="D683" s="32">
        <f t="shared" si="35"/>
        <v>2462.3500000000004</v>
      </c>
      <c r="E683" s="32">
        <f t="shared" si="35"/>
        <v>1993.2000000000003</v>
      </c>
      <c r="F683" s="32">
        <f t="shared" si="35"/>
        <v>1729.2</v>
      </c>
      <c r="G683" s="32">
        <f t="shared" si="35"/>
        <v>1289.4750000000001</v>
      </c>
    </row>
    <row r="684" spans="1:7" ht="14" hidden="1" x14ac:dyDescent="0.15">
      <c r="A684" s="25">
        <v>22</v>
      </c>
      <c r="B684" s="26"/>
      <c r="C684" s="32">
        <f t="shared" si="35"/>
        <v>2808.8500000000004</v>
      </c>
      <c r="D684" s="32">
        <f t="shared" si="35"/>
        <v>2462.3500000000004</v>
      </c>
      <c r="E684" s="32">
        <f t="shared" si="35"/>
        <v>1993.2000000000003</v>
      </c>
      <c r="F684" s="32">
        <f t="shared" si="35"/>
        <v>1729.2</v>
      </c>
      <c r="G684" s="32">
        <f t="shared" si="35"/>
        <v>1289.4750000000001</v>
      </c>
    </row>
    <row r="685" spans="1:7" ht="14" hidden="1" x14ac:dyDescent="0.15">
      <c r="A685" s="25">
        <v>23</v>
      </c>
      <c r="B685" s="26"/>
      <c r="C685" s="32">
        <f t="shared" si="35"/>
        <v>2808.8500000000004</v>
      </c>
      <c r="D685" s="32">
        <f t="shared" si="35"/>
        <v>2462.3500000000004</v>
      </c>
      <c r="E685" s="32">
        <f t="shared" si="35"/>
        <v>1993.2000000000003</v>
      </c>
      <c r="F685" s="32">
        <f t="shared" si="35"/>
        <v>1729.2</v>
      </c>
      <c r="G685" s="32">
        <f t="shared" si="35"/>
        <v>1289.4750000000001</v>
      </c>
    </row>
    <row r="686" spans="1:7" ht="14" hidden="1" x14ac:dyDescent="0.15">
      <c r="A686" s="25">
        <v>24</v>
      </c>
      <c r="B686" s="26"/>
      <c r="C686" s="32">
        <f t="shared" si="35"/>
        <v>2808.8500000000004</v>
      </c>
      <c r="D686" s="32">
        <f t="shared" si="35"/>
        <v>2462.3500000000004</v>
      </c>
      <c r="E686" s="32">
        <f t="shared" si="35"/>
        <v>1993.2000000000003</v>
      </c>
      <c r="F686" s="32">
        <f t="shared" si="35"/>
        <v>1729.2</v>
      </c>
      <c r="G686" s="32">
        <f t="shared" si="35"/>
        <v>1289.4750000000001</v>
      </c>
    </row>
    <row r="687" spans="1:7" ht="14" hidden="1" x14ac:dyDescent="0.15">
      <c r="A687" s="25">
        <v>25</v>
      </c>
      <c r="B687" s="26"/>
      <c r="C687" s="32">
        <f t="shared" si="35"/>
        <v>3001.9</v>
      </c>
      <c r="D687" s="32">
        <f t="shared" si="35"/>
        <v>2631.2000000000003</v>
      </c>
      <c r="E687" s="32">
        <f t="shared" si="35"/>
        <v>2117.2250000000004</v>
      </c>
      <c r="F687" s="32">
        <f t="shared" si="35"/>
        <v>1836.45</v>
      </c>
      <c r="G687" s="32">
        <f t="shared" si="35"/>
        <v>1368.95</v>
      </c>
    </row>
    <row r="688" spans="1:7" ht="14" hidden="1" x14ac:dyDescent="0.15">
      <c r="A688" s="25">
        <v>26</v>
      </c>
      <c r="B688" s="26"/>
      <c r="C688" s="32">
        <f t="shared" si="35"/>
        <v>3001.9</v>
      </c>
      <c r="D688" s="32">
        <f t="shared" si="35"/>
        <v>2631.2000000000003</v>
      </c>
      <c r="E688" s="32">
        <f t="shared" si="35"/>
        <v>2117.2250000000004</v>
      </c>
      <c r="F688" s="32">
        <f t="shared" si="35"/>
        <v>1836.45</v>
      </c>
      <c r="G688" s="32">
        <f t="shared" si="35"/>
        <v>1368.95</v>
      </c>
    </row>
    <row r="689" spans="1:7" ht="14" hidden="1" x14ac:dyDescent="0.15">
      <c r="A689" s="25">
        <v>27</v>
      </c>
      <c r="B689" s="26"/>
      <c r="C689" s="32">
        <f t="shared" si="35"/>
        <v>3001.9</v>
      </c>
      <c r="D689" s="32">
        <f t="shared" si="35"/>
        <v>2631.2000000000003</v>
      </c>
      <c r="E689" s="32">
        <f t="shared" si="35"/>
        <v>2117.2250000000004</v>
      </c>
      <c r="F689" s="32">
        <f t="shared" si="35"/>
        <v>1836.45</v>
      </c>
      <c r="G689" s="32">
        <f t="shared" si="35"/>
        <v>1368.95</v>
      </c>
    </row>
    <row r="690" spans="1:7" ht="14" hidden="1" x14ac:dyDescent="0.15">
      <c r="A690" s="25">
        <v>28</v>
      </c>
      <c r="B690" s="26"/>
      <c r="C690" s="32">
        <f t="shared" si="35"/>
        <v>3001.9</v>
      </c>
      <c r="D690" s="32">
        <f t="shared" si="35"/>
        <v>2631.2000000000003</v>
      </c>
      <c r="E690" s="32">
        <f t="shared" si="35"/>
        <v>2117.2250000000004</v>
      </c>
      <c r="F690" s="32">
        <f t="shared" si="35"/>
        <v>1836.45</v>
      </c>
      <c r="G690" s="32">
        <f t="shared" si="35"/>
        <v>1368.95</v>
      </c>
    </row>
    <row r="691" spans="1:7" ht="14" hidden="1" x14ac:dyDescent="0.15">
      <c r="A691" s="25">
        <v>29</v>
      </c>
      <c r="B691" s="26"/>
      <c r="C691" s="32">
        <f t="shared" si="35"/>
        <v>3001.9</v>
      </c>
      <c r="D691" s="32">
        <f t="shared" si="35"/>
        <v>2631.2000000000003</v>
      </c>
      <c r="E691" s="32">
        <f t="shared" si="35"/>
        <v>2117.2250000000004</v>
      </c>
      <c r="F691" s="32">
        <f t="shared" si="35"/>
        <v>1836.45</v>
      </c>
      <c r="G691" s="32">
        <f t="shared" si="35"/>
        <v>1368.95</v>
      </c>
    </row>
    <row r="692" spans="1:7" ht="14" hidden="1" x14ac:dyDescent="0.15">
      <c r="A692" s="25">
        <v>30</v>
      </c>
      <c r="B692" s="26"/>
      <c r="C692" s="32">
        <f t="shared" si="35"/>
        <v>3337.9500000000003</v>
      </c>
      <c r="D692" s="32">
        <f t="shared" si="35"/>
        <v>2926.2750000000001</v>
      </c>
      <c r="E692" s="32">
        <f t="shared" si="35"/>
        <v>2336.9500000000003</v>
      </c>
      <c r="F692" s="32">
        <f t="shared" si="35"/>
        <v>2026.4750000000001</v>
      </c>
      <c r="G692" s="32">
        <f t="shared" si="35"/>
        <v>1510.8500000000001</v>
      </c>
    </row>
    <row r="693" spans="1:7" ht="14" hidden="1" x14ac:dyDescent="0.15">
      <c r="A693" s="25">
        <v>31</v>
      </c>
      <c r="B693" s="26"/>
      <c r="C693" s="32">
        <f t="shared" si="35"/>
        <v>3337.9500000000003</v>
      </c>
      <c r="D693" s="32">
        <f t="shared" si="35"/>
        <v>2926.2750000000001</v>
      </c>
      <c r="E693" s="32">
        <f t="shared" si="35"/>
        <v>2336.9500000000003</v>
      </c>
      <c r="F693" s="32">
        <f t="shared" si="35"/>
        <v>2026.4750000000001</v>
      </c>
      <c r="G693" s="32">
        <f t="shared" si="35"/>
        <v>1510.8500000000001</v>
      </c>
    </row>
    <row r="694" spans="1:7" ht="14" hidden="1" x14ac:dyDescent="0.15">
      <c r="A694" s="25">
        <v>32</v>
      </c>
      <c r="B694" s="26"/>
      <c r="C694" s="32">
        <f t="shared" si="35"/>
        <v>3337.9500000000003</v>
      </c>
      <c r="D694" s="32">
        <f t="shared" si="35"/>
        <v>2926.2750000000001</v>
      </c>
      <c r="E694" s="32">
        <f t="shared" si="35"/>
        <v>2336.9500000000003</v>
      </c>
      <c r="F694" s="32">
        <f t="shared" si="35"/>
        <v>2026.4750000000001</v>
      </c>
      <c r="G694" s="32">
        <f t="shared" si="35"/>
        <v>1510.8500000000001</v>
      </c>
    </row>
    <row r="695" spans="1:7" ht="14" hidden="1" x14ac:dyDescent="0.15">
      <c r="A695" s="25">
        <v>33</v>
      </c>
      <c r="B695" s="26"/>
      <c r="C695" s="32">
        <f t="shared" si="35"/>
        <v>3337.9500000000003</v>
      </c>
      <c r="D695" s="32">
        <f t="shared" si="35"/>
        <v>2926.2750000000001</v>
      </c>
      <c r="E695" s="32">
        <f t="shared" si="35"/>
        <v>2336.9500000000003</v>
      </c>
      <c r="F695" s="32">
        <f t="shared" si="35"/>
        <v>2026.4750000000001</v>
      </c>
      <c r="G695" s="32">
        <f t="shared" si="35"/>
        <v>1510.8500000000001</v>
      </c>
    </row>
    <row r="696" spans="1:7" ht="14" hidden="1" x14ac:dyDescent="0.15">
      <c r="A696" s="25">
        <v>34</v>
      </c>
      <c r="B696" s="26"/>
      <c r="C696" s="32">
        <f t="shared" si="35"/>
        <v>3337.9500000000003</v>
      </c>
      <c r="D696" s="32">
        <f t="shared" si="35"/>
        <v>2926.2750000000001</v>
      </c>
      <c r="E696" s="32">
        <f t="shared" si="35"/>
        <v>2336.9500000000003</v>
      </c>
      <c r="F696" s="32">
        <f t="shared" si="35"/>
        <v>2026.4750000000001</v>
      </c>
      <c r="G696" s="32">
        <f t="shared" si="35"/>
        <v>1510.8500000000001</v>
      </c>
    </row>
    <row r="697" spans="1:7" ht="14" hidden="1" x14ac:dyDescent="0.15">
      <c r="A697" s="25">
        <v>35</v>
      </c>
      <c r="B697" s="26"/>
      <c r="C697" s="32">
        <f t="shared" ref="C697:G712" si="36">+C23*$K$3</f>
        <v>3727.6250000000005</v>
      </c>
      <c r="D697" s="32">
        <f t="shared" si="36"/>
        <v>3266.4500000000003</v>
      </c>
      <c r="E697" s="32">
        <f t="shared" si="36"/>
        <v>2593.8000000000002</v>
      </c>
      <c r="F697" s="32">
        <f t="shared" si="36"/>
        <v>2249.2250000000004</v>
      </c>
      <c r="G697" s="32">
        <f t="shared" si="36"/>
        <v>1677.5000000000002</v>
      </c>
    </row>
    <row r="698" spans="1:7" ht="14" hidden="1" x14ac:dyDescent="0.15">
      <c r="A698" s="25">
        <v>36</v>
      </c>
      <c r="B698" s="26"/>
      <c r="C698" s="32">
        <f t="shared" si="36"/>
        <v>3727.6250000000005</v>
      </c>
      <c r="D698" s="32">
        <f t="shared" si="36"/>
        <v>3266.4500000000003</v>
      </c>
      <c r="E698" s="32">
        <f t="shared" si="36"/>
        <v>2593.8000000000002</v>
      </c>
      <c r="F698" s="32">
        <f t="shared" si="36"/>
        <v>2249.2250000000004</v>
      </c>
      <c r="G698" s="32">
        <f t="shared" si="36"/>
        <v>1677.5000000000002</v>
      </c>
    </row>
    <row r="699" spans="1:7" ht="14" hidden="1" x14ac:dyDescent="0.15">
      <c r="A699" s="25">
        <v>37</v>
      </c>
      <c r="B699" s="26"/>
      <c r="C699" s="32">
        <f t="shared" si="36"/>
        <v>3727.6250000000005</v>
      </c>
      <c r="D699" s="32">
        <f t="shared" si="36"/>
        <v>3266.4500000000003</v>
      </c>
      <c r="E699" s="32">
        <f t="shared" si="36"/>
        <v>2593.8000000000002</v>
      </c>
      <c r="F699" s="32">
        <f t="shared" si="36"/>
        <v>2249.2250000000004</v>
      </c>
      <c r="G699" s="32">
        <f t="shared" si="36"/>
        <v>1677.5000000000002</v>
      </c>
    </row>
    <row r="700" spans="1:7" ht="14" hidden="1" x14ac:dyDescent="0.15">
      <c r="A700" s="25">
        <v>38</v>
      </c>
      <c r="B700" s="26"/>
      <c r="C700" s="32">
        <f t="shared" si="36"/>
        <v>3727.6250000000005</v>
      </c>
      <c r="D700" s="32">
        <f t="shared" si="36"/>
        <v>3266.4500000000003</v>
      </c>
      <c r="E700" s="32">
        <f t="shared" si="36"/>
        <v>2593.8000000000002</v>
      </c>
      <c r="F700" s="32">
        <f t="shared" si="36"/>
        <v>2249.2250000000004</v>
      </c>
      <c r="G700" s="32">
        <f t="shared" si="36"/>
        <v>1677.5000000000002</v>
      </c>
    </row>
    <row r="701" spans="1:7" ht="14" hidden="1" x14ac:dyDescent="0.15">
      <c r="A701" s="25">
        <v>39</v>
      </c>
      <c r="B701" s="26"/>
      <c r="C701" s="32">
        <f t="shared" si="36"/>
        <v>3727.6250000000005</v>
      </c>
      <c r="D701" s="32">
        <f t="shared" si="36"/>
        <v>3266.4500000000003</v>
      </c>
      <c r="E701" s="32">
        <f t="shared" si="36"/>
        <v>2593.8000000000002</v>
      </c>
      <c r="F701" s="32">
        <f t="shared" si="36"/>
        <v>2249.2250000000004</v>
      </c>
      <c r="G701" s="32">
        <f t="shared" si="36"/>
        <v>1677.5000000000002</v>
      </c>
    </row>
    <row r="702" spans="1:7" ht="14" hidden="1" x14ac:dyDescent="0.15">
      <c r="A702" s="25">
        <v>40</v>
      </c>
      <c r="B702" s="26"/>
      <c r="C702" s="32">
        <f t="shared" si="36"/>
        <v>4174.7750000000005</v>
      </c>
      <c r="D702" s="32">
        <f t="shared" si="36"/>
        <v>3659.7000000000003</v>
      </c>
      <c r="E702" s="32">
        <f t="shared" si="36"/>
        <v>2892.7250000000004</v>
      </c>
      <c r="F702" s="32">
        <f t="shared" si="36"/>
        <v>2508.5500000000002</v>
      </c>
      <c r="G702" s="32">
        <f t="shared" si="36"/>
        <v>1870.2750000000001</v>
      </c>
    </row>
    <row r="703" spans="1:7" ht="14" hidden="1" x14ac:dyDescent="0.15">
      <c r="A703" s="25">
        <v>41</v>
      </c>
      <c r="B703" s="26"/>
      <c r="C703" s="32">
        <f t="shared" si="36"/>
        <v>4174.7750000000005</v>
      </c>
      <c r="D703" s="32">
        <f t="shared" si="36"/>
        <v>3659.7000000000003</v>
      </c>
      <c r="E703" s="32">
        <f t="shared" si="36"/>
        <v>2892.7250000000004</v>
      </c>
      <c r="F703" s="32">
        <f t="shared" si="36"/>
        <v>2508.5500000000002</v>
      </c>
      <c r="G703" s="32">
        <f t="shared" si="36"/>
        <v>1870.2750000000001</v>
      </c>
    </row>
    <row r="704" spans="1:7" ht="14" hidden="1" x14ac:dyDescent="0.15">
      <c r="A704" s="25">
        <v>42</v>
      </c>
      <c r="B704" s="26"/>
      <c r="C704" s="32">
        <f t="shared" si="36"/>
        <v>4174.7750000000005</v>
      </c>
      <c r="D704" s="32">
        <f t="shared" si="36"/>
        <v>3659.7000000000003</v>
      </c>
      <c r="E704" s="32">
        <f t="shared" si="36"/>
        <v>2892.7250000000004</v>
      </c>
      <c r="F704" s="32">
        <f t="shared" si="36"/>
        <v>2508.5500000000002</v>
      </c>
      <c r="G704" s="32">
        <f t="shared" si="36"/>
        <v>1870.2750000000001</v>
      </c>
    </row>
    <row r="705" spans="1:7" ht="14" hidden="1" x14ac:dyDescent="0.15">
      <c r="A705" s="25">
        <v>43</v>
      </c>
      <c r="B705" s="26"/>
      <c r="C705" s="32">
        <f t="shared" si="36"/>
        <v>4174.7750000000005</v>
      </c>
      <c r="D705" s="32">
        <f t="shared" si="36"/>
        <v>3659.7000000000003</v>
      </c>
      <c r="E705" s="32">
        <f t="shared" si="36"/>
        <v>2892.7250000000004</v>
      </c>
      <c r="F705" s="32">
        <f t="shared" si="36"/>
        <v>2508.5500000000002</v>
      </c>
      <c r="G705" s="32">
        <f t="shared" si="36"/>
        <v>1870.2750000000001</v>
      </c>
    </row>
    <row r="706" spans="1:7" ht="14" hidden="1" x14ac:dyDescent="0.15">
      <c r="A706" s="25">
        <v>44</v>
      </c>
      <c r="B706" s="26"/>
      <c r="C706" s="32">
        <f t="shared" si="36"/>
        <v>4174.7750000000005</v>
      </c>
      <c r="D706" s="32">
        <f t="shared" si="36"/>
        <v>3659.7000000000003</v>
      </c>
      <c r="E706" s="32">
        <f t="shared" si="36"/>
        <v>2892.7250000000004</v>
      </c>
      <c r="F706" s="32">
        <f t="shared" si="36"/>
        <v>2508.5500000000002</v>
      </c>
      <c r="G706" s="32">
        <f t="shared" si="36"/>
        <v>1870.2750000000001</v>
      </c>
    </row>
    <row r="707" spans="1:7" ht="14" hidden="1" x14ac:dyDescent="0.15">
      <c r="A707" s="25">
        <v>45</v>
      </c>
      <c r="B707" s="26"/>
      <c r="C707" s="32">
        <f t="shared" si="36"/>
        <v>4672.25</v>
      </c>
      <c r="D707" s="32">
        <f t="shared" si="36"/>
        <v>4096.125</v>
      </c>
      <c r="E707" s="32">
        <f t="shared" si="36"/>
        <v>3227.6750000000002</v>
      </c>
      <c r="F707" s="32">
        <f t="shared" si="36"/>
        <v>2798.6750000000002</v>
      </c>
      <c r="G707" s="32">
        <f t="shared" si="36"/>
        <v>2086.7000000000003</v>
      </c>
    </row>
    <row r="708" spans="1:7" ht="14" hidden="1" x14ac:dyDescent="0.15">
      <c r="A708" s="25">
        <v>46</v>
      </c>
      <c r="B708" s="26"/>
      <c r="C708" s="32">
        <f t="shared" si="36"/>
        <v>4672.25</v>
      </c>
      <c r="D708" s="32">
        <f t="shared" si="36"/>
        <v>4096.125</v>
      </c>
      <c r="E708" s="32">
        <f t="shared" si="36"/>
        <v>3227.6750000000002</v>
      </c>
      <c r="F708" s="32">
        <f t="shared" si="36"/>
        <v>2798.6750000000002</v>
      </c>
      <c r="G708" s="32">
        <f t="shared" si="36"/>
        <v>2086.7000000000003</v>
      </c>
    </row>
    <row r="709" spans="1:7" ht="14" hidden="1" x14ac:dyDescent="0.15">
      <c r="A709" s="25">
        <v>47</v>
      </c>
      <c r="B709" s="26"/>
      <c r="C709" s="32">
        <f t="shared" si="36"/>
        <v>4672.25</v>
      </c>
      <c r="D709" s="32">
        <f t="shared" si="36"/>
        <v>4096.125</v>
      </c>
      <c r="E709" s="32">
        <f t="shared" si="36"/>
        <v>3227.6750000000002</v>
      </c>
      <c r="F709" s="32">
        <f t="shared" si="36"/>
        <v>2798.6750000000002</v>
      </c>
      <c r="G709" s="32">
        <f t="shared" si="36"/>
        <v>2086.7000000000003</v>
      </c>
    </row>
    <row r="710" spans="1:7" ht="14" hidden="1" x14ac:dyDescent="0.15">
      <c r="A710" s="25">
        <v>48</v>
      </c>
      <c r="B710" s="26"/>
      <c r="C710" s="32">
        <f t="shared" si="36"/>
        <v>4672.25</v>
      </c>
      <c r="D710" s="32">
        <f t="shared" si="36"/>
        <v>4096.125</v>
      </c>
      <c r="E710" s="32">
        <f t="shared" si="36"/>
        <v>3227.6750000000002</v>
      </c>
      <c r="F710" s="32">
        <f t="shared" si="36"/>
        <v>2798.6750000000002</v>
      </c>
      <c r="G710" s="32">
        <f t="shared" si="36"/>
        <v>2086.7000000000003</v>
      </c>
    </row>
    <row r="711" spans="1:7" ht="14" hidden="1" x14ac:dyDescent="0.15">
      <c r="A711" s="25">
        <v>49</v>
      </c>
      <c r="B711" s="26"/>
      <c r="C711" s="32">
        <f t="shared" si="36"/>
        <v>4672.25</v>
      </c>
      <c r="D711" s="32">
        <f t="shared" si="36"/>
        <v>4096.125</v>
      </c>
      <c r="E711" s="32">
        <f t="shared" si="36"/>
        <v>3227.6750000000002</v>
      </c>
      <c r="F711" s="32">
        <f t="shared" si="36"/>
        <v>2798.6750000000002</v>
      </c>
      <c r="G711" s="32">
        <f t="shared" si="36"/>
        <v>2086.7000000000003</v>
      </c>
    </row>
    <row r="712" spans="1:7" ht="14" hidden="1" x14ac:dyDescent="0.15">
      <c r="A712" s="25">
        <v>50</v>
      </c>
      <c r="B712" s="26"/>
      <c r="C712" s="32">
        <f t="shared" si="36"/>
        <v>5232.7000000000007</v>
      </c>
      <c r="D712" s="32">
        <f t="shared" si="36"/>
        <v>4587.2750000000005</v>
      </c>
      <c r="E712" s="32">
        <f t="shared" si="36"/>
        <v>3606.6250000000005</v>
      </c>
      <c r="F712" s="32">
        <f t="shared" si="36"/>
        <v>3127.5750000000003</v>
      </c>
      <c r="G712" s="32">
        <f t="shared" si="36"/>
        <v>2331.4500000000003</v>
      </c>
    </row>
    <row r="713" spans="1:7" ht="14" hidden="1" x14ac:dyDescent="0.15">
      <c r="A713" s="25">
        <v>51</v>
      </c>
      <c r="B713" s="26"/>
      <c r="C713" s="32">
        <f t="shared" ref="C713:G728" si="37">+C39*$K$3</f>
        <v>5232.7000000000007</v>
      </c>
      <c r="D713" s="32">
        <f t="shared" si="37"/>
        <v>4587.2750000000005</v>
      </c>
      <c r="E713" s="32">
        <f t="shared" si="37"/>
        <v>3606.6250000000005</v>
      </c>
      <c r="F713" s="32">
        <f t="shared" si="37"/>
        <v>3127.5750000000003</v>
      </c>
      <c r="G713" s="32">
        <f t="shared" si="37"/>
        <v>2331.4500000000003</v>
      </c>
    </row>
    <row r="714" spans="1:7" ht="14" hidden="1" x14ac:dyDescent="0.15">
      <c r="A714" s="25">
        <v>52</v>
      </c>
      <c r="B714" s="26"/>
      <c r="C714" s="32">
        <f t="shared" si="37"/>
        <v>5232.7000000000007</v>
      </c>
      <c r="D714" s="32">
        <f t="shared" si="37"/>
        <v>4587.2750000000005</v>
      </c>
      <c r="E714" s="32">
        <f t="shared" si="37"/>
        <v>3606.6250000000005</v>
      </c>
      <c r="F714" s="32">
        <f t="shared" si="37"/>
        <v>3127.5750000000003</v>
      </c>
      <c r="G714" s="32">
        <f t="shared" si="37"/>
        <v>2331.4500000000003</v>
      </c>
    </row>
    <row r="715" spans="1:7" ht="14" hidden="1" x14ac:dyDescent="0.15">
      <c r="A715" s="25">
        <v>53</v>
      </c>
      <c r="B715" s="26"/>
      <c r="C715" s="32">
        <f t="shared" si="37"/>
        <v>5232.7000000000007</v>
      </c>
      <c r="D715" s="32">
        <f t="shared" si="37"/>
        <v>4587.2750000000005</v>
      </c>
      <c r="E715" s="32">
        <f t="shared" si="37"/>
        <v>3606.6250000000005</v>
      </c>
      <c r="F715" s="32">
        <f t="shared" si="37"/>
        <v>3127.5750000000003</v>
      </c>
      <c r="G715" s="32">
        <f t="shared" si="37"/>
        <v>2331.4500000000003</v>
      </c>
    </row>
    <row r="716" spans="1:7" ht="14" hidden="1" x14ac:dyDescent="0.15">
      <c r="A716" s="25">
        <v>54</v>
      </c>
      <c r="B716" s="27"/>
      <c r="C716" s="32">
        <f t="shared" si="37"/>
        <v>5232.7000000000007</v>
      </c>
      <c r="D716" s="32">
        <f t="shared" si="37"/>
        <v>4587.2750000000005</v>
      </c>
      <c r="E716" s="32">
        <f t="shared" si="37"/>
        <v>3606.6250000000005</v>
      </c>
      <c r="F716" s="32">
        <f t="shared" si="37"/>
        <v>3127.5750000000003</v>
      </c>
      <c r="G716" s="32">
        <f t="shared" si="37"/>
        <v>2331.4500000000003</v>
      </c>
    </row>
    <row r="717" spans="1:7" ht="14" hidden="1" x14ac:dyDescent="0.15">
      <c r="A717" s="25">
        <v>55</v>
      </c>
      <c r="B717" s="27"/>
      <c r="C717" s="32">
        <f t="shared" si="37"/>
        <v>5849.8</v>
      </c>
      <c r="D717" s="32">
        <f t="shared" si="37"/>
        <v>5127.9250000000002</v>
      </c>
      <c r="E717" s="32">
        <f t="shared" si="37"/>
        <v>4025.4500000000003</v>
      </c>
      <c r="F717" s="32">
        <f t="shared" si="37"/>
        <v>3491.1250000000005</v>
      </c>
      <c r="G717" s="32">
        <f t="shared" si="37"/>
        <v>2602.875</v>
      </c>
    </row>
    <row r="718" spans="1:7" ht="14" hidden="1" x14ac:dyDescent="0.15">
      <c r="A718" s="25">
        <v>56</v>
      </c>
      <c r="B718" s="27"/>
      <c r="C718" s="32">
        <f t="shared" si="37"/>
        <v>5849.8</v>
      </c>
      <c r="D718" s="32">
        <f t="shared" si="37"/>
        <v>5127.9250000000002</v>
      </c>
      <c r="E718" s="32">
        <f t="shared" si="37"/>
        <v>4025.4500000000003</v>
      </c>
      <c r="F718" s="32">
        <f t="shared" si="37"/>
        <v>3491.1250000000005</v>
      </c>
      <c r="G718" s="32">
        <f t="shared" si="37"/>
        <v>2602.875</v>
      </c>
    </row>
    <row r="719" spans="1:7" ht="14" hidden="1" x14ac:dyDescent="0.15">
      <c r="A719" s="25">
        <v>57</v>
      </c>
      <c r="B719" s="27"/>
      <c r="C719" s="32">
        <f t="shared" si="37"/>
        <v>5849.8</v>
      </c>
      <c r="D719" s="32">
        <f t="shared" si="37"/>
        <v>5127.9250000000002</v>
      </c>
      <c r="E719" s="32">
        <f t="shared" si="37"/>
        <v>4025.4500000000003</v>
      </c>
      <c r="F719" s="32">
        <f t="shared" si="37"/>
        <v>3491.1250000000005</v>
      </c>
      <c r="G719" s="32">
        <f t="shared" si="37"/>
        <v>2602.875</v>
      </c>
    </row>
    <row r="720" spans="1:7" ht="14" hidden="1" x14ac:dyDescent="0.15">
      <c r="A720" s="25">
        <v>58</v>
      </c>
      <c r="B720" s="27"/>
      <c r="C720" s="32">
        <f t="shared" si="37"/>
        <v>5849.8</v>
      </c>
      <c r="D720" s="32">
        <f t="shared" si="37"/>
        <v>5127.9250000000002</v>
      </c>
      <c r="E720" s="32">
        <f t="shared" si="37"/>
        <v>4025.4500000000003</v>
      </c>
      <c r="F720" s="32">
        <f t="shared" si="37"/>
        <v>3491.1250000000005</v>
      </c>
      <c r="G720" s="32">
        <f t="shared" si="37"/>
        <v>2602.875</v>
      </c>
    </row>
    <row r="721" spans="1:7" ht="14" hidden="1" x14ac:dyDescent="0.15">
      <c r="A721" s="25">
        <v>59</v>
      </c>
      <c r="B721" s="27"/>
      <c r="C721" s="32">
        <f t="shared" si="37"/>
        <v>5849.8</v>
      </c>
      <c r="D721" s="32">
        <f t="shared" si="37"/>
        <v>5127.9250000000002</v>
      </c>
      <c r="E721" s="32">
        <f t="shared" si="37"/>
        <v>4025.4500000000003</v>
      </c>
      <c r="F721" s="32">
        <f t="shared" si="37"/>
        <v>3491.1250000000005</v>
      </c>
      <c r="G721" s="32">
        <f t="shared" si="37"/>
        <v>2602.875</v>
      </c>
    </row>
    <row r="722" spans="1:7" ht="14" hidden="1" x14ac:dyDescent="0.15">
      <c r="A722" s="25">
        <v>60</v>
      </c>
      <c r="B722" s="27"/>
      <c r="C722" s="32">
        <f t="shared" si="37"/>
        <v>6260.9250000000002</v>
      </c>
      <c r="D722" s="32">
        <f t="shared" si="37"/>
        <v>5487.9000000000005</v>
      </c>
      <c r="E722" s="32">
        <f t="shared" si="37"/>
        <v>4306.2250000000004</v>
      </c>
      <c r="F722" s="32">
        <f t="shared" si="37"/>
        <v>3733.4</v>
      </c>
      <c r="G722" s="32">
        <f t="shared" si="37"/>
        <v>2784.1000000000004</v>
      </c>
    </row>
    <row r="723" spans="1:7" ht="14" hidden="1" x14ac:dyDescent="0.15">
      <c r="A723" s="25">
        <v>61</v>
      </c>
      <c r="B723" s="27"/>
      <c r="C723" s="32">
        <f t="shared" si="37"/>
        <v>6977.5750000000007</v>
      </c>
      <c r="D723" s="32">
        <f t="shared" si="37"/>
        <v>6115.4500000000007</v>
      </c>
      <c r="E723" s="32">
        <f t="shared" si="37"/>
        <v>4794.9000000000005</v>
      </c>
      <c r="F723" s="32">
        <f t="shared" si="37"/>
        <v>4158.2750000000005</v>
      </c>
      <c r="G723" s="32">
        <f t="shared" si="37"/>
        <v>3100.0750000000003</v>
      </c>
    </row>
    <row r="724" spans="1:7" ht="14" hidden="1" x14ac:dyDescent="0.15">
      <c r="A724" s="25">
        <v>62</v>
      </c>
      <c r="B724" s="27"/>
      <c r="C724" s="32">
        <f t="shared" si="37"/>
        <v>7751.4250000000002</v>
      </c>
      <c r="D724" s="32">
        <f t="shared" si="37"/>
        <v>6794.1500000000005</v>
      </c>
      <c r="E724" s="32">
        <f t="shared" si="37"/>
        <v>5325.6500000000005</v>
      </c>
      <c r="F724" s="32">
        <f t="shared" si="37"/>
        <v>4618.3500000000004</v>
      </c>
      <c r="G724" s="32">
        <f t="shared" si="37"/>
        <v>3443.0000000000005</v>
      </c>
    </row>
    <row r="725" spans="1:7" ht="14" hidden="1" x14ac:dyDescent="0.15">
      <c r="A725" s="25">
        <v>63</v>
      </c>
      <c r="B725" s="27"/>
      <c r="C725" s="32">
        <f t="shared" si="37"/>
        <v>8584.4000000000015</v>
      </c>
      <c r="D725" s="32">
        <f t="shared" si="37"/>
        <v>7524.2750000000005</v>
      </c>
      <c r="E725" s="32">
        <f t="shared" si="37"/>
        <v>5898.2000000000007</v>
      </c>
      <c r="F725" s="32">
        <f t="shared" si="37"/>
        <v>5115</v>
      </c>
      <c r="G725" s="32">
        <f t="shared" si="37"/>
        <v>3813.4250000000002</v>
      </c>
    </row>
    <row r="726" spans="1:7" ht="14" hidden="1" x14ac:dyDescent="0.15">
      <c r="A726" s="25">
        <v>64</v>
      </c>
      <c r="B726" s="27"/>
      <c r="C726" s="32">
        <f t="shared" si="37"/>
        <v>9476.2250000000004</v>
      </c>
      <c r="D726" s="32">
        <f t="shared" si="37"/>
        <v>8305.2750000000015</v>
      </c>
      <c r="E726" s="32">
        <f t="shared" si="37"/>
        <v>6512.2750000000005</v>
      </c>
      <c r="F726" s="32">
        <f t="shared" si="37"/>
        <v>5647.1250000000009</v>
      </c>
      <c r="G726" s="32">
        <f t="shared" si="37"/>
        <v>4210.25</v>
      </c>
    </row>
    <row r="727" spans="1:7" ht="14" hidden="1" x14ac:dyDescent="0.15">
      <c r="A727" s="25">
        <v>65</v>
      </c>
      <c r="B727" s="27"/>
      <c r="C727" s="32">
        <f t="shared" si="37"/>
        <v>10426.075000000001</v>
      </c>
      <c r="D727" s="32">
        <f t="shared" si="37"/>
        <v>9138.5250000000015</v>
      </c>
      <c r="E727" s="32">
        <f t="shared" si="37"/>
        <v>7167.6</v>
      </c>
      <c r="F727" s="32">
        <f t="shared" si="37"/>
        <v>6215.8250000000007</v>
      </c>
      <c r="G727" s="32">
        <f t="shared" si="37"/>
        <v>4633.75</v>
      </c>
    </row>
    <row r="728" spans="1:7" ht="14" hidden="1" x14ac:dyDescent="0.15">
      <c r="A728" s="25">
        <v>66</v>
      </c>
      <c r="B728" s="27"/>
      <c r="C728" s="32">
        <f t="shared" si="37"/>
        <v>11433.675000000001</v>
      </c>
      <c r="D728" s="32">
        <f t="shared" si="37"/>
        <v>10022.1</v>
      </c>
      <c r="E728" s="32">
        <f t="shared" si="37"/>
        <v>7864.1750000000002</v>
      </c>
      <c r="F728" s="32">
        <f t="shared" si="37"/>
        <v>6819.7250000000004</v>
      </c>
      <c r="G728" s="32">
        <f t="shared" si="37"/>
        <v>5083.375</v>
      </c>
    </row>
    <row r="729" spans="1:7" ht="14" hidden="1" x14ac:dyDescent="0.15">
      <c r="A729" s="25">
        <v>67</v>
      </c>
      <c r="B729" s="27"/>
      <c r="C729" s="32">
        <f t="shared" ref="C729:G744" si="38">+C55*$K$3</f>
        <v>12500.675000000001</v>
      </c>
      <c r="D729" s="32">
        <f t="shared" si="38"/>
        <v>10957.1</v>
      </c>
      <c r="E729" s="32">
        <f t="shared" si="38"/>
        <v>8602.5500000000011</v>
      </c>
      <c r="F729" s="32">
        <f t="shared" si="38"/>
        <v>7459.1</v>
      </c>
      <c r="G729" s="32">
        <f t="shared" si="38"/>
        <v>5560.7750000000005</v>
      </c>
    </row>
    <row r="730" spans="1:7" ht="14" hidden="1" x14ac:dyDescent="0.15">
      <c r="A730" s="25">
        <v>68</v>
      </c>
      <c r="B730" s="27"/>
      <c r="C730" s="32">
        <f t="shared" si="38"/>
        <v>13625.150000000001</v>
      </c>
      <c r="D730" s="32">
        <f t="shared" si="38"/>
        <v>11944.075000000001</v>
      </c>
      <c r="E730" s="32">
        <f t="shared" si="38"/>
        <v>9382.1750000000011</v>
      </c>
      <c r="F730" s="32">
        <f t="shared" si="38"/>
        <v>8135.8750000000009</v>
      </c>
      <c r="G730" s="32">
        <f t="shared" si="38"/>
        <v>6065.4000000000005</v>
      </c>
    </row>
    <row r="731" spans="1:7" ht="14" hidden="1" x14ac:dyDescent="0.15">
      <c r="A731" s="25">
        <v>69</v>
      </c>
      <c r="B731" s="27"/>
      <c r="C731" s="32">
        <f t="shared" si="38"/>
        <v>14809.85</v>
      </c>
      <c r="D731" s="32">
        <f t="shared" si="38"/>
        <v>12980.825000000001</v>
      </c>
      <c r="E731" s="32">
        <f t="shared" si="38"/>
        <v>10203.875</v>
      </c>
      <c r="F731" s="32">
        <f t="shared" si="38"/>
        <v>8848.4000000000015</v>
      </c>
      <c r="G731" s="32">
        <f t="shared" si="38"/>
        <v>6596.4250000000002</v>
      </c>
    </row>
    <row r="732" spans="1:7" ht="14" hidden="1" x14ac:dyDescent="0.15">
      <c r="A732" s="25">
        <v>70</v>
      </c>
      <c r="B732" s="27"/>
      <c r="C732" s="32">
        <f t="shared" si="38"/>
        <v>16051.750000000002</v>
      </c>
      <c r="D732" s="32">
        <f t="shared" si="38"/>
        <v>14069.550000000001</v>
      </c>
      <c r="E732" s="32">
        <f t="shared" si="38"/>
        <v>11066.275000000001</v>
      </c>
      <c r="F732" s="32">
        <f t="shared" si="38"/>
        <v>9596.125</v>
      </c>
      <c r="G732" s="32">
        <f t="shared" si="38"/>
        <v>7153.5750000000007</v>
      </c>
    </row>
    <row r="733" spans="1:7" ht="14" hidden="1" x14ac:dyDescent="0.15">
      <c r="A733" s="25">
        <v>71</v>
      </c>
      <c r="B733" s="27"/>
      <c r="C733" s="32">
        <f t="shared" si="38"/>
        <v>17351.95</v>
      </c>
      <c r="D733" s="32">
        <f t="shared" si="38"/>
        <v>15209.7</v>
      </c>
      <c r="E733" s="32">
        <f t="shared" si="38"/>
        <v>11971.300000000001</v>
      </c>
      <c r="F733" s="32">
        <f t="shared" si="38"/>
        <v>10380.150000000001</v>
      </c>
      <c r="G733" s="32">
        <f t="shared" si="38"/>
        <v>7738.5000000000009</v>
      </c>
    </row>
    <row r="734" spans="1:7" ht="14" hidden="1" x14ac:dyDescent="0.15">
      <c r="A734" s="25">
        <v>72</v>
      </c>
      <c r="B734" s="27"/>
      <c r="C734" s="32">
        <f t="shared" si="38"/>
        <v>18711</v>
      </c>
      <c r="D734" s="32">
        <f t="shared" si="38"/>
        <v>16400.175000000003</v>
      </c>
      <c r="E734" s="32">
        <f t="shared" si="38"/>
        <v>12916.2</v>
      </c>
      <c r="F734" s="32">
        <f t="shared" si="38"/>
        <v>11200.2</v>
      </c>
      <c r="G734" s="32">
        <f t="shared" si="38"/>
        <v>8349.2750000000015</v>
      </c>
    </row>
    <row r="735" spans="1:7" ht="14" hidden="1" x14ac:dyDescent="0.15">
      <c r="A735" s="25">
        <v>73</v>
      </c>
      <c r="B735" s="27"/>
      <c r="C735" s="32">
        <f t="shared" si="38"/>
        <v>20128.075000000001</v>
      </c>
      <c r="D735" s="32">
        <f t="shared" si="38"/>
        <v>17642.900000000001</v>
      </c>
      <c r="E735" s="32">
        <f t="shared" si="38"/>
        <v>13903.725</v>
      </c>
      <c r="F735" s="32">
        <f t="shared" si="38"/>
        <v>12056.275000000001</v>
      </c>
      <c r="G735" s="32">
        <f t="shared" si="38"/>
        <v>8988.1</v>
      </c>
    </row>
    <row r="736" spans="1:7" ht="14" hidden="1" x14ac:dyDescent="0.15">
      <c r="A736" s="25">
        <v>74</v>
      </c>
      <c r="B736" s="27"/>
      <c r="C736" s="32">
        <f t="shared" si="38"/>
        <v>21604.275000000001</v>
      </c>
      <c r="D736" s="32">
        <f t="shared" si="38"/>
        <v>18936.225000000002</v>
      </c>
      <c r="E736" s="32">
        <f t="shared" si="38"/>
        <v>14932.500000000002</v>
      </c>
      <c r="F736" s="32">
        <f t="shared" si="38"/>
        <v>12948.375000000002</v>
      </c>
      <c r="G736" s="32">
        <f t="shared" si="38"/>
        <v>9653.0500000000011</v>
      </c>
    </row>
    <row r="737" spans="1:7" ht="14" hidden="1" x14ac:dyDescent="0.15">
      <c r="A737" s="25">
        <v>75</v>
      </c>
      <c r="B737" s="27"/>
      <c r="C737" s="32">
        <f t="shared" si="38"/>
        <v>23138.225000000002</v>
      </c>
      <c r="D737" s="32">
        <f t="shared" si="38"/>
        <v>20282.075000000001</v>
      </c>
      <c r="E737" s="32">
        <f t="shared" si="38"/>
        <v>16002.525000000001</v>
      </c>
      <c r="F737" s="32">
        <f t="shared" si="38"/>
        <v>13876.225</v>
      </c>
      <c r="G737" s="32">
        <f t="shared" si="38"/>
        <v>10344.125</v>
      </c>
    </row>
    <row r="738" spans="1:7" ht="14" hidden="1" x14ac:dyDescent="0.15">
      <c r="A738" s="25">
        <v>76</v>
      </c>
      <c r="B738" s="27"/>
      <c r="C738" s="32">
        <f t="shared" si="38"/>
        <v>23138.225000000002</v>
      </c>
      <c r="D738" s="32">
        <f t="shared" si="38"/>
        <v>20282.075000000001</v>
      </c>
      <c r="E738" s="32">
        <f t="shared" si="38"/>
        <v>16002.525000000001</v>
      </c>
      <c r="F738" s="32">
        <f t="shared" si="38"/>
        <v>13876.225</v>
      </c>
      <c r="G738" s="32">
        <f t="shared" si="38"/>
        <v>10344.125</v>
      </c>
    </row>
    <row r="739" spans="1:7" ht="14" hidden="1" x14ac:dyDescent="0.15">
      <c r="A739" s="25">
        <v>77</v>
      </c>
      <c r="B739" s="27"/>
      <c r="C739" s="32">
        <f t="shared" si="38"/>
        <v>23138.225000000002</v>
      </c>
      <c r="D739" s="32">
        <f t="shared" si="38"/>
        <v>20282.075000000001</v>
      </c>
      <c r="E739" s="32">
        <f t="shared" si="38"/>
        <v>16002.525000000001</v>
      </c>
      <c r="F739" s="32">
        <f t="shared" si="38"/>
        <v>13876.225</v>
      </c>
      <c r="G739" s="32">
        <f t="shared" si="38"/>
        <v>10344.125</v>
      </c>
    </row>
    <row r="740" spans="1:7" ht="14" hidden="1" x14ac:dyDescent="0.15">
      <c r="A740" s="25">
        <v>78</v>
      </c>
      <c r="B740" s="27"/>
      <c r="C740" s="32">
        <f t="shared" si="38"/>
        <v>23138.225000000002</v>
      </c>
      <c r="D740" s="32">
        <f t="shared" si="38"/>
        <v>20282.075000000001</v>
      </c>
      <c r="E740" s="32">
        <f t="shared" si="38"/>
        <v>16002.525000000001</v>
      </c>
      <c r="F740" s="32">
        <f t="shared" si="38"/>
        <v>13876.225</v>
      </c>
      <c r="G740" s="32">
        <f t="shared" si="38"/>
        <v>10344.125</v>
      </c>
    </row>
    <row r="741" spans="1:7" ht="14" hidden="1" x14ac:dyDescent="0.15">
      <c r="A741" s="25">
        <v>79</v>
      </c>
      <c r="B741" s="27"/>
      <c r="C741" s="32">
        <f t="shared" si="38"/>
        <v>23138.225000000002</v>
      </c>
      <c r="D741" s="32">
        <f t="shared" si="38"/>
        <v>20282.075000000001</v>
      </c>
      <c r="E741" s="32">
        <f t="shared" si="38"/>
        <v>16002.525000000001</v>
      </c>
      <c r="F741" s="32">
        <f t="shared" si="38"/>
        <v>13876.225</v>
      </c>
      <c r="G741" s="32">
        <f t="shared" si="38"/>
        <v>10344.125</v>
      </c>
    </row>
    <row r="742" spans="1:7" ht="14" hidden="1" x14ac:dyDescent="0.15">
      <c r="A742" s="25">
        <v>80</v>
      </c>
      <c r="B742" s="27"/>
      <c r="C742" s="32">
        <f t="shared" si="38"/>
        <v>23138.225000000002</v>
      </c>
      <c r="D742" s="32">
        <f t="shared" si="38"/>
        <v>20282.075000000001</v>
      </c>
      <c r="E742" s="32">
        <f t="shared" si="38"/>
        <v>16002.525000000001</v>
      </c>
      <c r="F742" s="32">
        <f t="shared" si="38"/>
        <v>13876.225</v>
      </c>
      <c r="G742" s="32">
        <f t="shared" si="38"/>
        <v>10344.125</v>
      </c>
    </row>
    <row r="743" spans="1:7" ht="14" hidden="1" x14ac:dyDescent="0.15">
      <c r="A743" s="25">
        <v>81</v>
      </c>
      <c r="B743" s="27"/>
      <c r="C743" s="32">
        <f t="shared" si="38"/>
        <v>23138.225000000002</v>
      </c>
      <c r="D743" s="32">
        <f t="shared" si="38"/>
        <v>20282.075000000001</v>
      </c>
      <c r="E743" s="32">
        <f t="shared" si="38"/>
        <v>16002.525000000001</v>
      </c>
      <c r="F743" s="32">
        <f t="shared" si="38"/>
        <v>13876.225</v>
      </c>
      <c r="G743" s="32">
        <f t="shared" si="38"/>
        <v>10344.125</v>
      </c>
    </row>
    <row r="744" spans="1:7" ht="14" hidden="1" x14ac:dyDescent="0.15">
      <c r="A744" s="25">
        <v>82</v>
      </c>
      <c r="B744" s="27"/>
      <c r="C744" s="32">
        <f t="shared" si="38"/>
        <v>23138.225000000002</v>
      </c>
      <c r="D744" s="32">
        <f t="shared" si="38"/>
        <v>20282.075000000001</v>
      </c>
      <c r="E744" s="32">
        <f t="shared" si="38"/>
        <v>16002.525000000001</v>
      </c>
      <c r="F744" s="32">
        <f t="shared" si="38"/>
        <v>13876.225</v>
      </c>
      <c r="G744" s="32">
        <f t="shared" si="38"/>
        <v>10344.125</v>
      </c>
    </row>
    <row r="745" spans="1:7" ht="14" hidden="1" x14ac:dyDescent="0.15">
      <c r="A745" s="25">
        <v>83</v>
      </c>
      <c r="B745" s="27"/>
      <c r="C745" s="32">
        <f t="shared" ref="C745:G749" si="39">+C71*$K$3</f>
        <v>23138.225000000002</v>
      </c>
      <c r="D745" s="32">
        <f t="shared" si="39"/>
        <v>20282.075000000001</v>
      </c>
      <c r="E745" s="32">
        <f t="shared" si="39"/>
        <v>16002.525000000001</v>
      </c>
      <c r="F745" s="32">
        <f t="shared" si="39"/>
        <v>13876.225</v>
      </c>
      <c r="G745" s="32">
        <f t="shared" si="39"/>
        <v>10344.125</v>
      </c>
    </row>
    <row r="746" spans="1:7" ht="14" hidden="1" x14ac:dyDescent="0.15">
      <c r="A746" s="25">
        <v>84</v>
      </c>
      <c r="B746" s="27" t="s">
        <v>3</v>
      </c>
      <c r="C746" s="32">
        <f t="shared" si="39"/>
        <v>23138.225000000002</v>
      </c>
      <c r="D746" s="32">
        <f t="shared" si="39"/>
        <v>20282.075000000001</v>
      </c>
      <c r="E746" s="32">
        <f t="shared" si="39"/>
        <v>16002.525000000001</v>
      </c>
      <c r="F746" s="32">
        <f t="shared" si="39"/>
        <v>13876.225</v>
      </c>
      <c r="G746" s="32">
        <f t="shared" si="39"/>
        <v>10344.125</v>
      </c>
    </row>
    <row r="747" spans="1:7" ht="14" hidden="1" x14ac:dyDescent="0.15">
      <c r="A747" s="25">
        <v>1</v>
      </c>
      <c r="B747" s="27" t="s">
        <v>4</v>
      </c>
      <c r="C747" s="32">
        <f t="shared" si="39"/>
        <v>1186.625</v>
      </c>
      <c r="D747" s="32">
        <f t="shared" si="39"/>
        <v>1041.1500000000001</v>
      </c>
      <c r="E747" s="32">
        <f t="shared" si="39"/>
        <v>848.65000000000009</v>
      </c>
      <c r="F747" s="32">
        <f t="shared" si="39"/>
        <v>736.17500000000007</v>
      </c>
      <c r="G747" s="32">
        <f t="shared" si="39"/>
        <v>549.17500000000007</v>
      </c>
    </row>
    <row r="748" spans="1:7" ht="14" hidden="1" x14ac:dyDescent="0.15">
      <c r="A748" s="25">
        <v>2</v>
      </c>
      <c r="B748" s="27" t="s">
        <v>1</v>
      </c>
      <c r="C748" s="32">
        <f t="shared" si="39"/>
        <v>2017.9500000000003</v>
      </c>
      <c r="D748" s="32">
        <f t="shared" si="39"/>
        <v>1768.8000000000002</v>
      </c>
      <c r="E748" s="32">
        <f t="shared" si="39"/>
        <v>1441.5500000000002</v>
      </c>
      <c r="F748" s="32">
        <f t="shared" si="39"/>
        <v>1250.1500000000001</v>
      </c>
      <c r="G748" s="32">
        <f t="shared" si="39"/>
        <v>932.52500000000009</v>
      </c>
    </row>
    <row r="749" spans="1:7" ht="15" hidden="1" thickBot="1" x14ac:dyDescent="0.2">
      <c r="A749" s="25">
        <v>3</v>
      </c>
      <c r="B749" s="27" t="s">
        <v>5</v>
      </c>
      <c r="C749" s="32">
        <f t="shared" si="39"/>
        <v>2848.1750000000002</v>
      </c>
      <c r="D749" s="32">
        <f t="shared" si="39"/>
        <v>2497.5500000000002</v>
      </c>
      <c r="E749" s="32">
        <f t="shared" si="39"/>
        <v>2035.8250000000003</v>
      </c>
      <c r="F749" s="32">
        <f t="shared" si="39"/>
        <v>1764.95</v>
      </c>
      <c r="G749" s="32">
        <f t="shared" si="39"/>
        <v>1316.15</v>
      </c>
    </row>
    <row r="750" spans="1:7" ht="14" hidden="1" thickBot="1" x14ac:dyDescent="0.2">
      <c r="A750" s="30"/>
      <c r="B750" s="30"/>
      <c r="C750" s="30"/>
      <c r="D750" s="30"/>
      <c r="E750" s="30"/>
      <c r="F750" s="30"/>
      <c r="G750" s="30"/>
    </row>
    <row r="751" spans="1:7" ht="18" hidden="1" x14ac:dyDescent="0.2">
      <c r="A751" s="569" t="s">
        <v>17</v>
      </c>
      <c r="B751" s="570"/>
      <c r="C751" s="570"/>
      <c r="D751" s="570"/>
      <c r="E751" s="570"/>
      <c r="F751" s="570"/>
      <c r="G751" s="571"/>
    </row>
    <row r="752" spans="1:7" ht="18" hidden="1" x14ac:dyDescent="0.2">
      <c r="A752" s="566" t="s">
        <v>12</v>
      </c>
      <c r="B752" s="567"/>
      <c r="C752" s="567"/>
      <c r="D752" s="567"/>
      <c r="E752" s="567"/>
      <c r="F752" s="567"/>
      <c r="G752" s="568"/>
    </row>
    <row r="753" spans="1:7" hidden="1" x14ac:dyDescent="0.15">
      <c r="A753" s="549" t="s">
        <v>0</v>
      </c>
      <c r="B753" s="550"/>
      <c r="C753" s="550"/>
      <c r="D753" s="550"/>
      <c r="E753" s="550"/>
      <c r="F753" s="550"/>
      <c r="G753" s="572"/>
    </row>
    <row r="754" spans="1:7" hidden="1" x14ac:dyDescent="0.15">
      <c r="A754" s="25" t="s">
        <v>2</v>
      </c>
      <c r="B754" s="26" t="s">
        <v>2</v>
      </c>
      <c r="C754" s="34">
        <v>2000</v>
      </c>
      <c r="D754" s="34">
        <v>3500</v>
      </c>
      <c r="E754" s="308">
        <v>5000</v>
      </c>
      <c r="F754" s="304"/>
      <c r="G754" s="305"/>
    </row>
    <row r="755" spans="1:7" ht="14" hidden="1" x14ac:dyDescent="0.15">
      <c r="A755" s="25">
        <v>18</v>
      </c>
      <c r="B755" s="27"/>
      <c r="C755" s="32">
        <f>+C155*$K$3</f>
        <v>1830.4</v>
      </c>
      <c r="D755" s="32">
        <f t="shared" ref="D755:G755" si="40">+D155*$K$3</f>
        <v>1661.0000000000002</v>
      </c>
      <c r="E755" s="32">
        <f t="shared" si="40"/>
        <v>1212.75</v>
      </c>
      <c r="F755" s="32">
        <f t="shared" si="40"/>
        <v>867.90000000000009</v>
      </c>
      <c r="G755" s="32">
        <f t="shared" si="40"/>
        <v>680.90000000000009</v>
      </c>
    </row>
    <row r="756" spans="1:7" ht="14" hidden="1" x14ac:dyDescent="0.15">
      <c r="A756" s="25">
        <v>19</v>
      </c>
      <c r="B756" s="27"/>
      <c r="C756" s="32">
        <f t="shared" ref="C756:G771" si="41">+C156*$K$3</f>
        <v>1830.4</v>
      </c>
      <c r="D756" s="32">
        <f t="shared" si="41"/>
        <v>1661.0000000000002</v>
      </c>
      <c r="E756" s="32">
        <f t="shared" si="41"/>
        <v>1212.75</v>
      </c>
      <c r="F756" s="32">
        <f t="shared" si="41"/>
        <v>867.90000000000009</v>
      </c>
      <c r="G756" s="32">
        <f t="shared" si="41"/>
        <v>680.90000000000009</v>
      </c>
    </row>
    <row r="757" spans="1:7" ht="14" hidden="1" x14ac:dyDescent="0.15">
      <c r="A757" s="25">
        <v>20</v>
      </c>
      <c r="B757" s="27"/>
      <c r="C757" s="32">
        <f t="shared" si="41"/>
        <v>1830.4</v>
      </c>
      <c r="D757" s="32">
        <f t="shared" si="41"/>
        <v>1661.0000000000002</v>
      </c>
      <c r="E757" s="32">
        <f t="shared" si="41"/>
        <v>1212.75</v>
      </c>
      <c r="F757" s="32">
        <f t="shared" si="41"/>
        <v>867.90000000000009</v>
      </c>
      <c r="G757" s="32">
        <f t="shared" si="41"/>
        <v>680.90000000000009</v>
      </c>
    </row>
    <row r="758" spans="1:7" ht="14" hidden="1" x14ac:dyDescent="0.15">
      <c r="A758" s="25">
        <v>21</v>
      </c>
      <c r="B758" s="27"/>
      <c r="C758" s="32">
        <f t="shared" si="41"/>
        <v>1830.4</v>
      </c>
      <c r="D758" s="32">
        <f t="shared" si="41"/>
        <v>1661.0000000000002</v>
      </c>
      <c r="E758" s="32">
        <f t="shared" si="41"/>
        <v>1212.75</v>
      </c>
      <c r="F758" s="32">
        <f t="shared" si="41"/>
        <v>867.90000000000009</v>
      </c>
      <c r="G758" s="32">
        <f t="shared" si="41"/>
        <v>680.90000000000009</v>
      </c>
    </row>
    <row r="759" spans="1:7" ht="14" hidden="1" x14ac:dyDescent="0.15">
      <c r="A759" s="25">
        <v>22</v>
      </c>
      <c r="B759" s="27"/>
      <c r="C759" s="32">
        <f t="shared" si="41"/>
        <v>1830.4</v>
      </c>
      <c r="D759" s="32">
        <f t="shared" si="41"/>
        <v>1661.0000000000002</v>
      </c>
      <c r="E759" s="32">
        <f t="shared" si="41"/>
        <v>1212.75</v>
      </c>
      <c r="F759" s="32">
        <f t="shared" si="41"/>
        <v>867.90000000000009</v>
      </c>
      <c r="G759" s="32">
        <f t="shared" si="41"/>
        <v>680.90000000000009</v>
      </c>
    </row>
    <row r="760" spans="1:7" ht="14" hidden="1" x14ac:dyDescent="0.15">
      <c r="A760" s="25">
        <v>23</v>
      </c>
      <c r="B760" s="27"/>
      <c r="C760" s="32">
        <f t="shared" si="41"/>
        <v>1830.4</v>
      </c>
      <c r="D760" s="32">
        <f t="shared" si="41"/>
        <v>1661.0000000000002</v>
      </c>
      <c r="E760" s="32">
        <f t="shared" si="41"/>
        <v>1212.75</v>
      </c>
      <c r="F760" s="32">
        <f t="shared" si="41"/>
        <v>867.90000000000009</v>
      </c>
      <c r="G760" s="32">
        <f t="shared" si="41"/>
        <v>680.90000000000009</v>
      </c>
    </row>
    <row r="761" spans="1:7" ht="14" hidden="1" x14ac:dyDescent="0.15">
      <c r="A761" s="25">
        <v>24</v>
      </c>
      <c r="B761" s="27"/>
      <c r="C761" s="32">
        <f t="shared" si="41"/>
        <v>1830.4</v>
      </c>
      <c r="D761" s="32">
        <f t="shared" si="41"/>
        <v>1661.0000000000002</v>
      </c>
      <c r="E761" s="32">
        <f t="shared" si="41"/>
        <v>1212.75</v>
      </c>
      <c r="F761" s="32">
        <f t="shared" si="41"/>
        <v>867.90000000000009</v>
      </c>
      <c r="G761" s="32">
        <f t="shared" si="41"/>
        <v>680.90000000000009</v>
      </c>
    </row>
    <row r="762" spans="1:7" ht="14" hidden="1" x14ac:dyDescent="0.15">
      <c r="A762" s="25">
        <v>25</v>
      </c>
      <c r="B762" s="27"/>
      <c r="C762" s="32">
        <f t="shared" si="41"/>
        <v>1956.075</v>
      </c>
      <c r="D762" s="32">
        <f t="shared" si="41"/>
        <v>1774.8500000000001</v>
      </c>
      <c r="E762" s="32">
        <f t="shared" si="41"/>
        <v>1282.325</v>
      </c>
      <c r="F762" s="32">
        <f t="shared" si="41"/>
        <v>917.40000000000009</v>
      </c>
      <c r="G762" s="32">
        <f t="shared" si="41"/>
        <v>719.67500000000007</v>
      </c>
    </row>
    <row r="763" spans="1:7" ht="14" hidden="1" x14ac:dyDescent="0.15">
      <c r="A763" s="25">
        <v>26</v>
      </c>
      <c r="B763" s="27"/>
      <c r="C763" s="32">
        <f t="shared" si="41"/>
        <v>1956.075</v>
      </c>
      <c r="D763" s="32">
        <f t="shared" si="41"/>
        <v>1774.8500000000001</v>
      </c>
      <c r="E763" s="32">
        <f t="shared" si="41"/>
        <v>1282.325</v>
      </c>
      <c r="F763" s="32">
        <f t="shared" si="41"/>
        <v>917.40000000000009</v>
      </c>
      <c r="G763" s="32">
        <f t="shared" si="41"/>
        <v>719.67500000000007</v>
      </c>
    </row>
    <row r="764" spans="1:7" ht="14" hidden="1" x14ac:dyDescent="0.15">
      <c r="A764" s="25">
        <v>27</v>
      </c>
      <c r="B764" s="27"/>
      <c r="C764" s="32">
        <f t="shared" si="41"/>
        <v>1956.075</v>
      </c>
      <c r="D764" s="32">
        <f t="shared" si="41"/>
        <v>1774.8500000000001</v>
      </c>
      <c r="E764" s="32">
        <f t="shared" si="41"/>
        <v>1282.325</v>
      </c>
      <c r="F764" s="32">
        <f t="shared" si="41"/>
        <v>917.40000000000009</v>
      </c>
      <c r="G764" s="32">
        <f t="shared" si="41"/>
        <v>719.67500000000007</v>
      </c>
    </row>
    <row r="765" spans="1:7" ht="14" hidden="1" x14ac:dyDescent="0.15">
      <c r="A765" s="25">
        <v>28</v>
      </c>
      <c r="B765" s="27"/>
      <c r="C765" s="32">
        <f t="shared" si="41"/>
        <v>1956.075</v>
      </c>
      <c r="D765" s="32">
        <f t="shared" si="41"/>
        <v>1774.8500000000001</v>
      </c>
      <c r="E765" s="32">
        <f t="shared" si="41"/>
        <v>1282.325</v>
      </c>
      <c r="F765" s="32">
        <f t="shared" si="41"/>
        <v>917.40000000000009</v>
      </c>
      <c r="G765" s="32">
        <f t="shared" si="41"/>
        <v>719.67500000000007</v>
      </c>
    </row>
    <row r="766" spans="1:7" ht="14" hidden="1" x14ac:dyDescent="0.15">
      <c r="A766" s="25">
        <v>29</v>
      </c>
      <c r="B766" s="27"/>
      <c r="C766" s="32">
        <f t="shared" si="41"/>
        <v>1956.075</v>
      </c>
      <c r="D766" s="32">
        <f t="shared" si="41"/>
        <v>1774.8500000000001</v>
      </c>
      <c r="E766" s="32">
        <f t="shared" si="41"/>
        <v>1282.325</v>
      </c>
      <c r="F766" s="32">
        <f t="shared" si="41"/>
        <v>917.40000000000009</v>
      </c>
      <c r="G766" s="32">
        <f t="shared" si="41"/>
        <v>719.67500000000007</v>
      </c>
    </row>
    <row r="767" spans="1:7" ht="14" hidden="1" x14ac:dyDescent="0.15">
      <c r="A767" s="25">
        <v>30</v>
      </c>
      <c r="B767" s="27"/>
      <c r="C767" s="32">
        <f t="shared" si="41"/>
        <v>2175.5250000000001</v>
      </c>
      <c r="D767" s="32">
        <f t="shared" si="41"/>
        <v>1973.9500000000003</v>
      </c>
      <c r="E767" s="32">
        <f t="shared" si="41"/>
        <v>1407.45</v>
      </c>
      <c r="F767" s="32">
        <f t="shared" si="41"/>
        <v>1006.7750000000001</v>
      </c>
      <c r="G767" s="32">
        <f t="shared" si="41"/>
        <v>789.52500000000009</v>
      </c>
    </row>
    <row r="768" spans="1:7" ht="14" hidden="1" x14ac:dyDescent="0.15">
      <c r="A768" s="25">
        <v>31</v>
      </c>
      <c r="B768" s="27"/>
      <c r="C768" s="32">
        <f t="shared" si="41"/>
        <v>2175.5250000000001</v>
      </c>
      <c r="D768" s="32">
        <f t="shared" si="41"/>
        <v>1973.9500000000003</v>
      </c>
      <c r="E768" s="32">
        <f t="shared" si="41"/>
        <v>1407.45</v>
      </c>
      <c r="F768" s="32">
        <f t="shared" si="41"/>
        <v>1006.7750000000001</v>
      </c>
      <c r="G768" s="32">
        <f t="shared" si="41"/>
        <v>789.52500000000009</v>
      </c>
    </row>
    <row r="769" spans="1:7" ht="14" hidden="1" x14ac:dyDescent="0.15">
      <c r="A769" s="25">
        <v>32</v>
      </c>
      <c r="B769" s="27"/>
      <c r="C769" s="32">
        <f t="shared" si="41"/>
        <v>2175.5250000000001</v>
      </c>
      <c r="D769" s="32">
        <f t="shared" si="41"/>
        <v>1973.9500000000003</v>
      </c>
      <c r="E769" s="32">
        <f t="shared" si="41"/>
        <v>1407.45</v>
      </c>
      <c r="F769" s="32">
        <f t="shared" si="41"/>
        <v>1006.7750000000001</v>
      </c>
      <c r="G769" s="32">
        <f t="shared" si="41"/>
        <v>789.52500000000009</v>
      </c>
    </row>
    <row r="770" spans="1:7" ht="14" hidden="1" x14ac:dyDescent="0.15">
      <c r="A770" s="25">
        <v>33</v>
      </c>
      <c r="B770" s="27"/>
      <c r="C770" s="32">
        <f t="shared" si="41"/>
        <v>2175.5250000000001</v>
      </c>
      <c r="D770" s="32">
        <f t="shared" si="41"/>
        <v>1973.9500000000003</v>
      </c>
      <c r="E770" s="32">
        <f t="shared" si="41"/>
        <v>1407.45</v>
      </c>
      <c r="F770" s="32">
        <f t="shared" si="41"/>
        <v>1006.7750000000001</v>
      </c>
      <c r="G770" s="32">
        <f t="shared" si="41"/>
        <v>789.52500000000009</v>
      </c>
    </row>
    <row r="771" spans="1:7" ht="14" hidden="1" x14ac:dyDescent="0.15">
      <c r="A771" s="25">
        <v>34</v>
      </c>
      <c r="B771" s="27"/>
      <c r="C771" s="32">
        <f t="shared" si="41"/>
        <v>2175.5250000000001</v>
      </c>
      <c r="D771" s="32">
        <f t="shared" si="41"/>
        <v>1973.9500000000003</v>
      </c>
      <c r="E771" s="32">
        <f t="shared" si="41"/>
        <v>1407.45</v>
      </c>
      <c r="F771" s="32">
        <f t="shared" si="41"/>
        <v>1006.7750000000001</v>
      </c>
      <c r="G771" s="32">
        <f t="shared" si="41"/>
        <v>789.52500000000009</v>
      </c>
    </row>
    <row r="772" spans="1:7" ht="14" hidden="1" x14ac:dyDescent="0.15">
      <c r="A772" s="25">
        <v>35</v>
      </c>
      <c r="B772" s="27"/>
      <c r="C772" s="32">
        <f t="shared" ref="C772:G787" si="42">+C172*$K$3</f>
        <v>2427.7000000000003</v>
      </c>
      <c r="D772" s="32">
        <f t="shared" si="42"/>
        <v>2203.8500000000004</v>
      </c>
      <c r="E772" s="32">
        <f t="shared" si="42"/>
        <v>1555.4</v>
      </c>
      <c r="F772" s="32">
        <f t="shared" si="42"/>
        <v>1113.2</v>
      </c>
      <c r="G772" s="32">
        <f t="shared" si="42"/>
        <v>873.12500000000011</v>
      </c>
    </row>
    <row r="773" spans="1:7" ht="14" hidden="1" x14ac:dyDescent="0.15">
      <c r="A773" s="25">
        <v>36</v>
      </c>
      <c r="B773" s="27"/>
      <c r="C773" s="32">
        <f t="shared" si="42"/>
        <v>2427.7000000000003</v>
      </c>
      <c r="D773" s="32">
        <f t="shared" si="42"/>
        <v>2203.8500000000004</v>
      </c>
      <c r="E773" s="32">
        <f t="shared" si="42"/>
        <v>1555.4</v>
      </c>
      <c r="F773" s="32">
        <f t="shared" si="42"/>
        <v>1113.2</v>
      </c>
      <c r="G773" s="32">
        <f t="shared" si="42"/>
        <v>873.12500000000011</v>
      </c>
    </row>
    <row r="774" spans="1:7" ht="14" hidden="1" x14ac:dyDescent="0.15">
      <c r="A774" s="25">
        <v>37</v>
      </c>
      <c r="B774" s="27"/>
      <c r="C774" s="32">
        <f t="shared" si="42"/>
        <v>2427.7000000000003</v>
      </c>
      <c r="D774" s="32">
        <f t="shared" si="42"/>
        <v>2203.8500000000004</v>
      </c>
      <c r="E774" s="32">
        <f t="shared" si="42"/>
        <v>1555.4</v>
      </c>
      <c r="F774" s="32">
        <f t="shared" si="42"/>
        <v>1113.2</v>
      </c>
      <c r="G774" s="32">
        <f t="shared" si="42"/>
        <v>873.12500000000011</v>
      </c>
    </row>
    <row r="775" spans="1:7" ht="14" hidden="1" x14ac:dyDescent="0.15">
      <c r="A775" s="25">
        <v>38</v>
      </c>
      <c r="B775" s="27"/>
      <c r="C775" s="32">
        <f t="shared" si="42"/>
        <v>2427.7000000000003</v>
      </c>
      <c r="D775" s="32">
        <f t="shared" si="42"/>
        <v>2203.8500000000004</v>
      </c>
      <c r="E775" s="32">
        <f t="shared" si="42"/>
        <v>1555.4</v>
      </c>
      <c r="F775" s="32">
        <f t="shared" si="42"/>
        <v>1113.2</v>
      </c>
      <c r="G775" s="32">
        <f t="shared" si="42"/>
        <v>873.12500000000011</v>
      </c>
    </row>
    <row r="776" spans="1:7" ht="14" hidden="1" x14ac:dyDescent="0.15">
      <c r="A776" s="25">
        <v>39</v>
      </c>
      <c r="B776" s="27"/>
      <c r="C776" s="32">
        <f t="shared" si="42"/>
        <v>2427.7000000000003</v>
      </c>
      <c r="D776" s="32">
        <f t="shared" si="42"/>
        <v>2203.8500000000004</v>
      </c>
      <c r="E776" s="32">
        <f t="shared" si="42"/>
        <v>1555.4</v>
      </c>
      <c r="F776" s="32">
        <f t="shared" si="42"/>
        <v>1113.2</v>
      </c>
      <c r="G776" s="32">
        <f t="shared" si="42"/>
        <v>873.12500000000011</v>
      </c>
    </row>
    <row r="777" spans="1:7" ht="14" hidden="1" x14ac:dyDescent="0.15">
      <c r="A777" s="25">
        <v>40</v>
      </c>
      <c r="B777" s="27"/>
      <c r="C777" s="32">
        <f t="shared" si="42"/>
        <v>2720.0250000000001</v>
      </c>
      <c r="D777" s="32">
        <f t="shared" si="42"/>
        <v>2467.8500000000004</v>
      </c>
      <c r="E777" s="32">
        <f t="shared" si="42"/>
        <v>1729.2</v>
      </c>
      <c r="F777" s="32">
        <f t="shared" si="42"/>
        <v>1236.95</v>
      </c>
      <c r="G777" s="32">
        <f t="shared" si="42"/>
        <v>970.2</v>
      </c>
    </row>
    <row r="778" spans="1:7" ht="14" hidden="1" x14ac:dyDescent="0.15">
      <c r="A778" s="25">
        <v>41</v>
      </c>
      <c r="B778" s="27"/>
      <c r="C778" s="32">
        <f t="shared" si="42"/>
        <v>2720.0250000000001</v>
      </c>
      <c r="D778" s="32">
        <f t="shared" si="42"/>
        <v>2467.8500000000004</v>
      </c>
      <c r="E778" s="32">
        <f t="shared" si="42"/>
        <v>1729.2</v>
      </c>
      <c r="F778" s="32">
        <f t="shared" si="42"/>
        <v>1236.95</v>
      </c>
      <c r="G778" s="32">
        <f t="shared" si="42"/>
        <v>970.2</v>
      </c>
    </row>
    <row r="779" spans="1:7" ht="14" hidden="1" x14ac:dyDescent="0.15">
      <c r="A779" s="25">
        <v>42</v>
      </c>
      <c r="B779" s="27"/>
      <c r="C779" s="32">
        <f t="shared" si="42"/>
        <v>2720.0250000000001</v>
      </c>
      <c r="D779" s="32">
        <f t="shared" si="42"/>
        <v>2467.8500000000004</v>
      </c>
      <c r="E779" s="32">
        <f t="shared" si="42"/>
        <v>1729.2</v>
      </c>
      <c r="F779" s="32">
        <f t="shared" si="42"/>
        <v>1236.95</v>
      </c>
      <c r="G779" s="32">
        <f t="shared" si="42"/>
        <v>970.2</v>
      </c>
    </row>
    <row r="780" spans="1:7" ht="14" hidden="1" x14ac:dyDescent="0.15">
      <c r="A780" s="25">
        <v>43</v>
      </c>
      <c r="B780" s="27"/>
      <c r="C780" s="32">
        <f t="shared" si="42"/>
        <v>2720.0250000000001</v>
      </c>
      <c r="D780" s="32">
        <f t="shared" si="42"/>
        <v>2467.8500000000004</v>
      </c>
      <c r="E780" s="32">
        <f t="shared" si="42"/>
        <v>1729.2</v>
      </c>
      <c r="F780" s="32">
        <f t="shared" si="42"/>
        <v>1236.95</v>
      </c>
      <c r="G780" s="32">
        <f t="shared" si="42"/>
        <v>970.2</v>
      </c>
    </row>
    <row r="781" spans="1:7" ht="14" hidden="1" x14ac:dyDescent="0.15">
      <c r="A781" s="25">
        <v>44</v>
      </c>
      <c r="B781" s="27"/>
      <c r="C781" s="32">
        <f t="shared" si="42"/>
        <v>2720.0250000000001</v>
      </c>
      <c r="D781" s="32">
        <f t="shared" si="42"/>
        <v>2467.8500000000004</v>
      </c>
      <c r="E781" s="32">
        <f t="shared" si="42"/>
        <v>1729.2</v>
      </c>
      <c r="F781" s="32">
        <f t="shared" si="42"/>
        <v>1236.95</v>
      </c>
      <c r="G781" s="32">
        <f t="shared" si="42"/>
        <v>970.2</v>
      </c>
    </row>
    <row r="782" spans="1:7" ht="14" hidden="1" x14ac:dyDescent="0.15">
      <c r="A782" s="25">
        <v>45</v>
      </c>
      <c r="B782" s="27"/>
      <c r="C782" s="32">
        <f t="shared" si="42"/>
        <v>3043.7000000000003</v>
      </c>
      <c r="D782" s="32">
        <f t="shared" si="42"/>
        <v>2762.375</v>
      </c>
      <c r="E782" s="32">
        <f t="shared" si="42"/>
        <v>1924.7250000000001</v>
      </c>
      <c r="F782" s="32">
        <f t="shared" si="42"/>
        <v>1376.375</v>
      </c>
      <c r="G782" s="32">
        <f t="shared" si="42"/>
        <v>1079.6500000000001</v>
      </c>
    </row>
    <row r="783" spans="1:7" ht="14" hidden="1" x14ac:dyDescent="0.15">
      <c r="A783" s="25">
        <v>46</v>
      </c>
      <c r="B783" s="27"/>
      <c r="C783" s="32">
        <f t="shared" si="42"/>
        <v>3043.7000000000003</v>
      </c>
      <c r="D783" s="32">
        <f t="shared" si="42"/>
        <v>2762.375</v>
      </c>
      <c r="E783" s="32">
        <f t="shared" si="42"/>
        <v>1924.7250000000001</v>
      </c>
      <c r="F783" s="32">
        <f t="shared" si="42"/>
        <v>1376.375</v>
      </c>
      <c r="G783" s="32">
        <f t="shared" si="42"/>
        <v>1079.6500000000001</v>
      </c>
    </row>
    <row r="784" spans="1:7" ht="14" hidden="1" x14ac:dyDescent="0.15">
      <c r="A784" s="25">
        <v>47</v>
      </c>
      <c r="B784" s="27"/>
      <c r="C784" s="32">
        <f t="shared" si="42"/>
        <v>3043.7000000000003</v>
      </c>
      <c r="D784" s="32">
        <f t="shared" si="42"/>
        <v>2762.375</v>
      </c>
      <c r="E784" s="32">
        <f t="shared" si="42"/>
        <v>1924.7250000000001</v>
      </c>
      <c r="F784" s="32">
        <f t="shared" si="42"/>
        <v>1376.375</v>
      </c>
      <c r="G784" s="32">
        <f t="shared" si="42"/>
        <v>1079.6500000000001</v>
      </c>
    </row>
    <row r="785" spans="1:7" ht="14" hidden="1" x14ac:dyDescent="0.15">
      <c r="A785" s="25">
        <v>48</v>
      </c>
      <c r="B785" s="27"/>
      <c r="C785" s="32">
        <f t="shared" si="42"/>
        <v>3043.7000000000003</v>
      </c>
      <c r="D785" s="32">
        <f t="shared" si="42"/>
        <v>2762.375</v>
      </c>
      <c r="E785" s="32">
        <f t="shared" si="42"/>
        <v>1924.7250000000001</v>
      </c>
      <c r="F785" s="32">
        <f t="shared" si="42"/>
        <v>1376.375</v>
      </c>
      <c r="G785" s="32">
        <f t="shared" si="42"/>
        <v>1079.6500000000001</v>
      </c>
    </row>
    <row r="786" spans="1:7" ht="14" hidden="1" x14ac:dyDescent="0.15">
      <c r="A786" s="25">
        <v>49</v>
      </c>
      <c r="B786" s="27"/>
      <c r="C786" s="32">
        <f t="shared" si="42"/>
        <v>3043.7000000000003</v>
      </c>
      <c r="D786" s="32">
        <f t="shared" si="42"/>
        <v>2762.375</v>
      </c>
      <c r="E786" s="32">
        <f t="shared" si="42"/>
        <v>1924.7250000000001</v>
      </c>
      <c r="F786" s="32">
        <f t="shared" si="42"/>
        <v>1376.375</v>
      </c>
      <c r="G786" s="32">
        <f t="shared" si="42"/>
        <v>1079.6500000000001</v>
      </c>
    </row>
    <row r="787" spans="1:7" ht="14" hidden="1" x14ac:dyDescent="0.15">
      <c r="A787" s="25">
        <v>50</v>
      </c>
      <c r="B787" s="27"/>
      <c r="C787" s="32">
        <f t="shared" si="42"/>
        <v>3408.6250000000005</v>
      </c>
      <c r="D787" s="32">
        <f t="shared" si="42"/>
        <v>3094.3</v>
      </c>
      <c r="E787" s="32">
        <f t="shared" si="42"/>
        <v>2147.2000000000003</v>
      </c>
      <c r="F787" s="32">
        <f t="shared" si="42"/>
        <v>1535.6000000000001</v>
      </c>
      <c r="G787" s="32">
        <f t="shared" si="42"/>
        <v>1204.7750000000001</v>
      </c>
    </row>
    <row r="788" spans="1:7" ht="14" hidden="1" x14ac:dyDescent="0.15">
      <c r="A788" s="25">
        <v>51</v>
      </c>
      <c r="B788" s="27"/>
      <c r="C788" s="32">
        <f t="shared" ref="C788:G803" si="43">+C188*$K$3</f>
        <v>3408.6250000000005</v>
      </c>
      <c r="D788" s="32">
        <f t="shared" si="43"/>
        <v>3094.3</v>
      </c>
      <c r="E788" s="32">
        <f t="shared" si="43"/>
        <v>2147.2000000000003</v>
      </c>
      <c r="F788" s="32">
        <f t="shared" si="43"/>
        <v>1535.6000000000001</v>
      </c>
      <c r="G788" s="32">
        <f t="shared" si="43"/>
        <v>1204.7750000000001</v>
      </c>
    </row>
    <row r="789" spans="1:7" ht="14" hidden="1" x14ac:dyDescent="0.15">
      <c r="A789" s="25">
        <v>52</v>
      </c>
      <c r="B789" s="27"/>
      <c r="C789" s="32">
        <f t="shared" si="43"/>
        <v>3408.6250000000005</v>
      </c>
      <c r="D789" s="32">
        <f t="shared" si="43"/>
        <v>3094.3</v>
      </c>
      <c r="E789" s="32">
        <f t="shared" si="43"/>
        <v>2147.2000000000003</v>
      </c>
      <c r="F789" s="32">
        <f t="shared" si="43"/>
        <v>1535.6000000000001</v>
      </c>
      <c r="G789" s="32">
        <f t="shared" si="43"/>
        <v>1204.7750000000001</v>
      </c>
    </row>
    <row r="790" spans="1:7" ht="14" hidden="1" x14ac:dyDescent="0.15">
      <c r="A790" s="25">
        <v>53</v>
      </c>
      <c r="B790" s="27"/>
      <c r="C790" s="32">
        <f t="shared" si="43"/>
        <v>3408.6250000000005</v>
      </c>
      <c r="D790" s="32">
        <f t="shared" si="43"/>
        <v>3094.3</v>
      </c>
      <c r="E790" s="32">
        <f t="shared" si="43"/>
        <v>2147.2000000000003</v>
      </c>
      <c r="F790" s="32">
        <f t="shared" si="43"/>
        <v>1535.6000000000001</v>
      </c>
      <c r="G790" s="32">
        <f t="shared" si="43"/>
        <v>1204.7750000000001</v>
      </c>
    </row>
    <row r="791" spans="1:7" ht="14" hidden="1" x14ac:dyDescent="0.15">
      <c r="A791" s="25">
        <v>54</v>
      </c>
      <c r="B791" s="27"/>
      <c r="C791" s="32">
        <f t="shared" si="43"/>
        <v>3408.6250000000005</v>
      </c>
      <c r="D791" s="32">
        <f t="shared" si="43"/>
        <v>3094.3</v>
      </c>
      <c r="E791" s="32">
        <f t="shared" si="43"/>
        <v>2147.2000000000003</v>
      </c>
      <c r="F791" s="32">
        <f t="shared" si="43"/>
        <v>1535.6000000000001</v>
      </c>
      <c r="G791" s="32">
        <f t="shared" si="43"/>
        <v>1204.7750000000001</v>
      </c>
    </row>
    <row r="792" spans="1:7" ht="14" hidden="1" x14ac:dyDescent="0.15">
      <c r="A792" s="25">
        <v>55</v>
      </c>
      <c r="B792" s="27"/>
      <c r="C792" s="32">
        <f t="shared" si="43"/>
        <v>3811.7750000000001</v>
      </c>
      <c r="D792" s="32">
        <f t="shared" si="43"/>
        <v>3458.1250000000005</v>
      </c>
      <c r="E792" s="32">
        <f t="shared" si="43"/>
        <v>2393.875</v>
      </c>
      <c r="F792" s="32">
        <f t="shared" si="43"/>
        <v>1711.8750000000002</v>
      </c>
      <c r="G792" s="32">
        <f t="shared" si="43"/>
        <v>1343.375</v>
      </c>
    </row>
    <row r="793" spans="1:7" ht="14" hidden="1" x14ac:dyDescent="0.15">
      <c r="A793" s="25">
        <v>56</v>
      </c>
      <c r="B793" s="27"/>
      <c r="C793" s="32">
        <f t="shared" si="43"/>
        <v>3811.7750000000001</v>
      </c>
      <c r="D793" s="32">
        <f t="shared" si="43"/>
        <v>3458.1250000000005</v>
      </c>
      <c r="E793" s="32">
        <f t="shared" si="43"/>
        <v>2393.875</v>
      </c>
      <c r="F793" s="32">
        <f t="shared" si="43"/>
        <v>1711.8750000000002</v>
      </c>
      <c r="G793" s="32">
        <f t="shared" si="43"/>
        <v>1343.375</v>
      </c>
    </row>
    <row r="794" spans="1:7" ht="14" hidden="1" x14ac:dyDescent="0.15">
      <c r="A794" s="25">
        <v>57</v>
      </c>
      <c r="B794" s="27"/>
      <c r="C794" s="32">
        <f t="shared" si="43"/>
        <v>3811.7750000000001</v>
      </c>
      <c r="D794" s="32">
        <f t="shared" si="43"/>
        <v>3458.1250000000005</v>
      </c>
      <c r="E794" s="32">
        <f t="shared" si="43"/>
        <v>2393.875</v>
      </c>
      <c r="F794" s="32">
        <f t="shared" si="43"/>
        <v>1711.8750000000002</v>
      </c>
      <c r="G794" s="32">
        <f t="shared" si="43"/>
        <v>1343.375</v>
      </c>
    </row>
    <row r="795" spans="1:7" ht="14" hidden="1" x14ac:dyDescent="0.15">
      <c r="A795" s="25">
        <v>58</v>
      </c>
      <c r="B795" s="27"/>
      <c r="C795" s="32">
        <f t="shared" si="43"/>
        <v>3811.7750000000001</v>
      </c>
      <c r="D795" s="32">
        <f t="shared" si="43"/>
        <v>3458.1250000000005</v>
      </c>
      <c r="E795" s="32">
        <f t="shared" si="43"/>
        <v>2393.875</v>
      </c>
      <c r="F795" s="32">
        <f t="shared" si="43"/>
        <v>1711.8750000000002</v>
      </c>
      <c r="G795" s="32">
        <f t="shared" si="43"/>
        <v>1343.375</v>
      </c>
    </row>
    <row r="796" spans="1:7" ht="14" hidden="1" x14ac:dyDescent="0.15">
      <c r="A796" s="25">
        <v>59</v>
      </c>
      <c r="B796" s="27"/>
      <c r="C796" s="32">
        <f t="shared" si="43"/>
        <v>3811.7750000000001</v>
      </c>
      <c r="D796" s="32">
        <f t="shared" si="43"/>
        <v>3458.1250000000005</v>
      </c>
      <c r="E796" s="32">
        <f t="shared" si="43"/>
        <v>2393.875</v>
      </c>
      <c r="F796" s="32">
        <f t="shared" si="43"/>
        <v>1711.8750000000002</v>
      </c>
      <c r="G796" s="32">
        <f t="shared" si="43"/>
        <v>1343.375</v>
      </c>
    </row>
    <row r="797" spans="1:7" ht="14" hidden="1" x14ac:dyDescent="0.15">
      <c r="A797" s="25">
        <v>60</v>
      </c>
      <c r="B797" s="27"/>
      <c r="C797" s="32">
        <f t="shared" si="43"/>
        <v>4078.2500000000005</v>
      </c>
      <c r="D797" s="32">
        <f t="shared" si="43"/>
        <v>3701.7750000000001</v>
      </c>
      <c r="E797" s="32">
        <f t="shared" si="43"/>
        <v>2559.4250000000002</v>
      </c>
      <c r="F797" s="32">
        <f t="shared" si="43"/>
        <v>1830.6750000000002</v>
      </c>
      <c r="G797" s="32">
        <f t="shared" si="43"/>
        <v>1436.0500000000002</v>
      </c>
    </row>
    <row r="798" spans="1:7" ht="14" hidden="1" x14ac:dyDescent="0.15">
      <c r="A798" s="25">
        <v>61</v>
      </c>
      <c r="B798" s="27"/>
      <c r="C798" s="32">
        <f t="shared" si="43"/>
        <v>4544.9250000000002</v>
      </c>
      <c r="D798" s="32">
        <f t="shared" si="43"/>
        <v>4125</v>
      </c>
      <c r="E798" s="32">
        <f t="shared" si="43"/>
        <v>2848.4500000000003</v>
      </c>
      <c r="F798" s="32">
        <f t="shared" si="43"/>
        <v>2037.4750000000001</v>
      </c>
      <c r="G798" s="32">
        <f t="shared" si="43"/>
        <v>1598.0250000000001</v>
      </c>
    </row>
    <row r="799" spans="1:7" ht="14" hidden="1" x14ac:dyDescent="0.15">
      <c r="A799" s="25">
        <v>62</v>
      </c>
      <c r="B799" s="27"/>
      <c r="C799" s="32">
        <f t="shared" si="43"/>
        <v>5049.8250000000007</v>
      </c>
      <c r="D799" s="32">
        <f t="shared" si="43"/>
        <v>4583.1500000000005</v>
      </c>
      <c r="E799" s="32">
        <f t="shared" si="43"/>
        <v>3163.3250000000003</v>
      </c>
      <c r="F799" s="32">
        <f t="shared" si="43"/>
        <v>2261.875</v>
      </c>
      <c r="G799" s="32">
        <f t="shared" si="43"/>
        <v>1774.3000000000002</v>
      </c>
    </row>
    <row r="800" spans="1:7" ht="14" hidden="1" x14ac:dyDescent="0.15">
      <c r="A800" s="25">
        <v>63</v>
      </c>
      <c r="B800" s="27"/>
      <c r="C800" s="32">
        <f t="shared" si="43"/>
        <v>5592.125</v>
      </c>
      <c r="D800" s="32">
        <f t="shared" si="43"/>
        <v>5075.125</v>
      </c>
      <c r="E800" s="32">
        <f t="shared" si="43"/>
        <v>3503.7750000000001</v>
      </c>
      <c r="F800" s="32">
        <f t="shared" si="43"/>
        <v>2505.25</v>
      </c>
      <c r="G800" s="32">
        <f t="shared" si="43"/>
        <v>1965.4250000000002</v>
      </c>
    </row>
    <row r="801" spans="1:7" ht="14" hidden="1" x14ac:dyDescent="0.15">
      <c r="A801" s="25">
        <v>64</v>
      </c>
      <c r="B801" s="27"/>
      <c r="C801" s="32">
        <f t="shared" si="43"/>
        <v>6172.9250000000002</v>
      </c>
      <c r="D801" s="32">
        <f t="shared" si="43"/>
        <v>5602.5750000000007</v>
      </c>
      <c r="E801" s="32">
        <f t="shared" si="43"/>
        <v>3868.7000000000003</v>
      </c>
      <c r="F801" s="32">
        <f t="shared" si="43"/>
        <v>2765.9500000000003</v>
      </c>
      <c r="G801" s="32">
        <f t="shared" si="43"/>
        <v>2170.3000000000002</v>
      </c>
    </row>
    <row r="802" spans="1:7" ht="14" hidden="1" x14ac:dyDescent="0.15">
      <c r="A802" s="25">
        <v>65</v>
      </c>
      <c r="B802" s="27"/>
      <c r="C802" s="32">
        <f t="shared" si="43"/>
        <v>6791.1250000000009</v>
      </c>
      <c r="D802" s="32">
        <f t="shared" si="43"/>
        <v>6163.3</v>
      </c>
      <c r="E802" s="32">
        <f t="shared" si="43"/>
        <v>4259.2000000000007</v>
      </c>
      <c r="F802" s="32">
        <f t="shared" si="43"/>
        <v>3045.6250000000005</v>
      </c>
      <c r="G802" s="32">
        <f t="shared" si="43"/>
        <v>2389.75</v>
      </c>
    </row>
    <row r="803" spans="1:7" ht="14" hidden="1" x14ac:dyDescent="0.15">
      <c r="A803" s="25">
        <v>66</v>
      </c>
      <c r="B803" s="27"/>
      <c r="C803" s="32">
        <f t="shared" si="43"/>
        <v>7447.8250000000007</v>
      </c>
      <c r="D803" s="32">
        <f t="shared" si="43"/>
        <v>6759.7750000000005</v>
      </c>
      <c r="E803" s="32">
        <f t="shared" si="43"/>
        <v>4674.4500000000007</v>
      </c>
      <c r="F803" s="32">
        <f t="shared" si="43"/>
        <v>3342.9</v>
      </c>
      <c r="G803" s="32">
        <f t="shared" si="43"/>
        <v>2623.2250000000004</v>
      </c>
    </row>
    <row r="804" spans="1:7" ht="14" hidden="1" x14ac:dyDescent="0.15">
      <c r="A804" s="25">
        <v>67</v>
      </c>
      <c r="B804" s="27"/>
      <c r="C804" s="32">
        <f t="shared" ref="C804:G819" si="44">+C204*$K$3</f>
        <v>8142.7500000000009</v>
      </c>
      <c r="D804" s="32">
        <f t="shared" si="44"/>
        <v>7390.0750000000007</v>
      </c>
      <c r="E804" s="32">
        <f t="shared" si="44"/>
        <v>5115.55</v>
      </c>
      <c r="F804" s="32">
        <f t="shared" si="44"/>
        <v>3658.05</v>
      </c>
      <c r="G804" s="32">
        <f t="shared" si="44"/>
        <v>2869.6250000000005</v>
      </c>
    </row>
    <row r="805" spans="1:7" ht="14" hidden="1" x14ac:dyDescent="0.15">
      <c r="A805" s="25">
        <v>68</v>
      </c>
      <c r="B805" s="27"/>
      <c r="C805" s="32">
        <f t="shared" si="44"/>
        <v>8876.1750000000011</v>
      </c>
      <c r="D805" s="32">
        <f t="shared" si="44"/>
        <v>8055.5750000000007</v>
      </c>
      <c r="E805" s="32">
        <f t="shared" si="44"/>
        <v>5582.2250000000004</v>
      </c>
      <c r="F805" s="32">
        <f t="shared" si="44"/>
        <v>3991.9000000000005</v>
      </c>
      <c r="G805" s="32">
        <f t="shared" si="44"/>
        <v>3131.4250000000002</v>
      </c>
    </row>
    <row r="806" spans="1:7" ht="14" hidden="1" x14ac:dyDescent="0.15">
      <c r="A806" s="25">
        <v>69</v>
      </c>
      <c r="B806" s="27"/>
      <c r="C806" s="32">
        <f t="shared" si="44"/>
        <v>9647.5500000000011</v>
      </c>
      <c r="D806" s="32">
        <f t="shared" si="44"/>
        <v>8754.9000000000015</v>
      </c>
      <c r="E806" s="32">
        <f t="shared" si="44"/>
        <v>6072.8250000000007</v>
      </c>
      <c r="F806" s="32">
        <f t="shared" si="44"/>
        <v>4342.5250000000005</v>
      </c>
      <c r="G806" s="32">
        <f t="shared" si="44"/>
        <v>3406.7000000000003</v>
      </c>
    </row>
    <row r="807" spans="1:7" ht="14" hidden="1" x14ac:dyDescent="0.15">
      <c r="A807" s="25">
        <v>70</v>
      </c>
      <c r="B807" s="27"/>
      <c r="C807" s="32">
        <f t="shared" si="44"/>
        <v>10456.325000000001</v>
      </c>
      <c r="D807" s="32">
        <f t="shared" si="44"/>
        <v>9489.4250000000011</v>
      </c>
      <c r="E807" s="32">
        <f t="shared" si="44"/>
        <v>6589.55</v>
      </c>
      <c r="F807" s="32">
        <f t="shared" si="44"/>
        <v>4711.8500000000004</v>
      </c>
      <c r="G807" s="32">
        <f t="shared" si="44"/>
        <v>3696.2750000000001</v>
      </c>
    </row>
    <row r="808" spans="1:7" ht="14" hidden="1" x14ac:dyDescent="0.15">
      <c r="A808" s="25">
        <v>71</v>
      </c>
      <c r="B808" s="27"/>
      <c r="C808" s="32">
        <f t="shared" si="44"/>
        <v>11303.6</v>
      </c>
      <c r="D808" s="32">
        <f t="shared" si="44"/>
        <v>10258.050000000001</v>
      </c>
      <c r="E808" s="32">
        <f t="shared" si="44"/>
        <v>7131.3</v>
      </c>
      <c r="F808" s="32">
        <f t="shared" si="44"/>
        <v>5099.3250000000007</v>
      </c>
      <c r="G808" s="32">
        <f t="shared" si="44"/>
        <v>4000.7000000000003</v>
      </c>
    </row>
    <row r="809" spans="1:7" ht="14" hidden="1" x14ac:dyDescent="0.15">
      <c r="A809" s="25">
        <v>72</v>
      </c>
      <c r="B809" s="27"/>
      <c r="C809" s="32">
        <f t="shared" si="44"/>
        <v>12189.1</v>
      </c>
      <c r="D809" s="32">
        <f t="shared" si="44"/>
        <v>11061.875</v>
      </c>
      <c r="E809" s="32">
        <f t="shared" si="44"/>
        <v>7698.9000000000005</v>
      </c>
      <c r="F809" s="32">
        <f t="shared" si="44"/>
        <v>5505.2250000000004</v>
      </c>
      <c r="G809" s="32">
        <f t="shared" si="44"/>
        <v>4319.1500000000005</v>
      </c>
    </row>
    <row r="810" spans="1:7" ht="14" hidden="1" x14ac:dyDescent="0.15">
      <c r="A810" s="25">
        <v>73</v>
      </c>
      <c r="B810" s="27"/>
      <c r="C810" s="32">
        <f t="shared" si="44"/>
        <v>13112.000000000002</v>
      </c>
      <c r="D810" s="32">
        <f t="shared" si="44"/>
        <v>11899.800000000001</v>
      </c>
      <c r="E810" s="32">
        <f t="shared" si="44"/>
        <v>8291.25</v>
      </c>
      <c r="F810" s="32">
        <f t="shared" si="44"/>
        <v>5928.7250000000004</v>
      </c>
      <c r="G810" s="32">
        <f t="shared" si="44"/>
        <v>4651.3500000000004</v>
      </c>
    </row>
    <row r="811" spans="1:7" ht="14" hidden="1" x14ac:dyDescent="0.15">
      <c r="A811" s="25">
        <v>74</v>
      </c>
      <c r="B811" s="27"/>
      <c r="C811" s="32">
        <f t="shared" si="44"/>
        <v>14073.95</v>
      </c>
      <c r="D811" s="32">
        <f t="shared" si="44"/>
        <v>12772.375000000002</v>
      </c>
      <c r="E811" s="32">
        <f t="shared" si="44"/>
        <v>8908.625</v>
      </c>
      <c r="F811" s="32">
        <f t="shared" si="44"/>
        <v>6370.3750000000009</v>
      </c>
      <c r="G811" s="32">
        <f t="shared" si="44"/>
        <v>4997.8500000000004</v>
      </c>
    </row>
    <row r="812" spans="1:7" ht="14" hidden="1" x14ac:dyDescent="0.15">
      <c r="A812" s="25">
        <v>75</v>
      </c>
      <c r="B812" s="27"/>
      <c r="C812" s="32">
        <f t="shared" si="44"/>
        <v>15073.025000000001</v>
      </c>
      <c r="D812" s="32">
        <f t="shared" si="44"/>
        <v>13678.500000000002</v>
      </c>
      <c r="E812" s="32">
        <f t="shared" si="44"/>
        <v>9551.85</v>
      </c>
      <c r="F812" s="32">
        <f t="shared" si="44"/>
        <v>6829.9000000000005</v>
      </c>
      <c r="G812" s="32">
        <f t="shared" si="44"/>
        <v>5358.375</v>
      </c>
    </row>
    <row r="813" spans="1:7" ht="14" hidden="1" x14ac:dyDescent="0.15">
      <c r="A813" s="25">
        <v>76</v>
      </c>
      <c r="B813" s="27"/>
      <c r="C813" s="32">
        <f t="shared" si="44"/>
        <v>15073.025000000001</v>
      </c>
      <c r="D813" s="32">
        <f t="shared" si="44"/>
        <v>13678.500000000002</v>
      </c>
      <c r="E813" s="32">
        <f t="shared" si="44"/>
        <v>9551.85</v>
      </c>
      <c r="F813" s="32">
        <f t="shared" si="44"/>
        <v>6829.9000000000005</v>
      </c>
      <c r="G813" s="32">
        <f t="shared" si="44"/>
        <v>5358.375</v>
      </c>
    </row>
    <row r="814" spans="1:7" ht="14" hidden="1" x14ac:dyDescent="0.15">
      <c r="A814" s="25">
        <v>77</v>
      </c>
      <c r="B814" s="27"/>
      <c r="C814" s="32">
        <f t="shared" si="44"/>
        <v>15073.025000000001</v>
      </c>
      <c r="D814" s="32">
        <f t="shared" si="44"/>
        <v>13678.500000000002</v>
      </c>
      <c r="E814" s="32">
        <f t="shared" si="44"/>
        <v>9551.85</v>
      </c>
      <c r="F814" s="32">
        <f t="shared" si="44"/>
        <v>6829.9000000000005</v>
      </c>
      <c r="G814" s="32">
        <f t="shared" si="44"/>
        <v>5358.375</v>
      </c>
    </row>
    <row r="815" spans="1:7" ht="14" hidden="1" x14ac:dyDescent="0.15">
      <c r="A815" s="25">
        <v>78</v>
      </c>
      <c r="B815" s="27"/>
      <c r="C815" s="32">
        <f t="shared" si="44"/>
        <v>15073.025000000001</v>
      </c>
      <c r="D815" s="32">
        <f t="shared" si="44"/>
        <v>13678.500000000002</v>
      </c>
      <c r="E815" s="32">
        <f t="shared" si="44"/>
        <v>9551.85</v>
      </c>
      <c r="F815" s="32">
        <f t="shared" si="44"/>
        <v>6829.9000000000005</v>
      </c>
      <c r="G815" s="32">
        <f t="shared" si="44"/>
        <v>5358.375</v>
      </c>
    </row>
    <row r="816" spans="1:7" ht="14" hidden="1" x14ac:dyDescent="0.15">
      <c r="A816" s="25">
        <v>79</v>
      </c>
      <c r="B816" s="27"/>
      <c r="C816" s="32">
        <f t="shared" si="44"/>
        <v>15073.025000000001</v>
      </c>
      <c r="D816" s="32">
        <f t="shared" si="44"/>
        <v>13678.500000000002</v>
      </c>
      <c r="E816" s="32">
        <f t="shared" si="44"/>
        <v>9551.85</v>
      </c>
      <c r="F816" s="32">
        <f t="shared" si="44"/>
        <v>6829.9000000000005</v>
      </c>
      <c r="G816" s="32">
        <f t="shared" si="44"/>
        <v>5358.375</v>
      </c>
    </row>
    <row r="817" spans="1:7" ht="14" hidden="1" x14ac:dyDescent="0.15">
      <c r="A817" s="25">
        <v>80</v>
      </c>
      <c r="B817" s="27"/>
      <c r="C817" s="32">
        <f t="shared" si="44"/>
        <v>15073.025000000001</v>
      </c>
      <c r="D817" s="32">
        <f t="shared" si="44"/>
        <v>13678.500000000002</v>
      </c>
      <c r="E817" s="32">
        <f t="shared" si="44"/>
        <v>9551.85</v>
      </c>
      <c r="F817" s="32">
        <f t="shared" si="44"/>
        <v>6829.9000000000005</v>
      </c>
      <c r="G817" s="32">
        <f t="shared" si="44"/>
        <v>5358.375</v>
      </c>
    </row>
    <row r="818" spans="1:7" ht="14" hidden="1" x14ac:dyDescent="0.15">
      <c r="A818" s="25">
        <v>81</v>
      </c>
      <c r="B818" s="27"/>
      <c r="C818" s="32">
        <f t="shared" si="44"/>
        <v>15073.025000000001</v>
      </c>
      <c r="D818" s="32">
        <f t="shared" si="44"/>
        <v>13678.500000000002</v>
      </c>
      <c r="E818" s="32">
        <f t="shared" si="44"/>
        <v>9551.85</v>
      </c>
      <c r="F818" s="32">
        <f t="shared" si="44"/>
        <v>6829.9000000000005</v>
      </c>
      <c r="G818" s="32">
        <f t="shared" si="44"/>
        <v>5358.375</v>
      </c>
    </row>
    <row r="819" spans="1:7" ht="14" hidden="1" x14ac:dyDescent="0.15">
      <c r="A819" s="25">
        <v>82</v>
      </c>
      <c r="B819" s="27"/>
      <c r="C819" s="32">
        <f t="shared" si="44"/>
        <v>15073.025000000001</v>
      </c>
      <c r="D819" s="32">
        <f t="shared" si="44"/>
        <v>13678.500000000002</v>
      </c>
      <c r="E819" s="32">
        <f t="shared" si="44"/>
        <v>9551.85</v>
      </c>
      <c r="F819" s="32">
        <f t="shared" si="44"/>
        <v>6829.9000000000005</v>
      </c>
      <c r="G819" s="32">
        <f t="shared" si="44"/>
        <v>5358.375</v>
      </c>
    </row>
    <row r="820" spans="1:7" ht="14" hidden="1" x14ac:dyDescent="0.15">
      <c r="A820" s="25">
        <v>83</v>
      </c>
      <c r="B820" s="27"/>
      <c r="C820" s="32">
        <f t="shared" ref="C820:G824" si="45">+C220*$K$3</f>
        <v>15073.025000000001</v>
      </c>
      <c r="D820" s="32">
        <f t="shared" si="45"/>
        <v>13678.500000000002</v>
      </c>
      <c r="E820" s="32">
        <f t="shared" si="45"/>
        <v>9551.85</v>
      </c>
      <c r="F820" s="32">
        <f t="shared" si="45"/>
        <v>6829.9000000000005</v>
      </c>
      <c r="G820" s="32">
        <f t="shared" si="45"/>
        <v>5358.375</v>
      </c>
    </row>
    <row r="821" spans="1:7" ht="14" hidden="1" x14ac:dyDescent="0.15">
      <c r="A821" s="25">
        <v>84</v>
      </c>
      <c r="B821" s="27" t="s">
        <v>3</v>
      </c>
      <c r="C821" s="32">
        <f t="shared" si="45"/>
        <v>15073.025000000001</v>
      </c>
      <c r="D821" s="32">
        <f t="shared" si="45"/>
        <v>13678.500000000002</v>
      </c>
      <c r="E821" s="32">
        <f t="shared" si="45"/>
        <v>9551.85</v>
      </c>
      <c r="F821" s="32">
        <f t="shared" si="45"/>
        <v>6829.9000000000005</v>
      </c>
      <c r="G821" s="32">
        <f t="shared" si="45"/>
        <v>5358.375</v>
      </c>
    </row>
    <row r="822" spans="1:7" ht="14" hidden="1" x14ac:dyDescent="0.15">
      <c r="A822" s="25">
        <v>1</v>
      </c>
      <c r="B822" s="27" t="s">
        <v>4</v>
      </c>
      <c r="C822" s="32">
        <f t="shared" si="45"/>
        <v>773.57500000000005</v>
      </c>
      <c r="D822" s="32">
        <f t="shared" si="45"/>
        <v>702.625</v>
      </c>
      <c r="E822" s="32">
        <f t="shared" si="45"/>
        <v>518.65000000000009</v>
      </c>
      <c r="F822" s="32">
        <f t="shared" si="45"/>
        <v>371.52500000000003</v>
      </c>
      <c r="G822" s="32">
        <f t="shared" si="45"/>
        <v>291.77500000000003</v>
      </c>
    </row>
    <row r="823" spans="1:7" ht="14" hidden="1" x14ac:dyDescent="0.15">
      <c r="A823" s="25">
        <v>2</v>
      </c>
      <c r="B823" s="27" t="s">
        <v>1</v>
      </c>
      <c r="C823" s="32">
        <f t="shared" si="45"/>
        <v>1314.5</v>
      </c>
      <c r="D823" s="32">
        <f t="shared" si="45"/>
        <v>1193.2250000000001</v>
      </c>
      <c r="E823" s="32">
        <f t="shared" si="45"/>
        <v>881.92500000000007</v>
      </c>
      <c r="F823" s="32">
        <f t="shared" si="45"/>
        <v>631.40000000000009</v>
      </c>
      <c r="G823" s="32">
        <f t="shared" si="45"/>
        <v>495.00000000000006</v>
      </c>
    </row>
    <row r="824" spans="1:7" ht="15" hidden="1" thickBot="1" x14ac:dyDescent="0.2">
      <c r="A824" s="28">
        <v>3</v>
      </c>
      <c r="B824" s="29" t="s">
        <v>5</v>
      </c>
      <c r="C824" s="32">
        <f t="shared" si="45"/>
        <v>1855.4250000000002</v>
      </c>
      <c r="D824" s="32">
        <f t="shared" si="45"/>
        <v>1684.65</v>
      </c>
      <c r="E824" s="32">
        <f t="shared" si="45"/>
        <v>1244.375</v>
      </c>
      <c r="F824" s="32">
        <f t="shared" si="45"/>
        <v>890.17500000000007</v>
      </c>
      <c r="G824" s="32">
        <f t="shared" si="45"/>
        <v>698.5</v>
      </c>
    </row>
    <row r="825" spans="1:7" ht="14" hidden="1" thickBot="1" x14ac:dyDescent="0.2">
      <c r="A825" s="24"/>
      <c r="B825" s="24"/>
      <c r="C825" s="24"/>
      <c r="D825" s="24"/>
      <c r="E825" s="24"/>
      <c r="F825" s="24"/>
      <c r="G825" s="24"/>
    </row>
    <row r="826" spans="1:7" ht="18" hidden="1" x14ac:dyDescent="0.2">
      <c r="A826" s="569" t="s">
        <v>19</v>
      </c>
      <c r="B826" s="570"/>
      <c r="C826" s="570"/>
      <c r="D826" s="570"/>
      <c r="E826" s="570"/>
      <c r="F826" s="570"/>
      <c r="G826" s="571"/>
    </row>
    <row r="827" spans="1:7" ht="18" hidden="1" x14ac:dyDescent="0.2">
      <c r="A827" s="566" t="s">
        <v>12</v>
      </c>
      <c r="B827" s="567"/>
      <c r="C827" s="567"/>
      <c r="D827" s="567"/>
      <c r="E827" s="567"/>
      <c r="F827" s="567"/>
      <c r="G827" s="568"/>
    </row>
    <row r="828" spans="1:7" hidden="1" x14ac:dyDescent="0.15">
      <c r="A828" s="549" t="s">
        <v>0</v>
      </c>
      <c r="B828" s="550"/>
      <c r="C828" s="550"/>
      <c r="D828" s="550"/>
      <c r="E828" s="550"/>
      <c r="F828" s="550"/>
      <c r="G828" s="572"/>
    </row>
    <row r="829" spans="1:7" hidden="1" x14ac:dyDescent="0.15">
      <c r="A829" s="25" t="s">
        <v>2</v>
      </c>
      <c r="B829" s="26" t="s">
        <v>2</v>
      </c>
      <c r="C829" s="34">
        <v>2000</v>
      </c>
      <c r="D829" s="34">
        <v>3500</v>
      </c>
      <c r="E829" s="308">
        <v>5000</v>
      </c>
      <c r="F829" s="304"/>
      <c r="G829" s="305"/>
    </row>
    <row r="830" spans="1:7" ht="14" hidden="1" x14ac:dyDescent="0.15">
      <c r="A830" s="25">
        <v>18</v>
      </c>
      <c r="B830" s="27"/>
      <c r="C830" s="32">
        <f>+C305*$K$3</f>
        <v>1148.125</v>
      </c>
      <c r="D830" s="32">
        <f t="shared" ref="D830:G830" si="46">+D305*$K$3</f>
        <v>1101.6500000000001</v>
      </c>
      <c r="E830" s="32">
        <f t="shared" si="46"/>
        <v>806.85</v>
      </c>
      <c r="F830" s="32">
        <f t="shared" si="46"/>
        <v>576.67500000000007</v>
      </c>
      <c r="G830" s="32">
        <f t="shared" si="46"/>
        <v>452.92500000000001</v>
      </c>
    </row>
    <row r="831" spans="1:7" ht="14" hidden="1" x14ac:dyDescent="0.15">
      <c r="A831" s="25">
        <v>19</v>
      </c>
      <c r="B831" s="27"/>
      <c r="C831" s="32">
        <f t="shared" ref="C831:G846" si="47">+C306*$K$3</f>
        <v>1148.125</v>
      </c>
      <c r="D831" s="32">
        <f t="shared" si="47"/>
        <v>1101.6500000000001</v>
      </c>
      <c r="E831" s="32">
        <f t="shared" si="47"/>
        <v>806.85</v>
      </c>
      <c r="F831" s="32">
        <f t="shared" si="47"/>
        <v>576.67500000000007</v>
      </c>
      <c r="G831" s="32">
        <f t="shared" si="47"/>
        <v>452.92500000000001</v>
      </c>
    </row>
    <row r="832" spans="1:7" ht="14" hidden="1" x14ac:dyDescent="0.15">
      <c r="A832" s="25">
        <v>20</v>
      </c>
      <c r="B832" s="27"/>
      <c r="C832" s="32">
        <f t="shared" si="47"/>
        <v>1148.125</v>
      </c>
      <c r="D832" s="32">
        <f t="shared" si="47"/>
        <v>1101.6500000000001</v>
      </c>
      <c r="E832" s="32">
        <f t="shared" si="47"/>
        <v>806.85</v>
      </c>
      <c r="F832" s="32">
        <f t="shared" si="47"/>
        <v>576.67500000000007</v>
      </c>
      <c r="G832" s="32">
        <f t="shared" si="47"/>
        <v>452.92500000000001</v>
      </c>
    </row>
    <row r="833" spans="1:7" ht="14" hidden="1" x14ac:dyDescent="0.15">
      <c r="A833" s="25">
        <v>21</v>
      </c>
      <c r="B833" s="27"/>
      <c r="C833" s="32">
        <f t="shared" si="47"/>
        <v>1148.125</v>
      </c>
      <c r="D833" s="32">
        <f t="shared" si="47"/>
        <v>1101.6500000000001</v>
      </c>
      <c r="E833" s="32">
        <f t="shared" si="47"/>
        <v>806.85</v>
      </c>
      <c r="F833" s="32">
        <f t="shared" si="47"/>
        <v>576.67500000000007</v>
      </c>
      <c r="G833" s="32">
        <f t="shared" si="47"/>
        <v>452.92500000000001</v>
      </c>
    </row>
    <row r="834" spans="1:7" ht="14" hidden="1" x14ac:dyDescent="0.15">
      <c r="A834" s="25">
        <v>22</v>
      </c>
      <c r="B834" s="27"/>
      <c r="C834" s="32">
        <f t="shared" si="47"/>
        <v>1148.125</v>
      </c>
      <c r="D834" s="32">
        <f t="shared" si="47"/>
        <v>1101.6500000000001</v>
      </c>
      <c r="E834" s="32">
        <f t="shared" si="47"/>
        <v>806.85</v>
      </c>
      <c r="F834" s="32">
        <f t="shared" si="47"/>
        <v>576.67500000000007</v>
      </c>
      <c r="G834" s="32">
        <f t="shared" si="47"/>
        <v>452.92500000000001</v>
      </c>
    </row>
    <row r="835" spans="1:7" ht="14" hidden="1" x14ac:dyDescent="0.15">
      <c r="A835" s="25">
        <v>23</v>
      </c>
      <c r="B835" s="27"/>
      <c r="C835" s="32">
        <f t="shared" si="47"/>
        <v>1148.125</v>
      </c>
      <c r="D835" s="32">
        <f t="shared" si="47"/>
        <v>1101.6500000000001</v>
      </c>
      <c r="E835" s="32">
        <f t="shared" si="47"/>
        <v>806.85</v>
      </c>
      <c r="F835" s="32">
        <f t="shared" si="47"/>
        <v>576.67500000000007</v>
      </c>
      <c r="G835" s="32">
        <f t="shared" si="47"/>
        <v>452.92500000000001</v>
      </c>
    </row>
    <row r="836" spans="1:7" ht="14" hidden="1" x14ac:dyDescent="0.15">
      <c r="A836" s="25">
        <v>24</v>
      </c>
      <c r="B836" s="27"/>
      <c r="C836" s="32">
        <f t="shared" si="47"/>
        <v>1148.125</v>
      </c>
      <c r="D836" s="32">
        <f t="shared" si="47"/>
        <v>1101.6500000000001</v>
      </c>
      <c r="E836" s="32">
        <f t="shared" si="47"/>
        <v>806.85</v>
      </c>
      <c r="F836" s="32">
        <f t="shared" si="47"/>
        <v>576.67500000000007</v>
      </c>
      <c r="G836" s="32">
        <f t="shared" si="47"/>
        <v>452.92500000000001</v>
      </c>
    </row>
    <row r="837" spans="1:7" ht="14" hidden="1" x14ac:dyDescent="0.15">
      <c r="A837" s="25">
        <v>25</v>
      </c>
      <c r="B837" s="27"/>
      <c r="C837" s="32">
        <f t="shared" si="47"/>
        <v>1238.875</v>
      </c>
      <c r="D837" s="32">
        <f t="shared" si="47"/>
        <v>1188.5500000000002</v>
      </c>
      <c r="E837" s="32">
        <f t="shared" si="47"/>
        <v>860.75000000000011</v>
      </c>
      <c r="F837" s="32">
        <f t="shared" si="47"/>
        <v>615.17500000000007</v>
      </c>
      <c r="G837" s="32">
        <f t="shared" si="47"/>
        <v>482.62500000000006</v>
      </c>
    </row>
    <row r="838" spans="1:7" ht="14" hidden="1" x14ac:dyDescent="0.15">
      <c r="A838" s="25">
        <v>26</v>
      </c>
      <c r="B838" s="27"/>
      <c r="C838" s="32">
        <f t="shared" si="47"/>
        <v>1238.875</v>
      </c>
      <c r="D838" s="32">
        <f t="shared" si="47"/>
        <v>1188.5500000000002</v>
      </c>
      <c r="E838" s="32">
        <f t="shared" si="47"/>
        <v>860.75000000000011</v>
      </c>
      <c r="F838" s="32">
        <f t="shared" si="47"/>
        <v>615.17500000000007</v>
      </c>
      <c r="G838" s="32">
        <f t="shared" si="47"/>
        <v>482.62500000000006</v>
      </c>
    </row>
    <row r="839" spans="1:7" ht="14" hidden="1" x14ac:dyDescent="0.15">
      <c r="A839" s="25">
        <v>27</v>
      </c>
      <c r="B839" s="27"/>
      <c r="C839" s="32">
        <f t="shared" si="47"/>
        <v>1238.875</v>
      </c>
      <c r="D839" s="32">
        <f t="shared" si="47"/>
        <v>1188.5500000000002</v>
      </c>
      <c r="E839" s="32">
        <f t="shared" si="47"/>
        <v>860.75000000000011</v>
      </c>
      <c r="F839" s="32">
        <f t="shared" si="47"/>
        <v>615.17500000000007</v>
      </c>
      <c r="G839" s="32">
        <f t="shared" si="47"/>
        <v>482.62500000000006</v>
      </c>
    </row>
    <row r="840" spans="1:7" ht="14" hidden="1" x14ac:dyDescent="0.15">
      <c r="A840" s="25">
        <v>28</v>
      </c>
      <c r="B840" s="27"/>
      <c r="C840" s="32">
        <f t="shared" si="47"/>
        <v>1238.875</v>
      </c>
      <c r="D840" s="32">
        <f t="shared" si="47"/>
        <v>1188.5500000000002</v>
      </c>
      <c r="E840" s="32">
        <f t="shared" si="47"/>
        <v>860.75000000000011</v>
      </c>
      <c r="F840" s="32">
        <f t="shared" si="47"/>
        <v>615.17500000000007</v>
      </c>
      <c r="G840" s="32">
        <f t="shared" si="47"/>
        <v>482.62500000000006</v>
      </c>
    </row>
    <row r="841" spans="1:7" ht="14" hidden="1" x14ac:dyDescent="0.15">
      <c r="A841" s="25">
        <v>29</v>
      </c>
      <c r="B841" s="27"/>
      <c r="C841" s="32">
        <f t="shared" si="47"/>
        <v>1238.875</v>
      </c>
      <c r="D841" s="32">
        <f t="shared" si="47"/>
        <v>1188.5500000000002</v>
      </c>
      <c r="E841" s="32">
        <f t="shared" si="47"/>
        <v>860.75000000000011</v>
      </c>
      <c r="F841" s="32">
        <f t="shared" si="47"/>
        <v>615.17500000000007</v>
      </c>
      <c r="G841" s="32">
        <f t="shared" si="47"/>
        <v>482.62500000000006</v>
      </c>
    </row>
    <row r="842" spans="1:7" ht="14" hidden="1" x14ac:dyDescent="0.15">
      <c r="A842" s="25">
        <v>30</v>
      </c>
      <c r="B842" s="27"/>
      <c r="C842" s="32">
        <f t="shared" si="47"/>
        <v>1397.5500000000002</v>
      </c>
      <c r="D842" s="32">
        <f t="shared" si="47"/>
        <v>1341.1750000000002</v>
      </c>
      <c r="E842" s="32">
        <f t="shared" si="47"/>
        <v>957.55000000000007</v>
      </c>
      <c r="F842" s="32">
        <f t="shared" si="47"/>
        <v>684.2</v>
      </c>
      <c r="G842" s="32">
        <f t="shared" si="47"/>
        <v>537.07500000000005</v>
      </c>
    </row>
    <row r="843" spans="1:7" ht="14" hidden="1" x14ac:dyDescent="0.15">
      <c r="A843" s="25">
        <v>31</v>
      </c>
      <c r="B843" s="27"/>
      <c r="C843" s="32">
        <f t="shared" si="47"/>
        <v>1397.5500000000002</v>
      </c>
      <c r="D843" s="32">
        <f t="shared" si="47"/>
        <v>1341.1750000000002</v>
      </c>
      <c r="E843" s="32">
        <f t="shared" si="47"/>
        <v>957.55000000000007</v>
      </c>
      <c r="F843" s="32">
        <f t="shared" si="47"/>
        <v>684.2</v>
      </c>
      <c r="G843" s="32">
        <f t="shared" si="47"/>
        <v>537.07500000000005</v>
      </c>
    </row>
    <row r="844" spans="1:7" ht="14" hidden="1" x14ac:dyDescent="0.15">
      <c r="A844" s="25">
        <v>32</v>
      </c>
      <c r="B844" s="27"/>
      <c r="C844" s="32">
        <f t="shared" si="47"/>
        <v>1397.5500000000002</v>
      </c>
      <c r="D844" s="32">
        <f t="shared" si="47"/>
        <v>1341.1750000000002</v>
      </c>
      <c r="E844" s="32">
        <f t="shared" si="47"/>
        <v>957.55000000000007</v>
      </c>
      <c r="F844" s="32">
        <f t="shared" si="47"/>
        <v>684.2</v>
      </c>
      <c r="G844" s="32">
        <f t="shared" si="47"/>
        <v>537.07500000000005</v>
      </c>
    </row>
    <row r="845" spans="1:7" ht="14" hidden="1" x14ac:dyDescent="0.15">
      <c r="A845" s="25">
        <v>33</v>
      </c>
      <c r="B845" s="27"/>
      <c r="C845" s="32">
        <f t="shared" si="47"/>
        <v>1397.5500000000002</v>
      </c>
      <c r="D845" s="32">
        <f t="shared" si="47"/>
        <v>1341.1750000000002</v>
      </c>
      <c r="E845" s="32">
        <f t="shared" si="47"/>
        <v>957.55000000000007</v>
      </c>
      <c r="F845" s="32">
        <f t="shared" si="47"/>
        <v>684.2</v>
      </c>
      <c r="G845" s="32">
        <f t="shared" si="47"/>
        <v>537.07500000000005</v>
      </c>
    </row>
    <row r="846" spans="1:7" ht="14" hidden="1" x14ac:dyDescent="0.15">
      <c r="A846" s="25">
        <v>34</v>
      </c>
      <c r="B846" s="27"/>
      <c r="C846" s="32">
        <f t="shared" si="47"/>
        <v>1397.5500000000002</v>
      </c>
      <c r="D846" s="32">
        <f t="shared" si="47"/>
        <v>1341.1750000000002</v>
      </c>
      <c r="E846" s="32">
        <f t="shared" si="47"/>
        <v>957.55000000000007</v>
      </c>
      <c r="F846" s="32">
        <f t="shared" si="47"/>
        <v>684.2</v>
      </c>
      <c r="G846" s="32">
        <f t="shared" si="47"/>
        <v>537.07500000000005</v>
      </c>
    </row>
    <row r="847" spans="1:7" ht="14" hidden="1" x14ac:dyDescent="0.15">
      <c r="A847" s="25">
        <v>35</v>
      </c>
      <c r="B847" s="27"/>
      <c r="C847" s="32">
        <f t="shared" ref="C847:G862" si="48">+C322*$K$3</f>
        <v>1582.075</v>
      </c>
      <c r="D847" s="32">
        <f t="shared" si="48"/>
        <v>1517.7250000000001</v>
      </c>
      <c r="E847" s="32">
        <f t="shared" si="48"/>
        <v>1071.95</v>
      </c>
      <c r="F847" s="32">
        <f t="shared" si="48"/>
        <v>766.15000000000009</v>
      </c>
      <c r="G847" s="32">
        <f t="shared" si="48"/>
        <v>601.15000000000009</v>
      </c>
    </row>
    <row r="848" spans="1:7" ht="14" hidden="1" x14ac:dyDescent="0.15">
      <c r="A848" s="25">
        <v>36</v>
      </c>
      <c r="B848" s="27"/>
      <c r="C848" s="32">
        <f t="shared" si="48"/>
        <v>1582.075</v>
      </c>
      <c r="D848" s="32">
        <f t="shared" si="48"/>
        <v>1517.7250000000001</v>
      </c>
      <c r="E848" s="32">
        <f t="shared" si="48"/>
        <v>1071.95</v>
      </c>
      <c r="F848" s="32">
        <f t="shared" si="48"/>
        <v>766.15000000000009</v>
      </c>
      <c r="G848" s="32">
        <f t="shared" si="48"/>
        <v>601.15000000000009</v>
      </c>
    </row>
    <row r="849" spans="1:7" ht="14" hidden="1" x14ac:dyDescent="0.15">
      <c r="A849" s="25">
        <v>37</v>
      </c>
      <c r="B849" s="27"/>
      <c r="C849" s="32">
        <f t="shared" si="48"/>
        <v>1582.075</v>
      </c>
      <c r="D849" s="32">
        <f t="shared" si="48"/>
        <v>1517.7250000000001</v>
      </c>
      <c r="E849" s="32">
        <f t="shared" si="48"/>
        <v>1071.95</v>
      </c>
      <c r="F849" s="32">
        <f t="shared" si="48"/>
        <v>766.15000000000009</v>
      </c>
      <c r="G849" s="32">
        <f t="shared" si="48"/>
        <v>601.15000000000009</v>
      </c>
    </row>
    <row r="850" spans="1:7" ht="14" hidden="1" x14ac:dyDescent="0.15">
      <c r="A850" s="25">
        <v>38</v>
      </c>
      <c r="B850" s="27"/>
      <c r="C850" s="32">
        <f t="shared" si="48"/>
        <v>1582.075</v>
      </c>
      <c r="D850" s="32">
        <f t="shared" si="48"/>
        <v>1517.7250000000001</v>
      </c>
      <c r="E850" s="32">
        <f t="shared" si="48"/>
        <v>1071.95</v>
      </c>
      <c r="F850" s="32">
        <f t="shared" si="48"/>
        <v>766.15000000000009</v>
      </c>
      <c r="G850" s="32">
        <f t="shared" si="48"/>
        <v>601.15000000000009</v>
      </c>
    </row>
    <row r="851" spans="1:7" ht="14" hidden="1" x14ac:dyDescent="0.15">
      <c r="A851" s="25">
        <v>39</v>
      </c>
      <c r="B851" s="27"/>
      <c r="C851" s="32">
        <f t="shared" si="48"/>
        <v>1582.075</v>
      </c>
      <c r="D851" s="32">
        <f t="shared" si="48"/>
        <v>1517.7250000000001</v>
      </c>
      <c r="E851" s="32">
        <f t="shared" si="48"/>
        <v>1071.95</v>
      </c>
      <c r="F851" s="32">
        <f t="shared" si="48"/>
        <v>766.15000000000009</v>
      </c>
      <c r="G851" s="32">
        <f t="shared" si="48"/>
        <v>601.15000000000009</v>
      </c>
    </row>
    <row r="852" spans="1:7" ht="14" hidden="1" x14ac:dyDescent="0.15">
      <c r="A852" s="25">
        <v>40</v>
      </c>
      <c r="B852" s="27"/>
      <c r="C852" s="32">
        <f t="shared" si="48"/>
        <v>1794.3750000000002</v>
      </c>
      <c r="D852" s="32">
        <f t="shared" si="48"/>
        <v>1721.5000000000002</v>
      </c>
      <c r="E852" s="32">
        <f t="shared" si="48"/>
        <v>1206.4250000000002</v>
      </c>
      <c r="F852" s="32">
        <f t="shared" si="48"/>
        <v>862.12500000000011</v>
      </c>
      <c r="G852" s="32">
        <f t="shared" si="48"/>
        <v>676.22500000000002</v>
      </c>
    </row>
    <row r="853" spans="1:7" ht="14" hidden="1" x14ac:dyDescent="0.15">
      <c r="A853" s="25">
        <v>41</v>
      </c>
      <c r="B853" s="27"/>
      <c r="C853" s="32">
        <f t="shared" si="48"/>
        <v>1794.3750000000002</v>
      </c>
      <c r="D853" s="32">
        <f t="shared" si="48"/>
        <v>1721.5000000000002</v>
      </c>
      <c r="E853" s="32">
        <f t="shared" si="48"/>
        <v>1206.4250000000002</v>
      </c>
      <c r="F853" s="32">
        <f t="shared" si="48"/>
        <v>862.12500000000011</v>
      </c>
      <c r="G853" s="32">
        <f t="shared" si="48"/>
        <v>676.22500000000002</v>
      </c>
    </row>
    <row r="854" spans="1:7" ht="14" hidden="1" x14ac:dyDescent="0.15">
      <c r="A854" s="25">
        <v>42</v>
      </c>
      <c r="B854" s="27"/>
      <c r="C854" s="32">
        <f t="shared" si="48"/>
        <v>1794.3750000000002</v>
      </c>
      <c r="D854" s="32">
        <f t="shared" si="48"/>
        <v>1721.5000000000002</v>
      </c>
      <c r="E854" s="32">
        <f t="shared" si="48"/>
        <v>1206.4250000000002</v>
      </c>
      <c r="F854" s="32">
        <f t="shared" si="48"/>
        <v>862.12500000000011</v>
      </c>
      <c r="G854" s="32">
        <f t="shared" si="48"/>
        <v>676.22500000000002</v>
      </c>
    </row>
    <row r="855" spans="1:7" ht="14" hidden="1" x14ac:dyDescent="0.15">
      <c r="A855" s="25">
        <v>43</v>
      </c>
      <c r="B855" s="27"/>
      <c r="C855" s="32">
        <f t="shared" si="48"/>
        <v>1794.3750000000002</v>
      </c>
      <c r="D855" s="32">
        <f t="shared" si="48"/>
        <v>1721.5000000000002</v>
      </c>
      <c r="E855" s="32">
        <f t="shared" si="48"/>
        <v>1206.4250000000002</v>
      </c>
      <c r="F855" s="32">
        <f t="shared" si="48"/>
        <v>862.12500000000011</v>
      </c>
      <c r="G855" s="32">
        <f t="shared" si="48"/>
        <v>676.22500000000002</v>
      </c>
    </row>
    <row r="856" spans="1:7" ht="14" hidden="1" x14ac:dyDescent="0.15">
      <c r="A856" s="25">
        <v>44</v>
      </c>
      <c r="B856" s="27"/>
      <c r="C856" s="32">
        <f t="shared" si="48"/>
        <v>1794.3750000000002</v>
      </c>
      <c r="D856" s="32">
        <f t="shared" si="48"/>
        <v>1721.5000000000002</v>
      </c>
      <c r="E856" s="32">
        <f t="shared" si="48"/>
        <v>1206.4250000000002</v>
      </c>
      <c r="F856" s="32">
        <f t="shared" si="48"/>
        <v>862.12500000000011</v>
      </c>
      <c r="G856" s="32">
        <f t="shared" si="48"/>
        <v>676.22500000000002</v>
      </c>
    </row>
    <row r="857" spans="1:7" ht="14" hidden="1" x14ac:dyDescent="0.15">
      <c r="A857" s="25">
        <v>45</v>
      </c>
      <c r="B857" s="27"/>
      <c r="C857" s="32">
        <f t="shared" si="48"/>
        <v>2030.6000000000001</v>
      </c>
      <c r="D857" s="32">
        <f t="shared" si="48"/>
        <v>1948.3750000000002</v>
      </c>
      <c r="E857" s="32">
        <f t="shared" si="48"/>
        <v>1358.2250000000001</v>
      </c>
      <c r="F857" s="32">
        <f t="shared" si="48"/>
        <v>970.2</v>
      </c>
      <c r="G857" s="32">
        <f t="shared" si="48"/>
        <v>761.75000000000011</v>
      </c>
    </row>
    <row r="858" spans="1:7" ht="14" hidden="1" x14ac:dyDescent="0.15">
      <c r="A858" s="25">
        <v>46</v>
      </c>
      <c r="B858" s="27"/>
      <c r="C858" s="32">
        <f t="shared" si="48"/>
        <v>2030.6000000000001</v>
      </c>
      <c r="D858" s="32">
        <f t="shared" si="48"/>
        <v>1948.3750000000002</v>
      </c>
      <c r="E858" s="32">
        <f t="shared" si="48"/>
        <v>1358.2250000000001</v>
      </c>
      <c r="F858" s="32">
        <f t="shared" si="48"/>
        <v>970.2</v>
      </c>
      <c r="G858" s="32">
        <f t="shared" si="48"/>
        <v>761.75000000000011</v>
      </c>
    </row>
    <row r="859" spans="1:7" ht="14" hidden="1" x14ac:dyDescent="0.15">
      <c r="A859" s="25">
        <v>47</v>
      </c>
      <c r="B859" s="27"/>
      <c r="C859" s="32">
        <f t="shared" si="48"/>
        <v>2030.6000000000001</v>
      </c>
      <c r="D859" s="32">
        <f t="shared" si="48"/>
        <v>1948.3750000000002</v>
      </c>
      <c r="E859" s="32">
        <f t="shared" si="48"/>
        <v>1358.2250000000001</v>
      </c>
      <c r="F859" s="32">
        <f t="shared" si="48"/>
        <v>970.2</v>
      </c>
      <c r="G859" s="32">
        <f t="shared" si="48"/>
        <v>761.75000000000011</v>
      </c>
    </row>
    <row r="860" spans="1:7" ht="14" hidden="1" x14ac:dyDescent="0.15">
      <c r="A860" s="25">
        <v>48</v>
      </c>
      <c r="B860" s="27"/>
      <c r="C860" s="32">
        <f t="shared" si="48"/>
        <v>2030.6000000000001</v>
      </c>
      <c r="D860" s="32">
        <f t="shared" si="48"/>
        <v>1948.3750000000002</v>
      </c>
      <c r="E860" s="32">
        <f t="shared" si="48"/>
        <v>1358.2250000000001</v>
      </c>
      <c r="F860" s="32">
        <f t="shared" si="48"/>
        <v>970.2</v>
      </c>
      <c r="G860" s="32">
        <f t="shared" si="48"/>
        <v>761.75000000000011</v>
      </c>
    </row>
    <row r="861" spans="1:7" ht="14" hidden="1" x14ac:dyDescent="0.15">
      <c r="A861" s="25">
        <v>49</v>
      </c>
      <c r="B861" s="27"/>
      <c r="C861" s="32">
        <f t="shared" si="48"/>
        <v>2030.6000000000001</v>
      </c>
      <c r="D861" s="32">
        <f t="shared" si="48"/>
        <v>1948.3750000000002</v>
      </c>
      <c r="E861" s="32">
        <f t="shared" si="48"/>
        <v>1358.2250000000001</v>
      </c>
      <c r="F861" s="32">
        <f t="shared" si="48"/>
        <v>970.2</v>
      </c>
      <c r="G861" s="32">
        <f t="shared" si="48"/>
        <v>761.75000000000011</v>
      </c>
    </row>
    <row r="862" spans="1:7" ht="14" hidden="1" x14ac:dyDescent="0.15">
      <c r="A862" s="25">
        <v>50</v>
      </c>
      <c r="B862" s="27"/>
      <c r="C862" s="32">
        <f t="shared" si="48"/>
        <v>2297.9</v>
      </c>
      <c r="D862" s="32">
        <f t="shared" si="48"/>
        <v>2204.9500000000003</v>
      </c>
      <c r="E862" s="32">
        <f t="shared" si="48"/>
        <v>1530.3750000000002</v>
      </c>
      <c r="F862" s="32">
        <f t="shared" si="48"/>
        <v>1093.4000000000001</v>
      </c>
      <c r="G862" s="32">
        <f t="shared" si="48"/>
        <v>857.72500000000002</v>
      </c>
    </row>
    <row r="863" spans="1:7" ht="14" hidden="1" x14ac:dyDescent="0.15">
      <c r="A863" s="25">
        <v>51</v>
      </c>
      <c r="B863" s="27"/>
      <c r="C863" s="32">
        <f t="shared" ref="C863:G878" si="49">+C338*$K$3</f>
        <v>2297.9</v>
      </c>
      <c r="D863" s="32">
        <f t="shared" si="49"/>
        <v>2204.9500000000003</v>
      </c>
      <c r="E863" s="32">
        <f t="shared" si="49"/>
        <v>1530.3750000000002</v>
      </c>
      <c r="F863" s="32">
        <f t="shared" si="49"/>
        <v>1093.4000000000001</v>
      </c>
      <c r="G863" s="32">
        <f t="shared" si="49"/>
        <v>857.72500000000002</v>
      </c>
    </row>
    <row r="864" spans="1:7" ht="14" hidden="1" x14ac:dyDescent="0.15">
      <c r="A864" s="25">
        <v>52</v>
      </c>
      <c r="B864" s="27"/>
      <c r="C864" s="32">
        <f t="shared" si="49"/>
        <v>2297.9</v>
      </c>
      <c r="D864" s="32">
        <f t="shared" si="49"/>
        <v>2204.9500000000003</v>
      </c>
      <c r="E864" s="32">
        <f t="shared" si="49"/>
        <v>1530.3750000000002</v>
      </c>
      <c r="F864" s="32">
        <f t="shared" si="49"/>
        <v>1093.4000000000001</v>
      </c>
      <c r="G864" s="32">
        <f t="shared" si="49"/>
        <v>857.72500000000002</v>
      </c>
    </row>
    <row r="865" spans="1:7" ht="14" hidden="1" x14ac:dyDescent="0.15">
      <c r="A865" s="25">
        <v>53</v>
      </c>
      <c r="B865" s="27"/>
      <c r="C865" s="32">
        <f t="shared" si="49"/>
        <v>2297.9</v>
      </c>
      <c r="D865" s="32">
        <f t="shared" si="49"/>
        <v>2204.9500000000003</v>
      </c>
      <c r="E865" s="32">
        <f t="shared" si="49"/>
        <v>1530.3750000000002</v>
      </c>
      <c r="F865" s="32">
        <f t="shared" si="49"/>
        <v>1093.4000000000001</v>
      </c>
      <c r="G865" s="32">
        <f t="shared" si="49"/>
        <v>857.72500000000002</v>
      </c>
    </row>
    <row r="866" spans="1:7" ht="14" hidden="1" x14ac:dyDescent="0.15">
      <c r="A866" s="25">
        <v>54</v>
      </c>
      <c r="B866" s="27"/>
      <c r="C866" s="32">
        <f t="shared" si="49"/>
        <v>2297.9</v>
      </c>
      <c r="D866" s="32">
        <f t="shared" si="49"/>
        <v>2204.9500000000003</v>
      </c>
      <c r="E866" s="32">
        <f t="shared" si="49"/>
        <v>1530.3750000000002</v>
      </c>
      <c r="F866" s="32">
        <f t="shared" si="49"/>
        <v>1093.4000000000001</v>
      </c>
      <c r="G866" s="32">
        <f t="shared" si="49"/>
        <v>857.72500000000002</v>
      </c>
    </row>
    <row r="867" spans="1:7" ht="14" hidden="1" x14ac:dyDescent="0.15">
      <c r="A867" s="25">
        <v>55</v>
      </c>
      <c r="B867" s="27"/>
      <c r="C867" s="32">
        <f t="shared" si="49"/>
        <v>2591.875</v>
      </c>
      <c r="D867" s="32">
        <f t="shared" si="49"/>
        <v>2486.5500000000002</v>
      </c>
      <c r="E867" s="32">
        <f t="shared" si="49"/>
        <v>1722.0500000000002</v>
      </c>
      <c r="F867" s="32">
        <f t="shared" si="49"/>
        <v>1229.8000000000002</v>
      </c>
      <c r="G867" s="32">
        <f t="shared" si="49"/>
        <v>965.25000000000011</v>
      </c>
    </row>
    <row r="868" spans="1:7" ht="14" hidden="1" x14ac:dyDescent="0.15">
      <c r="A868" s="25">
        <v>56</v>
      </c>
      <c r="B868" s="27"/>
      <c r="C868" s="32">
        <f t="shared" si="49"/>
        <v>2591.875</v>
      </c>
      <c r="D868" s="32">
        <f t="shared" si="49"/>
        <v>2486.5500000000002</v>
      </c>
      <c r="E868" s="32">
        <f t="shared" si="49"/>
        <v>1722.0500000000002</v>
      </c>
      <c r="F868" s="32">
        <f t="shared" si="49"/>
        <v>1229.8000000000002</v>
      </c>
      <c r="G868" s="32">
        <f t="shared" si="49"/>
        <v>965.25000000000011</v>
      </c>
    </row>
    <row r="869" spans="1:7" ht="14" hidden="1" x14ac:dyDescent="0.15">
      <c r="A869" s="25">
        <v>57</v>
      </c>
      <c r="B869" s="27"/>
      <c r="C869" s="32">
        <f t="shared" si="49"/>
        <v>2591.875</v>
      </c>
      <c r="D869" s="32">
        <f t="shared" si="49"/>
        <v>2486.5500000000002</v>
      </c>
      <c r="E869" s="32">
        <f t="shared" si="49"/>
        <v>1722.0500000000002</v>
      </c>
      <c r="F869" s="32">
        <f t="shared" si="49"/>
        <v>1229.8000000000002</v>
      </c>
      <c r="G869" s="32">
        <f t="shared" si="49"/>
        <v>965.25000000000011</v>
      </c>
    </row>
    <row r="870" spans="1:7" ht="14" hidden="1" x14ac:dyDescent="0.15">
      <c r="A870" s="25">
        <v>58</v>
      </c>
      <c r="B870" s="27"/>
      <c r="C870" s="32">
        <f t="shared" si="49"/>
        <v>2591.875</v>
      </c>
      <c r="D870" s="32">
        <f t="shared" si="49"/>
        <v>2486.5500000000002</v>
      </c>
      <c r="E870" s="32">
        <f t="shared" si="49"/>
        <v>1722.0500000000002</v>
      </c>
      <c r="F870" s="32">
        <f t="shared" si="49"/>
        <v>1229.8000000000002</v>
      </c>
      <c r="G870" s="32">
        <f t="shared" si="49"/>
        <v>965.25000000000011</v>
      </c>
    </row>
    <row r="871" spans="1:7" ht="14" hidden="1" x14ac:dyDescent="0.15">
      <c r="A871" s="25">
        <v>59</v>
      </c>
      <c r="B871" s="27"/>
      <c r="C871" s="32">
        <f t="shared" si="49"/>
        <v>2591.875</v>
      </c>
      <c r="D871" s="32">
        <f t="shared" si="49"/>
        <v>2486.5500000000002</v>
      </c>
      <c r="E871" s="32">
        <f t="shared" si="49"/>
        <v>1722.0500000000002</v>
      </c>
      <c r="F871" s="32">
        <f t="shared" si="49"/>
        <v>1229.8000000000002</v>
      </c>
      <c r="G871" s="32">
        <f t="shared" si="49"/>
        <v>965.25000000000011</v>
      </c>
    </row>
    <row r="872" spans="1:7" ht="14" hidden="1" x14ac:dyDescent="0.15">
      <c r="A872" s="25">
        <v>60</v>
      </c>
      <c r="B872" s="27"/>
      <c r="C872" s="32">
        <f t="shared" si="49"/>
        <v>2787.6750000000002</v>
      </c>
      <c r="D872" s="32">
        <f t="shared" si="49"/>
        <v>2674.65</v>
      </c>
      <c r="E872" s="32">
        <f t="shared" si="49"/>
        <v>1850.2</v>
      </c>
      <c r="F872" s="32">
        <f t="shared" si="49"/>
        <v>1321.375</v>
      </c>
      <c r="G872" s="32">
        <f t="shared" si="49"/>
        <v>1036.75</v>
      </c>
    </row>
    <row r="873" spans="1:7" ht="14" hidden="1" x14ac:dyDescent="0.15">
      <c r="A873" s="25">
        <v>61</v>
      </c>
      <c r="B873" s="27"/>
      <c r="C873" s="32">
        <f t="shared" si="49"/>
        <v>3129.2250000000004</v>
      </c>
      <c r="D873" s="32">
        <f t="shared" si="49"/>
        <v>3002.7250000000004</v>
      </c>
      <c r="E873" s="32">
        <f t="shared" si="49"/>
        <v>2075.4250000000002</v>
      </c>
      <c r="F873" s="32">
        <f t="shared" si="49"/>
        <v>1482.5250000000001</v>
      </c>
      <c r="G873" s="32">
        <f t="shared" si="49"/>
        <v>1162.7</v>
      </c>
    </row>
    <row r="874" spans="1:7" ht="14" hidden="1" x14ac:dyDescent="0.15">
      <c r="A874" s="25">
        <v>62</v>
      </c>
      <c r="B874" s="27"/>
      <c r="C874" s="32">
        <f t="shared" si="49"/>
        <v>3499.3750000000005</v>
      </c>
      <c r="D874" s="32">
        <f t="shared" si="49"/>
        <v>3357.7500000000005</v>
      </c>
      <c r="E874" s="32">
        <f t="shared" si="49"/>
        <v>2319.3500000000004</v>
      </c>
      <c r="F874" s="32">
        <f t="shared" si="49"/>
        <v>1656.325</v>
      </c>
      <c r="G874" s="32">
        <f t="shared" si="49"/>
        <v>1299.9250000000002</v>
      </c>
    </row>
    <row r="875" spans="1:7" ht="14" hidden="1" x14ac:dyDescent="0.15">
      <c r="A875" s="25">
        <v>63</v>
      </c>
      <c r="B875" s="27"/>
      <c r="C875" s="32">
        <f t="shared" si="49"/>
        <v>3896.4750000000004</v>
      </c>
      <c r="D875" s="32">
        <f t="shared" si="49"/>
        <v>3739.1750000000002</v>
      </c>
      <c r="E875" s="32">
        <f t="shared" si="49"/>
        <v>2583.625</v>
      </c>
      <c r="F875" s="32">
        <f t="shared" si="49"/>
        <v>1845.5250000000001</v>
      </c>
      <c r="G875" s="32">
        <f t="shared" si="49"/>
        <v>1448.4250000000002</v>
      </c>
    </row>
    <row r="876" spans="1:7" ht="14" hidden="1" x14ac:dyDescent="0.15">
      <c r="A876" s="25">
        <v>64</v>
      </c>
      <c r="B876" s="27"/>
      <c r="C876" s="32">
        <f t="shared" si="49"/>
        <v>4323</v>
      </c>
      <c r="D876" s="32">
        <f t="shared" si="49"/>
        <v>4147.8250000000007</v>
      </c>
      <c r="E876" s="32">
        <f t="shared" si="49"/>
        <v>2867.4250000000002</v>
      </c>
      <c r="F876" s="32">
        <f t="shared" si="49"/>
        <v>2048.2000000000003</v>
      </c>
      <c r="G876" s="32">
        <f t="shared" si="49"/>
        <v>1606.2750000000001</v>
      </c>
    </row>
    <row r="877" spans="1:7" ht="14" hidden="1" x14ac:dyDescent="0.15">
      <c r="A877" s="25">
        <v>65</v>
      </c>
      <c r="B877" s="27"/>
      <c r="C877" s="32">
        <f t="shared" si="49"/>
        <v>4777.3</v>
      </c>
      <c r="D877" s="32">
        <f t="shared" si="49"/>
        <v>4583.7000000000007</v>
      </c>
      <c r="E877" s="32">
        <f t="shared" si="49"/>
        <v>3170.7500000000005</v>
      </c>
      <c r="F877" s="32">
        <f t="shared" si="49"/>
        <v>2264.3500000000004</v>
      </c>
      <c r="G877" s="32">
        <f t="shared" si="49"/>
        <v>1776.5000000000002</v>
      </c>
    </row>
    <row r="878" spans="1:7" ht="14" hidden="1" x14ac:dyDescent="0.15">
      <c r="A878" s="25">
        <v>66</v>
      </c>
      <c r="B878" s="27"/>
      <c r="C878" s="32">
        <f t="shared" si="49"/>
        <v>5259.375</v>
      </c>
      <c r="D878" s="32">
        <f t="shared" si="49"/>
        <v>5046.5250000000005</v>
      </c>
      <c r="E878" s="32">
        <f t="shared" si="49"/>
        <v>3494.4250000000002</v>
      </c>
      <c r="F878" s="32">
        <f t="shared" si="49"/>
        <v>2495.625</v>
      </c>
      <c r="G878" s="32">
        <f t="shared" si="49"/>
        <v>1958.0000000000002</v>
      </c>
    </row>
    <row r="879" spans="1:7" ht="14" hidden="1" x14ac:dyDescent="0.15">
      <c r="A879" s="25">
        <v>67</v>
      </c>
      <c r="B879" s="27"/>
      <c r="C879" s="32">
        <f t="shared" ref="C879:G894" si="50">+C354*$K$3</f>
        <v>5769.7750000000005</v>
      </c>
      <c r="D879" s="32">
        <f t="shared" si="50"/>
        <v>5536.0250000000005</v>
      </c>
      <c r="E879" s="32">
        <f t="shared" si="50"/>
        <v>3836.8</v>
      </c>
      <c r="F879" s="32">
        <f t="shared" si="50"/>
        <v>2740.1000000000004</v>
      </c>
      <c r="G879" s="32">
        <f t="shared" si="50"/>
        <v>2149.6750000000002</v>
      </c>
    </row>
    <row r="880" spans="1:7" ht="14" hidden="1" x14ac:dyDescent="0.15">
      <c r="A880" s="25">
        <v>68</v>
      </c>
      <c r="B880" s="27"/>
      <c r="C880" s="32">
        <f t="shared" si="50"/>
        <v>6308.2250000000004</v>
      </c>
      <c r="D880" s="32">
        <f t="shared" si="50"/>
        <v>6052.4750000000004</v>
      </c>
      <c r="E880" s="32">
        <f t="shared" si="50"/>
        <v>4199.25</v>
      </c>
      <c r="F880" s="32">
        <f t="shared" si="50"/>
        <v>2999.4250000000002</v>
      </c>
      <c r="G880" s="32">
        <f t="shared" si="50"/>
        <v>2353.4500000000003</v>
      </c>
    </row>
    <row r="881" spans="1:7" ht="14" hidden="1" x14ac:dyDescent="0.15">
      <c r="A881" s="25">
        <v>69</v>
      </c>
      <c r="B881" s="27"/>
      <c r="C881" s="32">
        <f t="shared" si="50"/>
        <v>6874.7250000000004</v>
      </c>
      <c r="D881" s="32">
        <f t="shared" si="50"/>
        <v>6596.4250000000002</v>
      </c>
      <c r="E881" s="32">
        <f t="shared" si="50"/>
        <v>4581.5</v>
      </c>
      <c r="F881" s="32">
        <f t="shared" si="50"/>
        <v>3271.6750000000002</v>
      </c>
      <c r="G881" s="32">
        <f t="shared" si="50"/>
        <v>2566.8500000000004</v>
      </c>
    </row>
    <row r="882" spans="1:7" ht="14" hidden="1" x14ac:dyDescent="0.15">
      <c r="A882" s="25">
        <v>70</v>
      </c>
      <c r="B882" s="27"/>
      <c r="C882" s="32">
        <f t="shared" si="50"/>
        <v>7469.8250000000007</v>
      </c>
      <c r="D882" s="32">
        <f t="shared" si="50"/>
        <v>7167.3250000000007</v>
      </c>
      <c r="E882" s="32">
        <f t="shared" si="50"/>
        <v>4983</v>
      </c>
      <c r="F882" s="32">
        <f t="shared" si="50"/>
        <v>3559.05</v>
      </c>
      <c r="G882" s="32">
        <f t="shared" si="50"/>
        <v>2792.3500000000004</v>
      </c>
    </row>
    <row r="883" spans="1:7" ht="14" hidden="1" x14ac:dyDescent="0.15">
      <c r="A883" s="25">
        <v>71</v>
      </c>
      <c r="B883" s="27"/>
      <c r="C883" s="32">
        <f t="shared" si="50"/>
        <v>8092.9750000000004</v>
      </c>
      <c r="D883" s="32">
        <f t="shared" si="50"/>
        <v>7764.9000000000005</v>
      </c>
      <c r="E883" s="32">
        <f t="shared" si="50"/>
        <v>5404.85</v>
      </c>
      <c r="F883" s="32">
        <f t="shared" si="50"/>
        <v>3859.3500000000004</v>
      </c>
      <c r="G883" s="32">
        <f t="shared" si="50"/>
        <v>3028.3</v>
      </c>
    </row>
    <row r="884" spans="1:7" ht="14" hidden="1" x14ac:dyDescent="0.15">
      <c r="A884" s="25">
        <v>72</v>
      </c>
      <c r="B884" s="27"/>
      <c r="C884" s="32">
        <f t="shared" si="50"/>
        <v>8743.9000000000015</v>
      </c>
      <c r="D884" s="32">
        <f t="shared" si="50"/>
        <v>8389.7000000000007</v>
      </c>
      <c r="E884" s="32">
        <f t="shared" si="50"/>
        <v>5846.2250000000004</v>
      </c>
      <c r="F884" s="32">
        <f t="shared" si="50"/>
        <v>4175.3250000000007</v>
      </c>
      <c r="G884" s="32">
        <f t="shared" si="50"/>
        <v>3275.2500000000005</v>
      </c>
    </row>
    <row r="885" spans="1:7" ht="14" hidden="1" x14ac:dyDescent="0.15">
      <c r="A885" s="25">
        <v>73</v>
      </c>
      <c r="B885" s="27"/>
      <c r="C885" s="32">
        <f t="shared" si="50"/>
        <v>9423.4250000000011</v>
      </c>
      <c r="D885" s="32">
        <f t="shared" si="50"/>
        <v>9041.1750000000011</v>
      </c>
      <c r="E885" s="32">
        <f t="shared" si="50"/>
        <v>6306.85</v>
      </c>
      <c r="F885" s="32">
        <f t="shared" si="50"/>
        <v>4503.9500000000007</v>
      </c>
      <c r="G885" s="32">
        <f t="shared" si="50"/>
        <v>3533.2000000000003</v>
      </c>
    </row>
    <row r="886" spans="1:7" ht="14" hidden="1" x14ac:dyDescent="0.15">
      <c r="A886" s="25">
        <v>74</v>
      </c>
      <c r="B886" s="27"/>
      <c r="C886" s="32">
        <f t="shared" si="50"/>
        <v>10131</v>
      </c>
      <c r="D886" s="32">
        <f t="shared" si="50"/>
        <v>9720.1500000000015</v>
      </c>
      <c r="E886" s="32">
        <f t="shared" si="50"/>
        <v>6787.8250000000007</v>
      </c>
      <c r="F886" s="32">
        <f t="shared" si="50"/>
        <v>4847.1500000000005</v>
      </c>
      <c r="G886" s="32">
        <f t="shared" si="50"/>
        <v>3803.2500000000005</v>
      </c>
    </row>
    <row r="887" spans="1:7" ht="14" hidden="1" x14ac:dyDescent="0.15">
      <c r="A887" s="25">
        <v>75</v>
      </c>
      <c r="B887" s="27"/>
      <c r="C887" s="32">
        <f t="shared" si="50"/>
        <v>10865.525000000001</v>
      </c>
      <c r="D887" s="32">
        <f t="shared" si="50"/>
        <v>10425.525000000001</v>
      </c>
      <c r="E887" s="32">
        <f t="shared" si="50"/>
        <v>7288.05</v>
      </c>
      <c r="F887" s="32">
        <f t="shared" si="50"/>
        <v>5204.9250000000002</v>
      </c>
      <c r="G887" s="32">
        <f t="shared" si="50"/>
        <v>4082.9250000000002</v>
      </c>
    </row>
    <row r="888" spans="1:7" ht="14" hidden="1" x14ac:dyDescent="0.15">
      <c r="A888" s="25">
        <v>76</v>
      </c>
      <c r="B888" s="27"/>
      <c r="C888" s="32">
        <f t="shared" si="50"/>
        <v>10865.525000000001</v>
      </c>
      <c r="D888" s="32">
        <f t="shared" si="50"/>
        <v>10425.525000000001</v>
      </c>
      <c r="E888" s="32">
        <f t="shared" si="50"/>
        <v>7288.05</v>
      </c>
      <c r="F888" s="32">
        <f t="shared" si="50"/>
        <v>5204.9250000000002</v>
      </c>
      <c r="G888" s="32">
        <f t="shared" si="50"/>
        <v>4082.9250000000002</v>
      </c>
    </row>
    <row r="889" spans="1:7" ht="14" hidden="1" x14ac:dyDescent="0.15">
      <c r="A889" s="25">
        <v>77</v>
      </c>
      <c r="B889" s="27"/>
      <c r="C889" s="32">
        <f t="shared" si="50"/>
        <v>10865.525000000001</v>
      </c>
      <c r="D889" s="32">
        <f t="shared" si="50"/>
        <v>10425.525000000001</v>
      </c>
      <c r="E889" s="32">
        <f t="shared" si="50"/>
        <v>7288.05</v>
      </c>
      <c r="F889" s="32">
        <f t="shared" si="50"/>
        <v>5204.9250000000002</v>
      </c>
      <c r="G889" s="32">
        <f t="shared" si="50"/>
        <v>4082.9250000000002</v>
      </c>
    </row>
    <row r="890" spans="1:7" ht="14" hidden="1" x14ac:dyDescent="0.15">
      <c r="A890" s="25">
        <v>78</v>
      </c>
      <c r="B890" s="27"/>
      <c r="C890" s="32">
        <f t="shared" si="50"/>
        <v>10865.525000000001</v>
      </c>
      <c r="D890" s="32">
        <f t="shared" si="50"/>
        <v>10425.525000000001</v>
      </c>
      <c r="E890" s="32">
        <f t="shared" si="50"/>
        <v>7288.05</v>
      </c>
      <c r="F890" s="32">
        <f t="shared" si="50"/>
        <v>5204.9250000000002</v>
      </c>
      <c r="G890" s="32">
        <f t="shared" si="50"/>
        <v>4082.9250000000002</v>
      </c>
    </row>
    <row r="891" spans="1:7" ht="14" hidden="1" x14ac:dyDescent="0.15">
      <c r="A891" s="25">
        <v>79</v>
      </c>
      <c r="B891" s="27"/>
      <c r="C891" s="32">
        <f t="shared" si="50"/>
        <v>10865.525000000001</v>
      </c>
      <c r="D891" s="32">
        <f t="shared" si="50"/>
        <v>10425.525000000001</v>
      </c>
      <c r="E891" s="32">
        <f t="shared" si="50"/>
        <v>7288.05</v>
      </c>
      <c r="F891" s="32">
        <f t="shared" si="50"/>
        <v>5204.9250000000002</v>
      </c>
      <c r="G891" s="32">
        <f t="shared" si="50"/>
        <v>4082.9250000000002</v>
      </c>
    </row>
    <row r="892" spans="1:7" ht="14" hidden="1" x14ac:dyDescent="0.15">
      <c r="A892" s="25">
        <v>80</v>
      </c>
      <c r="B892" s="27"/>
      <c r="C892" s="32">
        <f t="shared" si="50"/>
        <v>10865.525000000001</v>
      </c>
      <c r="D892" s="32">
        <f t="shared" si="50"/>
        <v>10425.525000000001</v>
      </c>
      <c r="E892" s="32">
        <f t="shared" si="50"/>
        <v>7288.05</v>
      </c>
      <c r="F892" s="32">
        <f t="shared" si="50"/>
        <v>5204.9250000000002</v>
      </c>
      <c r="G892" s="32">
        <f t="shared" si="50"/>
        <v>4082.9250000000002</v>
      </c>
    </row>
    <row r="893" spans="1:7" ht="14" hidden="1" x14ac:dyDescent="0.15">
      <c r="A893" s="25">
        <v>81</v>
      </c>
      <c r="B893" s="27"/>
      <c r="C893" s="32">
        <f t="shared" si="50"/>
        <v>10865.525000000001</v>
      </c>
      <c r="D893" s="32">
        <f t="shared" si="50"/>
        <v>10425.525000000001</v>
      </c>
      <c r="E893" s="32">
        <f t="shared" si="50"/>
        <v>7288.05</v>
      </c>
      <c r="F893" s="32">
        <f t="shared" si="50"/>
        <v>5204.9250000000002</v>
      </c>
      <c r="G893" s="32">
        <f t="shared" si="50"/>
        <v>4082.9250000000002</v>
      </c>
    </row>
    <row r="894" spans="1:7" ht="14" hidden="1" x14ac:dyDescent="0.15">
      <c r="A894" s="25">
        <v>82</v>
      </c>
      <c r="B894" s="27"/>
      <c r="C894" s="32">
        <f t="shared" si="50"/>
        <v>10865.525000000001</v>
      </c>
      <c r="D894" s="32">
        <f t="shared" si="50"/>
        <v>10425.525000000001</v>
      </c>
      <c r="E894" s="32">
        <f t="shared" si="50"/>
        <v>7288.05</v>
      </c>
      <c r="F894" s="32">
        <f t="shared" si="50"/>
        <v>5204.9250000000002</v>
      </c>
      <c r="G894" s="32">
        <f t="shared" si="50"/>
        <v>4082.9250000000002</v>
      </c>
    </row>
    <row r="895" spans="1:7" ht="14" hidden="1" x14ac:dyDescent="0.15">
      <c r="A895" s="25">
        <v>83</v>
      </c>
      <c r="B895" s="27"/>
      <c r="C895" s="32">
        <f t="shared" ref="C895:G899" si="51">+C370*$K$3</f>
        <v>10865.525000000001</v>
      </c>
      <c r="D895" s="32">
        <f t="shared" si="51"/>
        <v>10425.525000000001</v>
      </c>
      <c r="E895" s="32">
        <f t="shared" si="51"/>
        <v>7288.05</v>
      </c>
      <c r="F895" s="32">
        <f t="shared" si="51"/>
        <v>5204.9250000000002</v>
      </c>
      <c r="G895" s="32">
        <f t="shared" si="51"/>
        <v>4082.9250000000002</v>
      </c>
    </row>
    <row r="896" spans="1:7" ht="14" hidden="1" x14ac:dyDescent="0.15">
      <c r="A896" s="25">
        <v>84</v>
      </c>
      <c r="B896" s="27" t="s">
        <v>3</v>
      </c>
      <c r="C896" s="32">
        <f t="shared" si="51"/>
        <v>10865.525000000001</v>
      </c>
      <c r="D896" s="32">
        <f t="shared" si="51"/>
        <v>10425.525000000001</v>
      </c>
      <c r="E896" s="32">
        <f t="shared" si="51"/>
        <v>7288.05</v>
      </c>
      <c r="F896" s="32">
        <f t="shared" si="51"/>
        <v>5204.9250000000002</v>
      </c>
      <c r="G896" s="32">
        <f t="shared" si="51"/>
        <v>4082.9250000000002</v>
      </c>
    </row>
    <row r="897" spans="1:7" ht="14" hidden="1" x14ac:dyDescent="0.15">
      <c r="A897" s="18">
        <v>1</v>
      </c>
      <c r="B897" s="20" t="s">
        <v>4</v>
      </c>
      <c r="C897" s="32">
        <f t="shared" si="51"/>
        <v>535.97500000000002</v>
      </c>
      <c r="D897" s="32">
        <f t="shared" si="51"/>
        <v>514.52500000000009</v>
      </c>
      <c r="E897" s="32">
        <f t="shared" si="51"/>
        <v>382.25000000000006</v>
      </c>
      <c r="F897" s="32">
        <f t="shared" si="51"/>
        <v>273.35000000000002</v>
      </c>
      <c r="G897" s="32">
        <f t="shared" si="51"/>
        <v>215.32500000000002</v>
      </c>
    </row>
    <row r="898" spans="1:7" ht="14" hidden="1" x14ac:dyDescent="0.15">
      <c r="A898" s="18">
        <v>2</v>
      </c>
      <c r="B898" s="20" t="s">
        <v>1</v>
      </c>
      <c r="C898" s="32">
        <f t="shared" si="51"/>
        <v>911.62500000000011</v>
      </c>
      <c r="D898" s="32">
        <f t="shared" si="51"/>
        <v>874.22500000000002</v>
      </c>
      <c r="E898" s="32">
        <f t="shared" si="51"/>
        <v>649.55000000000007</v>
      </c>
      <c r="F898" s="32">
        <f t="shared" si="51"/>
        <v>464.47500000000002</v>
      </c>
      <c r="G898" s="32">
        <f t="shared" si="51"/>
        <v>363.82500000000005</v>
      </c>
    </row>
    <row r="899" spans="1:7" ht="15" hidden="1" thickBot="1" x14ac:dyDescent="0.2">
      <c r="A899" s="21">
        <v>3</v>
      </c>
      <c r="B899" s="22" t="s">
        <v>5</v>
      </c>
      <c r="C899" s="32">
        <f t="shared" si="51"/>
        <v>1287</v>
      </c>
      <c r="D899" s="32">
        <f t="shared" si="51"/>
        <v>1235.0250000000001</v>
      </c>
      <c r="E899" s="32">
        <f t="shared" si="51"/>
        <v>917.67500000000007</v>
      </c>
      <c r="F899" s="32">
        <f t="shared" si="51"/>
        <v>655.6</v>
      </c>
      <c r="G899" s="32">
        <f t="shared" si="51"/>
        <v>514.25</v>
      </c>
    </row>
    <row r="900" spans="1:7" ht="14" hidden="1" thickBot="1" x14ac:dyDescent="0.2"/>
    <row r="901" spans="1:7" ht="18" hidden="1" x14ac:dyDescent="0.2">
      <c r="A901" s="553" t="s">
        <v>25</v>
      </c>
      <c r="B901" s="554"/>
      <c r="C901" s="554"/>
      <c r="D901" s="554"/>
      <c r="E901" s="554"/>
      <c r="F901" s="554"/>
      <c r="G901" s="554"/>
    </row>
    <row r="902" spans="1:7" ht="18" hidden="1" x14ac:dyDescent="0.2">
      <c r="A902" s="555" t="s">
        <v>6</v>
      </c>
      <c r="B902" s="556"/>
      <c r="C902" s="556"/>
      <c r="D902" s="556"/>
      <c r="E902" s="556"/>
      <c r="F902" s="556"/>
      <c r="G902" s="556"/>
    </row>
    <row r="903" spans="1:7" hidden="1" x14ac:dyDescent="0.15">
      <c r="A903" s="551" t="s">
        <v>0</v>
      </c>
      <c r="B903" s="552"/>
      <c r="C903" s="552"/>
      <c r="D903" s="552"/>
      <c r="E903" s="552"/>
      <c r="F903" s="552"/>
      <c r="G903" s="552"/>
    </row>
    <row r="904" spans="1:7" hidden="1" x14ac:dyDescent="0.15">
      <c r="A904" s="4" t="s">
        <v>2</v>
      </c>
      <c r="B904" s="5" t="s">
        <v>2</v>
      </c>
      <c r="C904" s="34">
        <v>0</v>
      </c>
      <c r="D904" s="34">
        <v>1000</v>
      </c>
      <c r="E904" s="34">
        <v>2000</v>
      </c>
      <c r="F904" s="308"/>
      <c r="G904" s="308"/>
    </row>
    <row r="905" spans="1:7" ht="15" hidden="1" x14ac:dyDescent="0.2">
      <c r="A905" s="4">
        <v>18</v>
      </c>
      <c r="B905" s="5"/>
      <c r="C905" s="437">
        <v>24275</v>
      </c>
      <c r="D905" s="438">
        <v>15664</v>
      </c>
      <c r="E905" s="37"/>
      <c r="F905" s="32"/>
      <c r="G905" s="32"/>
    </row>
    <row r="906" spans="1:7" ht="15" hidden="1" x14ac:dyDescent="0.2">
      <c r="A906" s="4">
        <v>19</v>
      </c>
      <c r="B906" s="5"/>
      <c r="C906" s="437">
        <v>24275</v>
      </c>
      <c r="D906" s="438">
        <v>15664</v>
      </c>
      <c r="E906" s="37"/>
      <c r="F906" s="32"/>
      <c r="G906" s="32"/>
    </row>
    <row r="907" spans="1:7" ht="15" hidden="1" x14ac:dyDescent="0.2">
      <c r="A907" s="4">
        <v>20</v>
      </c>
      <c r="B907" s="5"/>
      <c r="C907" s="437">
        <v>24275</v>
      </c>
      <c r="D907" s="438">
        <v>15664</v>
      </c>
      <c r="E907" s="37"/>
      <c r="F907" s="32"/>
      <c r="G907" s="32"/>
    </row>
    <row r="908" spans="1:7" ht="15" hidden="1" x14ac:dyDescent="0.2">
      <c r="A908" s="4">
        <v>21</v>
      </c>
      <c r="B908" s="5"/>
      <c r="C908" s="437">
        <v>24275</v>
      </c>
      <c r="D908" s="438">
        <v>15664</v>
      </c>
      <c r="E908" s="37"/>
      <c r="F908" s="32"/>
      <c r="G908" s="32"/>
    </row>
    <row r="909" spans="1:7" ht="15" hidden="1" x14ac:dyDescent="0.2">
      <c r="A909" s="4">
        <v>22</v>
      </c>
      <c r="B909" s="5"/>
      <c r="C909" s="437">
        <v>24275</v>
      </c>
      <c r="D909" s="438">
        <v>15664</v>
      </c>
      <c r="E909" s="37"/>
      <c r="F909" s="32"/>
      <c r="G909" s="32"/>
    </row>
    <row r="910" spans="1:7" ht="15" hidden="1" x14ac:dyDescent="0.2">
      <c r="A910" s="4">
        <v>23</v>
      </c>
      <c r="B910" s="5"/>
      <c r="C910" s="437">
        <v>24275</v>
      </c>
      <c r="D910" s="438">
        <v>15664</v>
      </c>
      <c r="E910" s="37"/>
      <c r="F910" s="32"/>
      <c r="G910" s="32"/>
    </row>
    <row r="911" spans="1:7" ht="15" hidden="1" x14ac:dyDescent="0.2">
      <c r="A911" s="4">
        <v>24</v>
      </c>
      <c r="B911" s="5"/>
      <c r="C911" s="437">
        <v>24275</v>
      </c>
      <c r="D911" s="438">
        <v>15664</v>
      </c>
      <c r="E911" s="37"/>
      <c r="F911" s="32"/>
      <c r="G911" s="32"/>
    </row>
    <row r="912" spans="1:7" ht="15" hidden="1" x14ac:dyDescent="0.2">
      <c r="A912" s="4">
        <v>25</v>
      </c>
      <c r="B912" s="5"/>
      <c r="C912" s="437">
        <v>26029</v>
      </c>
      <c r="D912" s="438">
        <v>16795</v>
      </c>
      <c r="E912" s="37"/>
      <c r="F912" s="32"/>
      <c r="G912" s="32"/>
    </row>
    <row r="913" spans="1:7" ht="15" hidden="1" x14ac:dyDescent="0.2">
      <c r="A913" s="4">
        <v>26</v>
      </c>
      <c r="B913" s="5"/>
      <c r="C913" s="437">
        <v>26029</v>
      </c>
      <c r="D913" s="438">
        <v>16795</v>
      </c>
      <c r="E913" s="37"/>
      <c r="F913" s="32"/>
      <c r="G913" s="32"/>
    </row>
    <row r="914" spans="1:7" ht="15" hidden="1" x14ac:dyDescent="0.2">
      <c r="A914" s="4">
        <v>27</v>
      </c>
      <c r="B914" s="5"/>
      <c r="C914" s="437">
        <v>26029</v>
      </c>
      <c r="D914" s="438">
        <v>16795</v>
      </c>
      <c r="E914" s="37"/>
      <c r="F914" s="32"/>
      <c r="G914" s="32"/>
    </row>
    <row r="915" spans="1:7" ht="15" hidden="1" x14ac:dyDescent="0.2">
      <c r="A915" s="4">
        <v>28</v>
      </c>
      <c r="B915" s="5"/>
      <c r="C915" s="437">
        <v>26029</v>
      </c>
      <c r="D915" s="438">
        <v>16795</v>
      </c>
      <c r="E915" s="37"/>
      <c r="F915" s="32"/>
      <c r="G915" s="32"/>
    </row>
    <row r="916" spans="1:7" ht="15" hidden="1" x14ac:dyDescent="0.2">
      <c r="A916" s="4">
        <v>29</v>
      </c>
      <c r="B916" s="5"/>
      <c r="C916" s="437">
        <v>26029</v>
      </c>
      <c r="D916" s="438">
        <v>16795</v>
      </c>
      <c r="E916" s="37"/>
      <c r="F916" s="32"/>
      <c r="G916" s="32"/>
    </row>
    <row r="917" spans="1:7" ht="15" hidden="1" x14ac:dyDescent="0.2">
      <c r="A917" s="4">
        <v>30</v>
      </c>
      <c r="B917" s="5"/>
      <c r="C917" s="437">
        <v>29056</v>
      </c>
      <c r="D917" s="438">
        <v>18743</v>
      </c>
      <c r="E917" s="37"/>
      <c r="F917" s="32"/>
      <c r="G917" s="32"/>
    </row>
    <row r="918" spans="1:7" ht="15" hidden="1" x14ac:dyDescent="0.2">
      <c r="A918" s="4">
        <v>31</v>
      </c>
      <c r="B918" s="5"/>
      <c r="C918" s="437">
        <v>29056</v>
      </c>
      <c r="D918" s="438">
        <v>18743</v>
      </c>
      <c r="E918" s="37"/>
      <c r="F918" s="32"/>
      <c r="G918" s="32"/>
    </row>
    <row r="919" spans="1:7" ht="15" hidden="1" x14ac:dyDescent="0.2">
      <c r="A919" s="4">
        <v>32</v>
      </c>
      <c r="B919" s="5"/>
      <c r="C919" s="437">
        <v>29056</v>
      </c>
      <c r="D919" s="438">
        <v>18743</v>
      </c>
      <c r="E919" s="37"/>
      <c r="F919" s="32"/>
      <c r="G919" s="32"/>
    </row>
    <row r="920" spans="1:7" ht="15" hidden="1" x14ac:dyDescent="0.2">
      <c r="A920" s="4">
        <v>33</v>
      </c>
      <c r="B920" s="5"/>
      <c r="C920" s="437">
        <v>29056</v>
      </c>
      <c r="D920" s="438">
        <v>18743</v>
      </c>
      <c r="E920" s="37"/>
      <c r="F920" s="32"/>
      <c r="G920" s="32"/>
    </row>
    <row r="921" spans="1:7" ht="15" hidden="1" x14ac:dyDescent="0.2">
      <c r="A921" s="4">
        <v>34</v>
      </c>
      <c r="B921" s="5"/>
      <c r="C921" s="437">
        <v>29056</v>
      </c>
      <c r="D921" s="438">
        <v>18743</v>
      </c>
      <c r="E921" s="37"/>
      <c r="F921" s="32"/>
      <c r="G921" s="32"/>
    </row>
    <row r="922" spans="1:7" ht="15" hidden="1" x14ac:dyDescent="0.2">
      <c r="A922" s="4">
        <v>35</v>
      </c>
      <c r="B922" s="5"/>
      <c r="C922" s="437">
        <v>32501</v>
      </c>
      <c r="D922" s="438">
        <v>20971</v>
      </c>
      <c r="E922" s="37"/>
      <c r="F922" s="32"/>
      <c r="G922" s="32"/>
    </row>
    <row r="923" spans="1:7" ht="15" hidden="1" x14ac:dyDescent="0.2">
      <c r="A923" s="4">
        <v>36</v>
      </c>
      <c r="B923" s="5"/>
      <c r="C923" s="437">
        <v>32501</v>
      </c>
      <c r="D923" s="438">
        <v>20971</v>
      </c>
      <c r="E923" s="37"/>
      <c r="F923" s="32"/>
      <c r="G923" s="32"/>
    </row>
    <row r="924" spans="1:7" ht="15" hidden="1" x14ac:dyDescent="0.2">
      <c r="A924" s="4">
        <v>37</v>
      </c>
      <c r="B924" s="5"/>
      <c r="C924" s="437">
        <v>32501</v>
      </c>
      <c r="D924" s="438">
        <v>20971</v>
      </c>
      <c r="E924" s="37"/>
      <c r="F924" s="32"/>
      <c r="G924" s="32"/>
    </row>
    <row r="925" spans="1:7" ht="15" hidden="1" x14ac:dyDescent="0.2">
      <c r="A925" s="4">
        <v>38</v>
      </c>
      <c r="B925" s="5"/>
      <c r="C925" s="437">
        <v>32501</v>
      </c>
      <c r="D925" s="438">
        <v>20971</v>
      </c>
      <c r="E925" s="37"/>
      <c r="F925" s="32"/>
      <c r="G925" s="32"/>
    </row>
    <row r="926" spans="1:7" ht="15" hidden="1" x14ac:dyDescent="0.2">
      <c r="A926" s="4">
        <v>39</v>
      </c>
      <c r="B926" s="5"/>
      <c r="C926" s="437">
        <v>32501</v>
      </c>
      <c r="D926" s="438">
        <v>20971</v>
      </c>
      <c r="E926" s="37"/>
      <c r="F926" s="32"/>
      <c r="G926" s="32"/>
    </row>
    <row r="927" spans="1:7" ht="15" hidden="1" x14ac:dyDescent="0.2">
      <c r="A927" s="4">
        <v>40</v>
      </c>
      <c r="B927" s="5"/>
      <c r="C927" s="437">
        <v>36436</v>
      </c>
      <c r="D927" s="438">
        <v>23507</v>
      </c>
      <c r="E927" s="37"/>
      <c r="F927" s="32"/>
      <c r="G927" s="32"/>
    </row>
    <row r="928" spans="1:7" ht="15" hidden="1" x14ac:dyDescent="0.2">
      <c r="A928" s="4">
        <v>41</v>
      </c>
      <c r="B928" s="5"/>
      <c r="C928" s="437">
        <v>36436</v>
      </c>
      <c r="D928" s="438">
        <v>23507</v>
      </c>
      <c r="E928" s="37"/>
      <c r="F928" s="32"/>
      <c r="G928" s="32"/>
    </row>
    <row r="929" spans="1:7" ht="15" hidden="1" x14ac:dyDescent="0.2">
      <c r="A929" s="4">
        <v>42</v>
      </c>
      <c r="B929" s="5"/>
      <c r="C929" s="437">
        <v>36436</v>
      </c>
      <c r="D929" s="438">
        <v>23507</v>
      </c>
      <c r="E929" s="37"/>
      <c r="F929" s="32"/>
      <c r="G929" s="32"/>
    </row>
    <row r="930" spans="1:7" ht="15" hidden="1" x14ac:dyDescent="0.2">
      <c r="A930" s="4">
        <v>43</v>
      </c>
      <c r="B930" s="5"/>
      <c r="C930" s="437">
        <v>36436</v>
      </c>
      <c r="D930" s="438">
        <v>23507</v>
      </c>
      <c r="E930" s="37"/>
      <c r="F930" s="32"/>
      <c r="G930" s="32"/>
    </row>
    <row r="931" spans="1:7" ht="15" hidden="1" x14ac:dyDescent="0.2">
      <c r="A931" s="4">
        <v>44</v>
      </c>
      <c r="B931" s="5"/>
      <c r="C931" s="437">
        <v>36436</v>
      </c>
      <c r="D931" s="438">
        <v>23507</v>
      </c>
      <c r="E931" s="37"/>
      <c r="F931" s="32"/>
      <c r="G931" s="32"/>
    </row>
    <row r="932" spans="1:7" ht="15" hidden="1" x14ac:dyDescent="0.2">
      <c r="A932" s="4">
        <v>45</v>
      </c>
      <c r="B932" s="5"/>
      <c r="C932" s="437">
        <v>40782</v>
      </c>
      <c r="D932" s="438">
        <v>26313</v>
      </c>
      <c r="E932" s="37"/>
      <c r="F932" s="32"/>
      <c r="G932" s="32"/>
    </row>
    <row r="933" spans="1:7" ht="15" hidden="1" x14ac:dyDescent="0.2">
      <c r="A933" s="4">
        <v>46</v>
      </c>
      <c r="B933" s="5"/>
      <c r="C933" s="437">
        <v>40782</v>
      </c>
      <c r="D933" s="438">
        <v>26313</v>
      </c>
      <c r="E933" s="37"/>
      <c r="F933" s="32"/>
      <c r="G933" s="32"/>
    </row>
    <row r="934" spans="1:7" ht="15" hidden="1" x14ac:dyDescent="0.2">
      <c r="A934" s="4">
        <v>47</v>
      </c>
      <c r="B934" s="5"/>
      <c r="C934" s="437">
        <v>40782</v>
      </c>
      <c r="D934" s="438">
        <v>26313</v>
      </c>
      <c r="E934" s="37"/>
      <c r="F934" s="32"/>
      <c r="G934" s="32"/>
    </row>
    <row r="935" spans="1:7" ht="15" hidden="1" x14ac:dyDescent="0.2">
      <c r="A935" s="4">
        <v>48</v>
      </c>
      <c r="B935" s="5"/>
      <c r="C935" s="437">
        <v>40782</v>
      </c>
      <c r="D935" s="438">
        <v>26313</v>
      </c>
      <c r="E935" s="37"/>
      <c r="F935" s="32"/>
      <c r="G935" s="32"/>
    </row>
    <row r="936" spans="1:7" ht="15" hidden="1" x14ac:dyDescent="0.2">
      <c r="A936" s="4">
        <v>49</v>
      </c>
      <c r="B936" s="5"/>
      <c r="C936" s="437">
        <v>40782</v>
      </c>
      <c r="D936" s="438">
        <v>26313</v>
      </c>
      <c r="E936" s="37"/>
      <c r="F936" s="32"/>
      <c r="G936" s="32"/>
    </row>
    <row r="937" spans="1:7" ht="15" hidden="1" x14ac:dyDescent="0.2">
      <c r="A937" s="4">
        <v>50</v>
      </c>
      <c r="B937" s="5"/>
      <c r="C937" s="437">
        <v>45644</v>
      </c>
      <c r="D937" s="438">
        <v>29447</v>
      </c>
      <c r="E937" s="37"/>
      <c r="F937" s="32"/>
      <c r="G937" s="32"/>
    </row>
    <row r="938" spans="1:7" ht="15" hidden="1" x14ac:dyDescent="0.2">
      <c r="A938" s="4">
        <v>51</v>
      </c>
      <c r="B938" s="5"/>
      <c r="C938" s="437">
        <v>45644</v>
      </c>
      <c r="D938" s="438">
        <v>29447</v>
      </c>
      <c r="E938" s="37"/>
      <c r="F938" s="32"/>
      <c r="G938" s="32"/>
    </row>
    <row r="939" spans="1:7" ht="15" hidden="1" x14ac:dyDescent="0.2">
      <c r="A939" s="4">
        <v>52</v>
      </c>
      <c r="B939" s="5"/>
      <c r="C939" s="437">
        <v>45644</v>
      </c>
      <c r="D939" s="438">
        <v>29447</v>
      </c>
      <c r="E939" s="37"/>
      <c r="F939" s="32"/>
      <c r="G939" s="32"/>
    </row>
    <row r="940" spans="1:7" ht="15" hidden="1" x14ac:dyDescent="0.2">
      <c r="A940" s="4">
        <v>53</v>
      </c>
      <c r="B940" s="5"/>
      <c r="C940" s="437">
        <v>45644</v>
      </c>
      <c r="D940" s="438">
        <v>29447</v>
      </c>
      <c r="E940" s="37"/>
      <c r="F940" s="32"/>
      <c r="G940" s="32"/>
    </row>
    <row r="941" spans="1:7" ht="15" hidden="1" x14ac:dyDescent="0.2">
      <c r="A941" s="4">
        <v>54</v>
      </c>
      <c r="B941" s="6"/>
      <c r="C941" s="437">
        <v>45644</v>
      </c>
      <c r="D941" s="438">
        <v>29447</v>
      </c>
      <c r="E941" s="37"/>
      <c r="F941" s="32"/>
      <c r="G941" s="32"/>
    </row>
    <row r="942" spans="1:7" ht="15" hidden="1" x14ac:dyDescent="0.2">
      <c r="A942" s="4">
        <v>55</v>
      </c>
      <c r="B942" s="6"/>
      <c r="C942" s="437">
        <v>50979</v>
      </c>
      <c r="D942" s="438">
        <v>32892</v>
      </c>
      <c r="E942" s="37"/>
      <c r="F942" s="32"/>
      <c r="G942" s="32"/>
    </row>
    <row r="943" spans="1:7" ht="15" hidden="1" x14ac:dyDescent="0.2">
      <c r="A943" s="4">
        <v>56</v>
      </c>
      <c r="B943" s="6"/>
      <c r="C943" s="437">
        <v>50979</v>
      </c>
      <c r="D943" s="438">
        <v>32892</v>
      </c>
      <c r="E943" s="37"/>
      <c r="F943" s="32"/>
      <c r="G943" s="32"/>
    </row>
    <row r="944" spans="1:7" ht="15" hidden="1" x14ac:dyDescent="0.2">
      <c r="A944" s="4">
        <v>57</v>
      </c>
      <c r="B944" s="6"/>
      <c r="C944" s="437">
        <v>50979</v>
      </c>
      <c r="D944" s="438">
        <v>32892</v>
      </c>
      <c r="E944" s="37"/>
      <c r="F944" s="32"/>
      <c r="G944" s="32"/>
    </row>
    <row r="945" spans="1:7" ht="15" hidden="1" x14ac:dyDescent="0.2">
      <c r="A945" s="4">
        <v>58</v>
      </c>
      <c r="B945" s="6"/>
      <c r="C945" s="437">
        <v>50979</v>
      </c>
      <c r="D945" s="438">
        <v>32892</v>
      </c>
      <c r="E945" s="37"/>
      <c r="F945" s="32"/>
      <c r="G945" s="32"/>
    </row>
    <row r="946" spans="1:7" ht="15" hidden="1" x14ac:dyDescent="0.2">
      <c r="A946" s="4">
        <v>59</v>
      </c>
      <c r="B946" s="6"/>
      <c r="C946" s="437">
        <v>50979</v>
      </c>
      <c r="D946" s="438">
        <v>32892</v>
      </c>
      <c r="E946" s="37"/>
      <c r="F946" s="32"/>
      <c r="G946" s="32"/>
    </row>
    <row r="947" spans="1:7" ht="15" hidden="1" x14ac:dyDescent="0.2">
      <c r="A947" s="4">
        <v>60</v>
      </c>
      <c r="B947" s="6"/>
      <c r="C947" s="437">
        <v>54518</v>
      </c>
      <c r="D947" s="438">
        <v>35175</v>
      </c>
      <c r="E947" s="37"/>
      <c r="F947" s="32"/>
      <c r="G947" s="32"/>
    </row>
    <row r="948" spans="1:7" ht="15" hidden="1" x14ac:dyDescent="0.2">
      <c r="A948" s="4">
        <v>61</v>
      </c>
      <c r="B948" s="6"/>
      <c r="C948" s="437">
        <v>60668</v>
      </c>
      <c r="D948" s="438">
        <v>39143</v>
      </c>
      <c r="E948" s="37"/>
      <c r="F948" s="32"/>
      <c r="G948" s="32"/>
    </row>
    <row r="949" spans="1:7" ht="15" hidden="1" x14ac:dyDescent="0.2">
      <c r="A949" s="4">
        <v>62</v>
      </c>
      <c r="B949" s="6"/>
      <c r="C949" s="437">
        <v>67298</v>
      </c>
      <c r="D949" s="438">
        <v>43421</v>
      </c>
      <c r="E949" s="37"/>
      <c r="F949" s="32"/>
      <c r="G949" s="32"/>
    </row>
    <row r="950" spans="1:7" ht="15" hidden="1" x14ac:dyDescent="0.2">
      <c r="A950" s="4">
        <v>63</v>
      </c>
      <c r="B950" s="6"/>
      <c r="C950" s="437">
        <v>74415</v>
      </c>
      <c r="D950" s="438">
        <v>48009</v>
      </c>
      <c r="E950" s="37"/>
      <c r="F950" s="32"/>
      <c r="G950" s="32"/>
    </row>
    <row r="951" spans="1:7" ht="15" hidden="1" x14ac:dyDescent="0.2">
      <c r="A951" s="4">
        <v>64</v>
      </c>
      <c r="B951" s="6"/>
      <c r="C951" s="437">
        <v>82011</v>
      </c>
      <c r="D951" s="438">
        <v>52912</v>
      </c>
      <c r="E951" s="37"/>
      <c r="F951" s="32"/>
      <c r="G951" s="32"/>
    </row>
    <row r="952" spans="1:7" ht="15" hidden="1" x14ac:dyDescent="0.2">
      <c r="A952" s="4">
        <v>65</v>
      </c>
      <c r="B952" s="6"/>
      <c r="C952" s="437">
        <v>90091</v>
      </c>
      <c r="D952" s="438">
        <v>58123</v>
      </c>
      <c r="E952" s="37"/>
      <c r="F952" s="32"/>
      <c r="G952" s="32"/>
    </row>
    <row r="953" spans="1:7" ht="15" hidden="1" x14ac:dyDescent="0.2">
      <c r="A953" s="4">
        <v>66</v>
      </c>
      <c r="B953" s="6"/>
      <c r="C953" s="437">
        <v>98650</v>
      </c>
      <c r="D953" s="438">
        <v>63648</v>
      </c>
      <c r="E953" s="37"/>
      <c r="F953" s="32"/>
      <c r="G953" s="32"/>
    </row>
    <row r="954" spans="1:7" ht="15" hidden="1" x14ac:dyDescent="0.2">
      <c r="A954" s="4">
        <v>67</v>
      </c>
      <c r="B954" s="6"/>
      <c r="C954" s="437">
        <v>107695</v>
      </c>
      <c r="D954" s="438">
        <v>69482</v>
      </c>
      <c r="E954" s="37"/>
      <c r="F954" s="32"/>
      <c r="G954" s="32"/>
    </row>
    <row r="955" spans="1:7" ht="15" hidden="1" x14ac:dyDescent="0.2">
      <c r="A955" s="4">
        <v>68</v>
      </c>
      <c r="B955" s="6"/>
      <c r="C955" s="437">
        <v>117220</v>
      </c>
      <c r="D955" s="438">
        <v>75630</v>
      </c>
      <c r="E955" s="37"/>
      <c r="F955" s="32"/>
      <c r="G955" s="32"/>
    </row>
    <row r="956" spans="1:7" ht="15" hidden="1" x14ac:dyDescent="0.2">
      <c r="A956" s="4">
        <v>69</v>
      </c>
      <c r="B956" s="6"/>
      <c r="C956" s="437">
        <v>127231</v>
      </c>
      <c r="D956" s="438">
        <v>82084</v>
      </c>
      <c r="E956" s="37"/>
      <c r="F956" s="32"/>
      <c r="G956" s="32"/>
    </row>
    <row r="957" spans="1:7" ht="15" hidden="1" x14ac:dyDescent="0.2">
      <c r="A957" s="4">
        <v>70</v>
      </c>
      <c r="B957" s="6"/>
      <c r="C957" s="437">
        <v>137723</v>
      </c>
      <c r="D957" s="438">
        <v>88853</v>
      </c>
      <c r="E957" s="37"/>
      <c r="F957" s="32"/>
      <c r="G957" s="32"/>
    </row>
    <row r="958" spans="1:7" ht="15" hidden="1" x14ac:dyDescent="0.2">
      <c r="A958" s="4">
        <v>71</v>
      </c>
      <c r="B958" s="6"/>
      <c r="C958" s="437">
        <v>148695</v>
      </c>
      <c r="D958" s="438">
        <v>95935</v>
      </c>
      <c r="E958" s="37"/>
      <c r="F958" s="32"/>
      <c r="G958" s="32"/>
    </row>
    <row r="959" spans="1:7" ht="15" hidden="1" x14ac:dyDescent="0.2">
      <c r="A959" s="4">
        <v>72</v>
      </c>
      <c r="B959" s="6"/>
      <c r="C959" s="437">
        <v>160152</v>
      </c>
      <c r="D959" s="438">
        <v>103325</v>
      </c>
      <c r="E959" s="37"/>
      <c r="F959" s="32"/>
      <c r="G959" s="32"/>
    </row>
    <row r="960" spans="1:7" ht="15" hidden="1" x14ac:dyDescent="0.2">
      <c r="A960" s="4">
        <v>73</v>
      </c>
      <c r="B960" s="6"/>
      <c r="C960" s="437">
        <v>172089</v>
      </c>
      <c r="D960" s="438">
        <v>111026</v>
      </c>
      <c r="E960" s="37"/>
      <c r="F960" s="32"/>
      <c r="G960" s="32"/>
    </row>
    <row r="961" spans="1:7" ht="15" hidden="1" x14ac:dyDescent="0.2">
      <c r="A961" s="4">
        <v>74</v>
      </c>
      <c r="B961" s="6"/>
      <c r="C961" s="437">
        <v>184513</v>
      </c>
      <c r="D961" s="438">
        <v>119042</v>
      </c>
      <c r="E961" s="37"/>
      <c r="F961" s="32"/>
      <c r="G961" s="32"/>
    </row>
    <row r="962" spans="1:7" ht="15" hidden="1" x14ac:dyDescent="0.2">
      <c r="A962" s="4">
        <v>75</v>
      </c>
      <c r="B962" s="6"/>
      <c r="C962" s="437">
        <v>197416</v>
      </c>
      <c r="D962" s="438">
        <v>127365</v>
      </c>
      <c r="E962" s="37"/>
      <c r="F962" s="32"/>
      <c r="G962" s="32"/>
    </row>
    <row r="963" spans="1:7" ht="15" hidden="1" x14ac:dyDescent="0.2">
      <c r="A963" s="4">
        <v>76</v>
      </c>
      <c r="B963" s="6"/>
      <c r="C963" s="437">
        <v>197416</v>
      </c>
      <c r="D963" s="438">
        <v>127365</v>
      </c>
      <c r="E963" s="37"/>
      <c r="F963" s="32"/>
      <c r="G963" s="32"/>
    </row>
    <row r="964" spans="1:7" ht="15" hidden="1" x14ac:dyDescent="0.2">
      <c r="A964" s="4">
        <v>77</v>
      </c>
      <c r="B964" s="6"/>
      <c r="C964" s="437">
        <v>197416</v>
      </c>
      <c r="D964" s="438">
        <v>127365</v>
      </c>
      <c r="E964" s="37"/>
      <c r="F964" s="32"/>
      <c r="G964" s="32"/>
    </row>
    <row r="965" spans="1:7" ht="15" hidden="1" x14ac:dyDescent="0.2">
      <c r="A965" s="4">
        <v>78</v>
      </c>
      <c r="B965" s="6"/>
      <c r="C965" s="437">
        <v>197416</v>
      </c>
      <c r="D965" s="438">
        <v>127365</v>
      </c>
      <c r="E965" s="37"/>
      <c r="F965" s="32"/>
      <c r="G965" s="32"/>
    </row>
    <row r="966" spans="1:7" ht="15" hidden="1" x14ac:dyDescent="0.2">
      <c r="A966" s="4">
        <v>79</v>
      </c>
      <c r="B966" s="6"/>
      <c r="C966" s="437">
        <v>197416</v>
      </c>
      <c r="D966" s="438">
        <v>127365</v>
      </c>
      <c r="E966" s="37"/>
      <c r="F966" s="32"/>
      <c r="G966" s="32"/>
    </row>
    <row r="967" spans="1:7" ht="15" hidden="1" x14ac:dyDescent="0.2">
      <c r="A967" s="4">
        <v>80</v>
      </c>
      <c r="B967" s="6"/>
      <c r="C967" s="437">
        <v>197416</v>
      </c>
      <c r="D967" s="438">
        <v>127365</v>
      </c>
      <c r="E967" s="37"/>
      <c r="F967" s="32"/>
      <c r="G967" s="32"/>
    </row>
    <row r="968" spans="1:7" ht="15" hidden="1" x14ac:dyDescent="0.2">
      <c r="A968" s="4">
        <v>81</v>
      </c>
      <c r="B968" s="6"/>
      <c r="C968" s="437">
        <v>197416</v>
      </c>
      <c r="D968" s="438">
        <v>127365</v>
      </c>
      <c r="E968" s="37"/>
      <c r="F968" s="32"/>
      <c r="G968" s="32"/>
    </row>
    <row r="969" spans="1:7" ht="15" hidden="1" x14ac:dyDescent="0.2">
      <c r="A969" s="4">
        <v>82</v>
      </c>
      <c r="B969" s="6"/>
      <c r="C969" s="437">
        <v>197416</v>
      </c>
      <c r="D969" s="438">
        <v>127365</v>
      </c>
      <c r="E969" s="37"/>
      <c r="F969" s="32"/>
      <c r="G969" s="32"/>
    </row>
    <row r="970" spans="1:7" ht="15" hidden="1" x14ac:dyDescent="0.2">
      <c r="A970" s="4">
        <v>83</v>
      </c>
      <c r="B970" s="6"/>
      <c r="C970" s="437">
        <v>197416</v>
      </c>
      <c r="D970" s="438">
        <v>127365</v>
      </c>
      <c r="E970" s="37"/>
      <c r="F970" s="32"/>
      <c r="G970" s="32"/>
    </row>
    <row r="971" spans="1:7" ht="15" hidden="1" x14ac:dyDescent="0.2">
      <c r="A971" s="4">
        <v>84</v>
      </c>
      <c r="B971" s="6" t="s">
        <v>3</v>
      </c>
      <c r="C971" s="437">
        <v>197416</v>
      </c>
      <c r="D971" s="438">
        <v>127365</v>
      </c>
      <c r="E971" s="37"/>
      <c r="F971" s="32"/>
      <c r="G971" s="32"/>
    </row>
    <row r="972" spans="1:7" ht="15" hidden="1" x14ac:dyDescent="0.2">
      <c r="A972" s="4">
        <v>1</v>
      </c>
      <c r="B972" s="6" t="s">
        <v>4</v>
      </c>
      <c r="C972" s="435">
        <v>10211</v>
      </c>
      <c r="D972" s="436">
        <v>6588</v>
      </c>
      <c r="E972" s="37"/>
      <c r="F972" s="31"/>
      <c r="G972" s="31"/>
    </row>
    <row r="973" spans="1:7" ht="15" hidden="1" x14ac:dyDescent="0.2">
      <c r="A973" s="4">
        <v>2</v>
      </c>
      <c r="B973" s="6" t="s">
        <v>1</v>
      </c>
      <c r="C973" s="437">
        <v>17359</v>
      </c>
      <c r="D973" s="438">
        <v>11198</v>
      </c>
      <c r="E973" s="37"/>
      <c r="F973" s="32"/>
      <c r="G973" s="32"/>
    </row>
    <row r="974" spans="1:7" ht="15" hidden="1" x14ac:dyDescent="0.2">
      <c r="A974" s="4">
        <v>3</v>
      </c>
      <c r="B974" s="6" t="s">
        <v>5</v>
      </c>
      <c r="C974" s="437">
        <v>24502</v>
      </c>
      <c r="D974" s="438">
        <v>15810</v>
      </c>
      <c r="E974" s="37"/>
      <c r="F974" s="32"/>
      <c r="G974" s="32"/>
    </row>
    <row r="975" spans="1:7" hidden="1" x14ac:dyDescent="0.15">
      <c r="A975" s="4"/>
      <c r="B975" s="7"/>
      <c r="C975" s="8"/>
      <c r="D975" s="8"/>
      <c r="E975" s="8"/>
      <c r="F975" s="8"/>
      <c r="G975" s="8"/>
    </row>
    <row r="976" spans="1:7" ht="18" hidden="1" x14ac:dyDescent="0.2">
      <c r="A976" s="555" t="s">
        <v>26</v>
      </c>
      <c r="B976" s="556"/>
      <c r="C976" s="556"/>
      <c r="D976" s="556"/>
      <c r="E976" s="556"/>
      <c r="F976" s="556"/>
      <c r="G976" s="556"/>
    </row>
    <row r="977" spans="1:7" hidden="1" x14ac:dyDescent="0.15">
      <c r="A977" s="551" t="s">
        <v>0</v>
      </c>
      <c r="B977" s="552"/>
      <c r="C977" s="552"/>
      <c r="D977" s="552"/>
      <c r="E977" s="552"/>
      <c r="F977" s="552"/>
      <c r="G977" s="552"/>
    </row>
    <row r="978" spans="1:7" hidden="1" x14ac:dyDescent="0.15">
      <c r="A978" s="4" t="s">
        <v>2</v>
      </c>
      <c r="B978" s="5" t="s">
        <v>2</v>
      </c>
      <c r="C978" s="34">
        <v>0</v>
      </c>
      <c r="D978" s="34">
        <v>1000</v>
      </c>
      <c r="E978" s="34">
        <v>2000</v>
      </c>
      <c r="F978" s="308"/>
      <c r="G978" s="308"/>
    </row>
    <row r="979" spans="1:7" hidden="1" x14ac:dyDescent="0.15">
      <c r="A979" s="4">
        <v>18</v>
      </c>
      <c r="B979" s="6"/>
      <c r="C979" s="10">
        <f>+C905*$K$2</f>
        <v>2265.666666666667</v>
      </c>
      <c r="D979" s="10">
        <f t="shared" ref="D979:G979" si="52">+D905*$K$2</f>
        <v>1461.9733333333334</v>
      </c>
      <c r="E979" s="10">
        <f t="shared" si="52"/>
        <v>0</v>
      </c>
      <c r="F979" s="10">
        <f t="shared" si="52"/>
        <v>0</v>
      </c>
      <c r="G979" s="10">
        <f t="shared" si="52"/>
        <v>0</v>
      </c>
    </row>
    <row r="980" spans="1:7" hidden="1" x14ac:dyDescent="0.15">
      <c r="A980" s="4">
        <v>19</v>
      </c>
      <c r="B980" s="6"/>
      <c r="C980" s="10">
        <f t="shared" ref="C980:G995" si="53">+C906*$K$2</f>
        <v>2265.666666666667</v>
      </c>
      <c r="D980" s="10">
        <f t="shared" si="53"/>
        <v>1461.9733333333334</v>
      </c>
      <c r="E980" s="10">
        <f t="shared" si="53"/>
        <v>0</v>
      </c>
      <c r="F980" s="10">
        <f t="shared" si="53"/>
        <v>0</v>
      </c>
      <c r="G980" s="10">
        <f t="shared" si="53"/>
        <v>0</v>
      </c>
    </row>
    <row r="981" spans="1:7" hidden="1" x14ac:dyDescent="0.15">
      <c r="A981" s="4">
        <v>20</v>
      </c>
      <c r="B981" s="6"/>
      <c r="C981" s="10">
        <f t="shared" si="53"/>
        <v>2265.666666666667</v>
      </c>
      <c r="D981" s="10">
        <f t="shared" si="53"/>
        <v>1461.9733333333334</v>
      </c>
      <c r="E981" s="10">
        <f t="shared" si="53"/>
        <v>0</v>
      </c>
      <c r="F981" s="10">
        <f t="shared" si="53"/>
        <v>0</v>
      </c>
      <c r="G981" s="10">
        <f t="shared" si="53"/>
        <v>0</v>
      </c>
    </row>
    <row r="982" spans="1:7" hidden="1" x14ac:dyDescent="0.15">
      <c r="A982" s="4">
        <v>21</v>
      </c>
      <c r="B982" s="6"/>
      <c r="C982" s="10">
        <f t="shared" si="53"/>
        <v>2265.666666666667</v>
      </c>
      <c r="D982" s="10">
        <f t="shared" si="53"/>
        <v>1461.9733333333334</v>
      </c>
      <c r="E982" s="10">
        <f t="shared" si="53"/>
        <v>0</v>
      </c>
      <c r="F982" s="10">
        <f t="shared" si="53"/>
        <v>0</v>
      </c>
      <c r="G982" s="10">
        <f t="shared" si="53"/>
        <v>0</v>
      </c>
    </row>
    <row r="983" spans="1:7" hidden="1" x14ac:dyDescent="0.15">
      <c r="A983" s="4">
        <v>22</v>
      </c>
      <c r="B983" s="6"/>
      <c r="C983" s="10">
        <f t="shared" si="53"/>
        <v>2265.666666666667</v>
      </c>
      <c r="D983" s="10">
        <f t="shared" si="53"/>
        <v>1461.9733333333334</v>
      </c>
      <c r="E983" s="10">
        <f t="shared" si="53"/>
        <v>0</v>
      </c>
      <c r="F983" s="10">
        <f t="shared" si="53"/>
        <v>0</v>
      </c>
      <c r="G983" s="10">
        <f t="shared" si="53"/>
        <v>0</v>
      </c>
    </row>
    <row r="984" spans="1:7" hidden="1" x14ac:dyDescent="0.15">
      <c r="A984" s="4">
        <v>23</v>
      </c>
      <c r="B984" s="6"/>
      <c r="C984" s="10">
        <f t="shared" si="53"/>
        <v>2265.666666666667</v>
      </c>
      <c r="D984" s="10">
        <f t="shared" si="53"/>
        <v>1461.9733333333334</v>
      </c>
      <c r="E984" s="10">
        <f t="shared" si="53"/>
        <v>0</v>
      </c>
      <c r="F984" s="10">
        <f t="shared" si="53"/>
        <v>0</v>
      </c>
      <c r="G984" s="10">
        <f t="shared" si="53"/>
        <v>0</v>
      </c>
    </row>
    <row r="985" spans="1:7" hidden="1" x14ac:dyDescent="0.15">
      <c r="A985" s="4">
        <v>24</v>
      </c>
      <c r="B985" s="6"/>
      <c r="C985" s="10">
        <f t="shared" si="53"/>
        <v>2265.666666666667</v>
      </c>
      <c r="D985" s="10">
        <f t="shared" si="53"/>
        <v>1461.9733333333334</v>
      </c>
      <c r="E985" s="10">
        <f t="shared" si="53"/>
        <v>0</v>
      </c>
      <c r="F985" s="10">
        <f t="shared" si="53"/>
        <v>0</v>
      </c>
      <c r="G985" s="10">
        <f t="shared" si="53"/>
        <v>0</v>
      </c>
    </row>
    <row r="986" spans="1:7" hidden="1" x14ac:dyDescent="0.15">
      <c r="A986" s="4">
        <v>25</v>
      </c>
      <c r="B986" s="6"/>
      <c r="C986" s="10">
        <f t="shared" si="53"/>
        <v>2429.3733333333334</v>
      </c>
      <c r="D986" s="10">
        <f t="shared" si="53"/>
        <v>1567.5333333333333</v>
      </c>
      <c r="E986" s="10">
        <f t="shared" si="53"/>
        <v>0</v>
      </c>
      <c r="F986" s="10">
        <f t="shared" si="53"/>
        <v>0</v>
      </c>
      <c r="G986" s="10">
        <f t="shared" si="53"/>
        <v>0</v>
      </c>
    </row>
    <row r="987" spans="1:7" hidden="1" x14ac:dyDescent="0.15">
      <c r="A987" s="4">
        <v>26</v>
      </c>
      <c r="B987" s="6"/>
      <c r="C987" s="10">
        <f t="shared" si="53"/>
        <v>2429.3733333333334</v>
      </c>
      <c r="D987" s="10">
        <f t="shared" si="53"/>
        <v>1567.5333333333333</v>
      </c>
      <c r="E987" s="10">
        <f t="shared" si="53"/>
        <v>0</v>
      </c>
      <c r="F987" s="10">
        <f t="shared" si="53"/>
        <v>0</v>
      </c>
      <c r="G987" s="10">
        <f t="shared" si="53"/>
        <v>0</v>
      </c>
    </row>
    <row r="988" spans="1:7" hidden="1" x14ac:dyDescent="0.15">
      <c r="A988" s="4">
        <v>27</v>
      </c>
      <c r="B988" s="6"/>
      <c r="C988" s="10">
        <f t="shared" si="53"/>
        <v>2429.3733333333334</v>
      </c>
      <c r="D988" s="10">
        <f t="shared" si="53"/>
        <v>1567.5333333333333</v>
      </c>
      <c r="E988" s="10">
        <f t="shared" si="53"/>
        <v>0</v>
      </c>
      <c r="F988" s="10">
        <f t="shared" si="53"/>
        <v>0</v>
      </c>
      <c r="G988" s="10">
        <f t="shared" si="53"/>
        <v>0</v>
      </c>
    </row>
    <row r="989" spans="1:7" hidden="1" x14ac:dyDescent="0.15">
      <c r="A989" s="4">
        <v>28</v>
      </c>
      <c r="B989" s="6"/>
      <c r="C989" s="10">
        <f t="shared" si="53"/>
        <v>2429.3733333333334</v>
      </c>
      <c r="D989" s="10">
        <f t="shared" si="53"/>
        <v>1567.5333333333333</v>
      </c>
      <c r="E989" s="10">
        <f t="shared" si="53"/>
        <v>0</v>
      </c>
      <c r="F989" s="10">
        <f t="shared" si="53"/>
        <v>0</v>
      </c>
      <c r="G989" s="10">
        <f t="shared" si="53"/>
        <v>0</v>
      </c>
    </row>
    <row r="990" spans="1:7" hidden="1" x14ac:dyDescent="0.15">
      <c r="A990" s="4">
        <v>29</v>
      </c>
      <c r="B990" s="6"/>
      <c r="C990" s="10">
        <f t="shared" si="53"/>
        <v>2429.3733333333334</v>
      </c>
      <c r="D990" s="10">
        <f t="shared" si="53"/>
        <v>1567.5333333333333</v>
      </c>
      <c r="E990" s="10">
        <f t="shared" si="53"/>
        <v>0</v>
      </c>
      <c r="F990" s="10">
        <f t="shared" si="53"/>
        <v>0</v>
      </c>
      <c r="G990" s="10">
        <f t="shared" si="53"/>
        <v>0</v>
      </c>
    </row>
    <row r="991" spans="1:7" hidden="1" x14ac:dyDescent="0.15">
      <c r="A991" s="4">
        <v>30</v>
      </c>
      <c r="B991" s="6"/>
      <c r="C991" s="10">
        <f t="shared" si="53"/>
        <v>2711.8933333333334</v>
      </c>
      <c r="D991" s="10">
        <f t="shared" si="53"/>
        <v>1749.3466666666668</v>
      </c>
      <c r="E991" s="10">
        <f t="shared" si="53"/>
        <v>0</v>
      </c>
      <c r="F991" s="10">
        <f t="shared" si="53"/>
        <v>0</v>
      </c>
      <c r="G991" s="10">
        <f t="shared" si="53"/>
        <v>0</v>
      </c>
    </row>
    <row r="992" spans="1:7" hidden="1" x14ac:dyDescent="0.15">
      <c r="A992" s="4">
        <v>31</v>
      </c>
      <c r="B992" s="6"/>
      <c r="C992" s="10">
        <f t="shared" si="53"/>
        <v>2711.8933333333334</v>
      </c>
      <c r="D992" s="10">
        <f t="shared" si="53"/>
        <v>1749.3466666666668</v>
      </c>
      <c r="E992" s="10">
        <f t="shared" si="53"/>
        <v>0</v>
      </c>
      <c r="F992" s="10">
        <f t="shared" si="53"/>
        <v>0</v>
      </c>
      <c r="G992" s="10">
        <f t="shared" si="53"/>
        <v>0</v>
      </c>
    </row>
    <row r="993" spans="1:7" hidden="1" x14ac:dyDescent="0.15">
      <c r="A993" s="4">
        <v>32</v>
      </c>
      <c r="B993" s="6"/>
      <c r="C993" s="10">
        <f t="shared" si="53"/>
        <v>2711.8933333333334</v>
      </c>
      <c r="D993" s="10">
        <f t="shared" si="53"/>
        <v>1749.3466666666668</v>
      </c>
      <c r="E993" s="10">
        <f t="shared" si="53"/>
        <v>0</v>
      </c>
      <c r="F993" s="10">
        <f t="shared" si="53"/>
        <v>0</v>
      </c>
      <c r="G993" s="10">
        <f t="shared" si="53"/>
        <v>0</v>
      </c>
    </row>
    <row r="994" spans="1:7" hidden="1" x14ac:dyDescent="0.15">
      <c r="A994" s="4">
        <v>33</v>
      </c>
      <c r="B994" s="6"/>
      <c r="C994" s="10">
        <f t="shared" si="53"/>
        <v>2711.8933333333334</v>
      </c>
      <c r="D994" s="10">
        <f t="shared" si="53"/>
        <v>1749.3466666666668</v>
      </c>
      <c r="E994" s="10">
        <f t="shared" si="53"/>
        <v>0</v>
      </c>
      <c r="F994" s="10">
        <f t="shared" si="53"/>
        <v>0</v>
      </c>
      <c r="G994" s="10">
        <f t="shared" si="53"/>
        <v>0</v>
      </c>
    </row>
    <row r="995" spans="1:7" hidden="1" x14ac:dyDescent="0.15">
      <c r="A995" s="4">
        <v>34</v>
      </c>
      <c r="B995" s="6"/>
      <c r="C995" s="10">
        <f t="shared" si="53"/>
        <v>2711.8933333333334</v>
      </c>
      <c r="D995" s="10">
        <f t="shared" si="53"/>
        <v>1749.3466666666668</v>
      </c>
      <c r="E995" s="10">
        <f t="shared" si="53"/>
        <v>0</v>
      </c>
      <c r="F995" s="10">
        <f t="shared" si="53"/>
        <v>0</v>
      </c>
      <c r="G995" s="10">
        <f t="shared" si="53"/>
        <v>0</v>
      </c>
    </row>
    <row r="996" spans="1:7" hidden="1" x14ac:dyDescent="0.15">
      <c r="A996" s="4">
        <v>35</v>
      </c>
      <c r="B996" s="6"/>
      <c r="C996" s="10">
        <f t="shared" ref="C996:G1011" si="54">+C922*$K$2</f>
        <v>3033.4266666666667</v>
      </c>
      <c r="D996" s="10">
        <f t="shared" si="54"/>
        <v>1957.2933333333335</v>
      </c>
      <c r="E996" s="10">
        <f t="shared" si="54"/>
        <v>0</v>
      </c>
      <c r="F996" s="10">
        <f t="shared" si="54"/>
        <v>0</v>
      </c>
      <c r="G996" s="10">
        <f t="shared" si="54"/>
        <v>0</v>
      </c>
    </row>
    <row r="997" spans="1:7" hidden="1" x14ac:dyDescent="0.15">
      <c r="A997" s="4">
        <v>36</v>
      </c>
      <c r="B997" s="6"/>
      <c r="C997" s="10">
        <f t="shared" si="54"/>
        <v>3033.4266666666667</v>
      </c>
      <c r="D997" s="10">
        <f t="shared" si="54"/>
        <v>1957.2933333333335</v>
      </c>
      <c r="E997" s="10">
        <f t="shared" si="54"/>
        <v>0</v>
      </c>
      <c r="F997" s="10">
        <f t="shared" si="54"/>
        <v>0</v>
      </c>
      <c r="G997" s="10">
        <f t="shared" si="54"/>
        <v>0</v>
      </c>
    </row>
    <row r="998" spans="1:7" hidden="1" x14ac:dyDescent="0.15">
      <c r="A998" s="4">
        <v>37</v>
      </c>
      <c r="B998" s="6"/>
      <c r="C998" s="10">
        <f t="shared" si="54"/>
        <v>3033.4266666666667</v>
      </c>
      <c r="D998" s="10">
        <f t="shared" si="54"/>
        <v>1957.2933333333335</v>
      </c>
      <c r="E998" s="10">
        <f t="shared" si="54"/>
        <v>0</v>
      </c>
      <c r="F998" s="10">
        <f t="shared" si="54"/>
        <v>0</v>
      </c>
      <c r="G998" s="10">
        <f t="shared" si="54"/>
        <v>0</v>
      </c>
    </row>
    <row r="999" spans="1:7" hidden="1" x14ac:dyDescent="0.15">
      <c r="A999" s="4">
        <v>38</v>
      </c>
      <c r="B999" s="6"/>
      <c r="C999" s="10">
        <f t="shared" si="54"/>
        <v>3033.4266666666667</v>
      </c>
      <c r="D999" s="10">
        <f t="shared" si="54"/>
        <v>1957.2933333333335</v>
      </c>
      <c r="E999" s="10">
        <f t="shared" si="54"/>
        <v>0</v>
      </c>
      <c r="F999" s="10">
        <f t="shared" si="54"/>
        <v>0</v>
      </c>
      <c r="G999" s="10">
        <f t="shared" si="54"/>
        <v>0</v>
      </c>
    </row>
    <row r="1000" spans="1:7" hidden="1" x14ac:dyDescent="0.15">
      <c r="A1000" s="4">
        <v>39</v>
      </c>
      <c r="B1000" s="6"/>
      <c r="C1000" s="10">
        <f t="shared" si="54"/>
        <v>3033.4266666666667</v>
      </c>
      <c r="D1000" s="10">
        <f t="shared" si="54"/>
        <v>1957.2933333333335</v>
      </c>
      <c r="E1000" s="10">
        <f t="shared" si="54"/>
        <v>0</v>
      </c>
      <c r="F1000" s="10">
        <f t="shared" si="54"/>
        <v>0</v>
      </c>
      <c r="G1000" s="10">
        <f t="shared" si="54"/>
        <v>0</v>
      </c>
    </row>
    <row r="1001" spans="1:7" hidden="1" x14ac:dyDescent="0.15">
      <c r="A1001" s="4">
        <v>40</v>
      </c>
      <c r="B1001" s="6"/>
      <c r="C1001" s="10">
        <f t="shared" si="54"/>
        <v>3400.6933333333336</v>
      </c>
      <c r="D1001" s="10">
        <f t="shared" si="54"/>
        <v>2193.9866666666667</v>
      </c>
      <c r="E1001" s="10">
        <f t="shared" si="54"/>
        <v>0</v>
      </c>
      <c r="F1001" s="10">
        <f t="shared" si="54"/>
        <v>0</v>
      </c>
      <c r="G1001" s="10">
        <f t="shared" si="54"/>
        <v>0</v>
      </c>
    </row>
    <row r="1002" spans="1:7" hidden="1" x14ac:dyDescent="0.15">
      <c r="A1002" s="4">
        <v>41</v>
      </c>
      <c r="B1002" s="6"/>
      <c r="C1002" s="10">
        <f t="shared" si="54"/>
        <v>3400.6933333333336</v>
      </c>
      <c r="D1002" s="10">
        <f t="shared" si="54"/>
        <v>2193.9866666666667</v>
      </c>
      <c r="E1002" s="10">
        <f t="shared" si="54"/>
        <v>0</v>
      </c>
      <c r="F1002" s="10">
        <f t="shared" si="54"/>
        <v>0</v>
      </c>
      <c r="G1002" s="10">
        <f t="shared" si="54"/>
        <v>0</v>
      </c>
    </row>
    <row r="1003" spans="1:7" hidden="1" x14ac:dyDescent="0.15">
      <c r="A1003" s="4">
        <v>42</v>
      </c>
      <c r="B1003" s="6"/>
      <c r="C1003" s="10">
        <f t="shared" si="54"/>
        <v>3400.6933333333336</v>
      </c>
      <c r="D1003" s="10">
        <f t="shared" si="54"/>
        <v>2193.9866666666667</v>
      </c>
      <c r="E1003" s="10">
        <f t="shared" si="54"/>
        <v>0</v>
      </c>
      <c r="F1003" s="10">
        <f t="shared" si="54"/>
        <v>0</v>
      </c>
      <c r="G1003" s="10">
        <f t="shared" si="54"/>
        <v>0</v>
      </c>
    </row>
    <row r="1004" spans="1:7" hidden="1" x14ac:dyDescent="0.15">
      <c r="A1004" s="4">
        <v>43</v>
      </c>
      <c r="B1004" s="6"/>
      <c r="C1004" s="10">
        <f t="shared" si="54"/>
        <v>3400.6933333333336</v>
      </c>
      <c r="D1004" s="10">
        <f t="shared" si="54"/>
        <v>2193.9866666666667</v>
      </c>
      <c r="E1004" s="10">
        <f t="shared" si="54"/>
        <v>0</v>
      </c>
      <c r="F1004" s="10">
        <f t="shared" si="54"/>
        <v>0</v>
      </c>
      <c r="G1004" s="10">
        <f t="shared" si="54"/>
        <v>0</v>
      </c>
    </row>
    <row r="1005" spans="1:7" hidden="1" x14ac:dyDescent="0.15">
      <c r="A1005" s="4">
        <v>44</v>
      </c>
      <c r="B1005" s="6"/>
      <c r="C1005" s="10">
        <f t="shared" si="54"/>
        <v>3400.6933333333336</v>
      </c>
      <c r="D1005" s="10">
        <f t="shared" si="54"/>
        <v>2193.9866666666667</v>
      </c>
      <c r="E1005" s="10">
        <f t="shared" si="54"/>
        <v>0</v>
      </c>
      <c r="F1005" s="10">
        <f t="shared" si="54"/>
        <v>0</v>
      </c>
      <c r="G1005" s="10">
        <f t="shared" si="54"/>
        <v>0</v>
      </c>
    </row>
    <row r="1006" spans="1:7" hidden="1" x14ac:dyDescent="0.15">
      <c r="A1006" s="4">
        <v>45</v>
      </c>
      <c r="B1006" s="6"/>
      <c r="C1006" s="10">
        <f t="shared" si="54"/>
        <v>3806.32</v>
      </c>
      <c r="D1006" s="10">
        <f t="shared" si="54"/>
        <v>2455.88</v>
      </c>
      <c r="E1006" s="10">
        <f t="shared" si="54"/>
        <v>0</v>
      </c>
      <c r="F1006" s="10">
        <f t="shared" si="54"/>
        <v>0</v>
      </c>
      <c r="G1006" s="10">
        <f t="shared" si="54"/>
        <v>0</v>
      </c>
    </row>
    <row r="1007" spans="1:7" hidden="1" x14ac:dyDescent="0.15">
      <c r="A1007" s="4">
        <v>46</v>
      </c>
      <c r="B1007" s="6"/>
      <c r="C1007" s="10">
        <f t="shared" si="54"/>
        <v>3806.32</v>
      </c>
      <c r="D1007" s="10">
        <f t="shared" si="54"/>
        <v>2455.88</v>
      </c>
      <c r="E1007" s="10">
        <f t="shared" si="54"/>
        <v>0</v>
      </c>
      <c r="F1007" s="10">
        <f t="shared" si="54"/>
        <v>0</v>
      </c>
      <c r="G1007" s="10">
        <f t="shared" si="54"/>
        <v>0</v>
      </c>
    </row>
    <row r="1008" spans="1:7" hidden="1" x14ac:dyDescent="0.15">
      <c r="A1008" s="4">
        <v>47</v>
      </c>
      <c r="B1008" s="6"/>
      <c r="C1008" s="10">
        <f t="shared" si="54"/>
        <v>3806.32</v>
      </c>
      <c r="D1008" s="10">
        <f t="shared" si="54"/>
        <v>2455.88</v>
      </c>
      <c r="E1008" s="10">
        <f t="shared" si="54"/>
        <v>0</v>
      </c>
      <c r="F1008" s="10">
        <f t="shared" si="54"/>
        <v>0</v>
      </c>
      <c r="G1008" s="10">
        <f t="shared" si="54"/>
        <v>0</v>
      </c>
    </row>
    <row r="1009" spans="1:7" hidden="1" x14ac:dyDescent="0.15">
      <c r="A1009" s="4">
        <v>48</v>
      </c>
      <c r="B1009" s="6"/>
      <c r="C1009" s="10">
        <f t="shared" si="54"/>
        <v>3806.32</v>
      </c>
      <c r="D1009" s="10">
        <f t="shared" si="54"/>
        <v>2455.88</v>
      </c>
      <c r="E1009" s="10">
        <f t="shared" si="54"/>
        <v>0</v>
      </c>
      <c r="F1009" s="10">
        <f t="shared" si="54"/>
        <v>0</v>
      </c>
      <c r="G1009" s="10">
        <f t="shared" si="54"/>
        <v>0</v>
      </c>
    </row>
    <row r="1010" spans="1:7" hidden="1" x14ac:dyDescent="0.15">
      <c r="A1010" s="4">
        <v>49</v>
      </c>
      <c r="B1010" s="6"/>
      <c r="C1010" s="10">
        <f t="shared" si="54"/>
        <v>3806.32</v>
      </c>
      <c r="D1010" s="10">
        <f t="shared" si="54"/>
        <v>2455.88</v>
      </c>
      <c r="E1010" s="10">
        <f t="shared" si="54"/>
        <v>0</v>
      </c>
      <c r="F1010" s="10">
        <f t="shared" si="54"/>
        <v>0</v>
      </c>
      <c r="G1010" s="10">
        <f t="shared" si="54"/>
        <v>0</v>
      </c>
    </row>
    <row r="1011" spans="1:7" hidden="1" x14ac:dyDescent="0.15">
      <c r="A1011" s="4">
        <v>50</v>
      </c>
      <c r="B1011" s="6"/>
      <c r="C1011" s="10">
        <f t="shared" si="54"/>
        <v>4260.1066666666666</v>
      </c>
      <c r="D1011" s="10">
        <f t="shared" si="54"/>
        <v>2748.3866666666668</v>
      </c>
      <c r="E1011" s="10">
        <f t="shared" si="54"/>
        <v>0</v>
      </c>
      <c r="F1011" s="10">
        <f t="shared" si="54"/>
        <v>0</v>
      </c>
      <c r="G1011" s="10">
        <f t="shared" si="54"/>
        <v>0</v>
      </c>
    </row>
    <row r="1012" spans="1:7" hidden="1" x14ac:dyDescent="0.15">
      <c r="A1012" s="4">
        <v>51</v>
      </c>
      <c r="B1012" s="6"/>
      <c r="C1012" s="10">
        <f t="shared" ref="C1012:G1027" si="55">+C938*$K$2</f>
        <v>4260.1066666666666</v>
      </c>
      <c r="D1012" s="10">
        <f t="shared" si="55"/>
        <v>2748.3866666666668</v>
      </c>
      <c r="E1012" s="10">
        <f t="shared" si="55"/>
        <v>0</v>
      </c>
      <c r="F1012" s="10">
        <f t="shared" si="55"/>
        <v>0</v>
      </c>
      <c r="G1012" s="10">
        <f t="shared" si="55"/>
        <v>0</v>
      </c>
    </row>
    <row r="1013" spans="1:7" hidden="1" x14ac:dyDescent="0.15">
      <c r="A1013" s="4">
        <v>52</v>
      </c>
      <c r="B1013" s="6"/>
      <c r="C1013" s="10">
        <f t="shared" si="55"/>
        <v>4260.1066666666666</v>
      </c>
      <c r="D1013" s="10">
        <f t="shared" si="55"/>
        <v>2748.3866666666668</v>
      </c>
      <c r="E1013" s="10">
        <f t="shared" si="55"/>
        <v>0</v>
      </c>
      <c r="F1013" s="10">
        <f t="shared" si="55"/>
        <v>0</v>
      </c>
      <c r="G1013" s="10">
        <f t="shared" si="55"/>
        <v>0</v>
      </c>
    </row>
    <row r="1014" spans="1:7" hidden="1" x14ac:dyDescent="0.15">
      <c r="A1014" s="4">
        <v>53</v>
      </c>
      <c r="B1014" s="6"/>
      <c r="C1014" s="10">
        <f t="shared" si="55"/>
        <v>4260.1066666666666</v>
      </c>
      <c r="D1014" s="10">
        <f t="shared" si="55"/>
        <v>2748.3866666666668</v>
      </c>
      <c r="E1014" s="10">
        <f t="shared" si="55"/>
        <v>0</v>
      </c>
      <c r="F1014" s="10">
        <f t="shared" si="55"/>
        <v>0</v>
      </c>
      <c r="G1014" s="10">
        <f t="shared" si="55"/>
        <v>0</v>
      </c>
    </row>
    <row r="1015" spans="1:7" hidden="1" x14ac:dyDescent="0.15">
      <c r="A1015" s="4">
        <v>54</v>
      </c>
      <c r="B1015" s="6"/>
      <c r="C1015" s="10">
        <f t="shared" si="55"/>
        <v>4260.1066666666666</v>
      </c>
      <c r="D1015" s="10">
        <f t="shared" si="55"/>
        <v>2748.3866666666668</v>
      </c>
      <c r="E1015" s="10">
        <f t="shared" si="55"/>
        <v>0</v>
      </c>
      <c r="F1015" s="10">
        <f t="shared" si="55"/>
        <v>0</v>
      </c>
      <c r="G1015" s="10">
        <f t="shared" si="55"/>
        <v>0</v>
      </c>
    </row>
    <row r="1016" spans="1:7" hidden="1" x14ac:dyDescent="0.15">
      <c r="A1016" s="4">
        <v>55</v>
      </c>
      <c r="B1016" s="6"/>
      <c r="C1016" s="10">
        <f t="shared" si="55"/>
        <v>4758.04</v>
      </c>
      <c r="D1016" s="10">
        <f t="shared" si="55"/>
        <v>3069.92</v>
      </c>
      <c r="E1016" s="10">
        <f t="shared" si="55"/>
        <v>0</v>
      </c>
      <c r="F1016" s="10">
        <f t="shared" si="55"/>
        <v>0</v>
      </c>
      <c r="G1016" s="10">
        <f t="shared" si="55"/>
        <v>0</v>
      </c>
    </row>
    <row r="1017" spans="1:7" hidden="1" x14ac:dyDescent="0.15">
      <c r="A1017" s="4">
        <v>56</v>
      </c>
      <c r="B1017" s="6"/>
      <c r="C1017" s="10">
        <f t="shared" si="55"/>
        <v>4758.04</v>
      </c>
      <c r="D1017" s="10">
        <f t="shared" si="55"/>
        <v>3069.92</v>
      </c>
      <c r="E1017" s="10">
        <f t="shared" si="55"/>
        <v>0</v>
      </c>
      <c r="F1017" s="10">
        <f t="shared" si="55"/>
        <v>0</v>
      </c>
      <c r="G1017" s="10">
        <f t="shared" si="55"/>
        <v>0</v>
      </c>
    </row>
    <row r="1018" spans="1:7" hidden="1" x14ac:dyDescent="0.15">
      <c r="A1018" s="4">
        <v>57</v>
      </c>
      <c r="B1018" s="6"/>
      <c r="C1018" s="10">
        <f t="shared" si="55"/>
        <v>4758.04</v>
      </c>
      <c r="D1018" s="10">
        <f t="shared" si="55"/>
        <v>3069.92</v>
      </c>
      <c r="E1018" s="10">
        <f t="shared" si="55"/>
        <v>0</v>
      </c>
      <c r="F1018" s="10">
        <f t="shared" si="55"/>
        <v>0</v>
      </c>
      <c r="G1018" s="10">
        <f t="shared" si="55"/>
        <v>0</v>
      </c>
    </row>
    <row r="1019" spans="1:7" hidden="1" x14ac:dyDescent="0.15">
      <c r="A1019" s="4">
        <v>58</v>
      </c>
      <c r="B1019" s="6"/>
      <c r="C1019" s="10">
        <f t="shared" si="55"/>
        <v>4758.04</v>
      </c>
      <c r="D1019" s="10">
        <f t="shared" si="55"/>
        <v>3069.92</v>
      </c>
      <c r="E1019" s="10">
        <f t="shared" si="55"/>
        <v>0</v>
      </c>
      <c r="F1019" s="10">
        <f t="shared" si="55"/>
        <v>0</v>
      </c>
      <c r="G1019" s="10">
        <f t="shared" si="55"/>
        <v>0</v>
      </c>
    </row>
    <row r="1020" spans="1:7" hidden="1" x14ac:dyDescent="0.15">
      <c r="A1020" s="4">
        <v>59</v>
      </c>
      <c r="B1020" s="6"/>
      <c r="C1020" s="10">
        <f t="shared" si="55"/>
        <v>4758.04</v>
      </c>
      <c r="D1020" s="10">
        <f t="shared" si="55"/>
        <v>3069.92</v>
      </c>
      <c r="E1020" s="10">
        <f t="shared" si="55"/>
        <v>0</v>
      </c>
      <c r="F1020" s="10">
        <f t="shared" si="55"/>
        <v>0</v>
      </c>
      <c r="G1020" s="10">
        <f t="shared" si="55"/>
        <v>0</v>
      </c>
    </row>
    <row r="1021" spans="1:7" hidden="1" x14ac:dyDescent="0.15">
      <c r="A1021" s="4">
        <v>60</v>
      </c>
      <c r="B1021" s="6"/>
      <c r="C1021" s="10">
        <f t="shared" si="55"/>
        <v>5088.3466666666673</v>
      </c>
      <c r="D1021" s="10">
        <f t="shared" si="55"/>
        <v>3283</v>
      </c>
      <c r="E1021" s="10">
        <f t="shared" si="55"/>
        <v>0</v>
      </c>
      <c r="F1021" s="10">
        <f t="shared" si="55"/>
        <v>0</v>
      </c>
      <c r="G1021" s="10">
        <f t="shared" si="55"/>
        <v>0</v>
      </c>
    </row>
    <row r="1022" spans="1:7" hidden="1" x14ac:dyDescent="0.15">
      <c r="A1022" s="4">
        <v>61</v>
      </c>
      <c r="B1022" s="6"/>
      <c r="C1022" s="10">
        <f t="shared" si="55"/>
        <v>5662.3466666666673</v>
      </c>
      <c r="D1022" s="10">
        <f t="shared" si="55"/>
        <v>3653.3466666666668</v>
      </c>
      <c r="E1022" s="10">
        <f t="shared" si="55"/>
        <v>0</v>
      </c>
      <c r="F1022" s="10">
        <f t="shared" si="55"/>
        <v>0</v>
      </c>
      <c r="G1022" s="10">
        <f t="shared" si="55"/>
        <v>0</v>
      </c>
    </row>
    <row r="1023" spans="1:7" hidden="1" x14ac:dyDescent="0.15">
      <c r="A1023" s="4">
        <v>62</v>
      </c>
      <c r="B1023" s="6"/>
      <c r="C1023" s="10">
        <f t="shared" si="55"/>
        <v>6281.1466666666665</v>
      </c>
      <c r="D1023" s="10">
        <f t="shared" si="55"/>
        <v>4052.626666666667</v>
      </c>
      <c r="E1023" s="10">
        <f t="shared" si="55"/>
        <v>0</v>
      </c>
      <c r="F1023" s="10">
        <f t="shared" si="55"/>
        <v>0</v>
      </c>
      <c r="G1023" s="10">
        <f t="shared" si="55"/>
        <v>0</v>
      </c>
    </row>
    <row r="1024" spans="1:7" hidden="1" x14ac:dyDescent="0.15">
      <c r="A1024" s="4">
        <v>63</v>
      </c>
      <c r="B1024" s="6"/>
      <c r="C1024" s="10">
        <f t="shared" si="55"/>
        <v>6945.4000000000005</v>
      </c>
      <c r="D1024" s="10">
        <f t="shared" si="55"/>
        <v>4480.84</v>
      </c>
      <c r="E1024" s="10">
        <f t="shared" si="55"/>
        <v>0</v>
      </c>
      <c r="F1024" s="10">
        <f t="shared" si="55"/>
        <v>0</v>
      </c>
      <c r="G1024" s="10">
        <f t="shared" si="55"/>
        <v>0</v>
      </c>
    </row>
    <row r="1025" spans="1:7" hidden="1" x14ac:dyDescent="0.15">
      <c r="A1025" s="4">
        <v>64</v>
      </c>
      <c r="B1025" s="6"/>
      <c r="C1025" s="10">
        <f t="shared" si="55"/>
        <v>7654.3600000000006</v>
      </c>
      <c r="D1025" s="10">
        <f t="shared" si="55"/>
        <v>4938.4533333333338</v>
      </c>
      <c r="E1025" s="10">
        <f t="shared" si="55"/>
        <v>0</v>
      </c>
      <c r="F1025" s="10">
        <f t="shared" si="55"/>
        <v>0</v>
      </c>
      <c r="G1025" s="10">
        <f t="shared" si="55"/>
        <v>0</v>
      </c>
    </row>
    <row r="1026" spans="1:7" hidden="1" x14ac:dyDescent="0.15">
      <c r="A1026" s="4">
        <v>65</v>
      </c>
      <c r="B1026" s="6"/>
      <c r="C1026" s="10">
        <f t="shared" si="55"/>
        <v>8408.4933333333338</v>
      </c>
      <c r="D1026" s="10">
        <f t="shared" si="55"/>
        <v>5424.8133333333335</v>
      </c>
      <c r="E1026" s="10">
        <f t="shared" si="55"/>
        <v>0</v>
      </c>
      <c r="F1026" s="10">
        <f t="shared" si="55"/>
        <v>0</v>
      </c>
      <c r="G1026" s="10">
        <f t="shared" si="55"/>
        <v>0</v>
      </c>
    </row>
    <row r="1027" spans="1:7" hidden="1" x14ac:dyDescent="0.15">
      <c r="A1027" s="4">
        <v>66</v>
      </c>
      <c r="B1027" s="6"/>
      <c r="C1027" s="10">
        <f t="shared" si="55"/>
        <v>9207.3333333333339</v>
      </c>
      <c r="D1027" s="10">
        <f t="shared" si="55"/>
        <v>5940.4800000000005</v>
      </c>
      <c r="E1027" s="10">
        <f t="shared" si="55"/>
        <v>0</v>
      </c>
      <c r="F1027" s="10">
        <f t="shared" si="55"/>
        <v>0</v>
      </c>
      <c r="G1027" s="10">
        <f t="shared" si="55"/>
        <v>0</v>
      </c>
    </row>
    <row r="1028" spans="1:7" hidden="1" x14ac:dyDescent="0.15">
      <c r="A1028" s="4">
        <v>67</v>
      </c>
      <c r="B1028" s="6"/>
      <c r="C1028" s="10">
        <f t="shared" ref="C1028:G1043" si="56">+C954*$K$2</f>
        <v>10051.533333333335</v>
      </c>
      <c r="D1028" s="10">
        <f t="shared" si="56"/>
        <v>6484.9866666666667</v>
      </c>
      <c r="E1028" s="10">
        <f t="shared" si="56"/>
        <v>0</v>
      </c>
      <c r="F1028" s="10">
        <f t="shared" si="56"/>
        <v>0</v>
      </c>
      <c r="G1028" s="10">
        <f t="shared" si="56"/>
        <v>0</v>
      </c>
    </row>
    <row r="1029" spans="1:7" hidden="1" x14ac:dyDescent="0.15">
      <c r="A1029" s="4">
        <v>68</v>
      </c>
      <c r="B1029" s="6"/>
      <c r="C1029" s="10">
        <f t="shared" si="56"/>
        <v>10940.533333333335</v>
      </c>
      <c r="D1029" s="10">
        <f t="shared" si="56"/>
        <v>7058.8</v>
      </c>
      <c r="E1029" s="10">
        <f t="shared" si="56"/>
        <v>0</v>
      </c>
      <c r="F1029" s="10">
        <f t="shared" si="56"/>
        <v>0</v>
      </c>
      <c r="G1029" s="10">
        <f t="shared" si="56"/>
        <v>0</v>
      </c>
    </row>
    <row r="1030" spans="1:7" hidden="1" x14ac:dyDescent="0.15">
      <c r="A1030" s="4">
        <v>69</v>
      </c>
      <c r="B1030" s="6"/>
      <c r="C1030" s="10">
        <f t="shared" si="56"/>
        <v>11874.893333333333</v>
      </c>
      <c r="D1030" s="10">
        <f t="shared" si="56"/>
        <v>7661.1733333333341</v>
      </c>
      <c r="E1030" s="10">
        <f t="shared" si="56"/>
        <v>0</v>
      </c>
      <c r="F1030" s="10">
        <f t="shared" si="56"/>
        <v>0</v>
      </c>
      <c r="G1030" s="10">
        <f t="shared" si="56"/>
        <v>0</v>
      </c>
    </row>
    <row r="1031" spans="1:7" hidden="1" x14ac:dyDescent="0.15">
      <c r="A1031" s="4">
        <v>70</v>
      </c>
      <c r="B1031" s="6"/>
      <c r="C1031" s="10">
        <f t="shared" si="56"/>
        <v>12854.146666666667</v>
      </c>
      <c r="D1031" s="10">
        <f t="shared" si="56"/>
        <v>8292.9466666666667</v>
      </c>
      <c r="E1031" s="10">
        <f t="shared" si="56"/>
        <v>0</v>
      </c>
      <c r="F1031" s="10">
        <f t="shared" si="56"/>
        <v>0</v>
      </c>
      <c r="G1031" s="10">
        <f t="shared" si="56"/>
        <v>0</v>
      </c>
    </row>
    <row r="1032" spans="1:7" hidden="1" x14ac:dyDescent="0.15">
      <c r="A1032" s="4">
        <v>71</v>
      </c>
      <c r="B1032" s="6"/>
      <c r="C1032" s="10">
        <f t="shared" si="56"/>
        <v>13878.2</v>
      </c>
      <c r="D1032" s="10">
        <f t="shared" si="56"/>
        <v>8953.9333333333343</v>
      </c>
      <c r="E1032" s="10">
        <f t="shared" si="56"/>
        <v>0</v>
      </c>
      <c r="F1032" s="10">
        <f t="shared" si="56"/>
        <v>0</v>
      </c>
      <c r="G1032" s="10">
        <f t="shared" si="56"/>
        <v>0</v>
      </c>
    </row>
    <row r="1033" spans="1:7" hidden="1" x14ac:dyDescent="0.15">
      <c r="A1033" s="4">
        <v>72</v>
      </c>
      <c r="B1033" s="6"/>
      <c r="C1033" s="10">
        <f t="shared" si="56"/>
        <v>14947.52</v>
      </c>
      <c r="D1033" s="10">
        <f t="shared" si="56"/>
        <v>9643.6666666666679</v>
      </c>
      <c r="E1033" s="10">
        <f t="shared" si="56"/>
        <v>0</v>
      </c>
      <c r="F1033" s="10">
        <f t="shared" si="56"/>
        <v>0</v>
      </c>
      <c r="G1033" s="10">
        <f t="shared" si="56"/>
        <v>0</v>
      </c>
    </row>
    <row r="1034" spans="1:7" hidden="1" x14ac:dyDescent="0.15">
      <c r="A1034" s="4">
        <v>73</v>
      </c>
      <c r="B1034" s="6"/>
      <c r="C1034" s="10">
        <f t="shared" si="56"/>
        <v>16061.640000000001</v>
      </c>
      <c r="D1034" s="10">
        <f t="shared" si="56"/>
        <v>10362.426666666666</v>
      </c>
      <c r="E1034" s="10">
        <f t="shared" si="56"/>
        <v>0</v>
      </c>
      <c r="F1034" s="10">
        <f t="shared" si="56"/>
        <v>0</v>
      </c>
      <c r="G1034" s="10">
        <f t="shared" si="56"/>
        <v>0</v>
      </c>
    </row>
    <row r="1035" spans="1:7" hidden="1" x14ac:dyDescent="0.15">
      <c r="A1035" s="4">
        <v>74</v>
      </c>
      <c r="B1035" s="6"/>
      <c r="C1035" s="10">
        <f t="shared" si="56"/>
        <v>17221.213333333333</v>
      </c>
      <c r="D1035" s="10">
        <f t="shared" si="56"/>
        <v>11110.586666666668</v>
      </c>
      <c r="E1035" s="10">
        <f t="shared" si="56"/>
        <v>0</v>
      </c>
      <c r="F1035" s="10">
        <f t="shared" si="56"/>
        <v>0</v>
      </c>
      <c r="G1035" s="10">
        <f t="shared" si="56"/>
        <v>0</v>
      </c>
    </row>
    <row r="1036" spans="1:7" hidden="1" x14ac:dyDescent="0.15">
      <c r="A1036" s="4">
        <v>75</v>
      </c>
      <c r="B1036" s="6"/>
      <c r="C1036" s="10">
        <f t="shared" si="56"/>
        <v>18425.493333333336</v>
      </c>
      <c r="D1036" s="10">
        <f t="shared" si="56"/>
        <v>11887.4</v>
      </c>
      <c r="E1036" s="10">
        <f t="shared" si="56"/>
        <v>0</v>
      </c>
      <c r="F1036" s="10">
        <f t="shared" si="56"/>
        <v>0</v>
      </c>
      <c r="G1036" s="10">
        <f t="shared" si="56"/>
        <v>0</v>
      </c>
    </row>
    <row r="1037" spans="1:7" hidden="1" x14ac:dyDescent="0.15">
      <c r="A1037" s="4">
        <v>76</v>
      </c>
      <c r="B1037" s="6"/>
      <c r="C1037" s="10">
        <f t="shared" si="56"/>
        <v>18425.493333333336</v>
      </c>
      <c r="D1037" s="10">
        <f t="shared" si="56"/>
        <v>11887.4</v>
      </c>
      <c r="E1037" s="10">
        <f t="shared" si="56"/>
        <v>0</v>
      </c>
      <c r="F1037" s="10">
        <f t="shared" si="56"/>
        <v>0</v>
      </c>
      <c r="G1037" s="10">
        <f t="shared" si="56"/>
        <v>0</v>
      </c>
    </row>
    <row r="1038" spans="1:7" hidden="1" x14ac:dyDescent="0.15">
      <c r="A1038" s="4">
        <v>77</v>
      </c>
      <c r="B1038" s="6"/>
      <c r="C1038" s="10">
        <f t="shared" si="56"/>
        <v>18425.493333333336</v>
      </c>
      <c r="D1038" s="10">
        <f t="shared" si="56"/>
        <v>11887.4</v>
      </c>
      <c r="E1038" s="10">
        <f t="shared" si="56"/>
        <v>0</v>
      </c>
      <c r="F1038" s="10">
        <f t="shared" si="56"/>
        <v>0</v>
      </c>
      <c r="G1038" s="10">
        <f t="shared" si="56"/>
        <v>0</v>
      </c>
    </row>
    <row r="1039" spans="1:7" hidden="1" x14ac:dyDescent="0.15">
      <c r="A1039" s="4">
        <v>78</v>
      </c>
      <c r="B1039" s="6"/>
      <c r="C1039" s="10">
        <f t="shared" si="56"/>
        <v>18425.493333333336</v>
      </c>
      <c r="D1039" s="10">
        <f t="shared" si="56"/>
        <v>11887.4</v>
      </c>
      <c r="E1039" s="10">
        <f t="shared" si="56"/>
        <v>0</v>
      </c>
      <c r="F1039" s="10">
        <f t="shared" si="56"/>
        <v>0</v>
      </c>
      <c r="G1039" s="10">
        <f t="shared" si="56"/>
        <v>0</v>
      </c>
    </row>
    <row r="1040" spans="1:7" hidden="1" x14ac:dyDescent="0.15">
      <c r="A1040" s="4">
        <v>79</v>
      </c>
      <c r="B1040" s="6"/>
      <c r="C1040" s="10">
        <f t="shared" si="56"/>
        <v>18425.493333333336</v>
      </c>
      <c r="D1040" s="10">
        <f t="shared" si="56"/>
        <v>11887.4</v>
      </c>
      <c r="E1040" s="10">
        <f t="shared" si="56"/>
        <v>0</v>
      </c>
      <c r="F1040" s="10">
        <f t="shared" si="56"/>
        <v>0</v>
      </c>
      <c r="G1040" s="10">
        <f t="shared" si="56"/>
        <v>0</v>
      </c>
    </row>
    <row r="1041" spans="1:7" hidden="1" x14ac:dyDescent="0.15">
      <c r="A1041" s="4">
        <v>80</v>
      </c>
      <c r="B1041" s="6"/>
      <c r="C1041" s="10">
        <f t="shared" si="56"/>
        <v>18425.493333333336</v>
      </c>
      <c r="D1041" s="10">
        <f t="shared" si="56"/>
        <v>11887.4</v>
      </c>
      <c r="E1041" s="10">
        <f t="shared" si="56"/>
        <v>0</v>
      </c>
      <c r="F1041" s="10"/>
      <c r="G1041" s="10"/>
    </row>
    <row r="1042" spans="1:7" hidden="1" x14ac:dyDescent="0.15">
      <c r="A1042" s="4">
        <v>81</v>
      </c>
      <c r="B1042" s="6"/>
      <c r="C1042" s="10">
        <f t="shared" si="56"/>
        <v>18425.493333333336</v>
      </c>
      <c r="D1042" s="10">
        <f t="shared" si="56"/>
        <v>11887.4</v>
      </c>
      <c r="E1042" s="10">
        <f t="shared" si="56"/>
        <v>0</v>
      </c>
      <c r="F1042" s="10"/>
      <c r="G1042" s="10"/>
    </row>
    <row r="1043" spans="1:7" hidden="1" x14ac:dyDescent="0.15">
      <c r="A1043" s="4">
        <v>82</v>
      </c>
      <c r="B1043" s="6"/>
      <c r="C1043" s="10">
        <f t="shared" si="56"/>
        <v>18425.493333333336</v>
      </c>
      <c r="D1043" s="10">
        <f t="shared" si="56"/>
        <v>11887.4</v>
      </c>
      <c r="E1043" s="10">
        <f t="shared" si="56"/>
        <v>0</v>
      </c>
      <c r="F1043" s="10"/>
      <c r="G1043" s="10"/>
    </row>
    <row r="1044" spans="1:7" hidden="1" x14ac:dyDescent="0.15">
      <c r="A1044" s="4">
        <v>83</v>
      </c>
      <c r="B1044" s="6"/>
      <c r="C1044" s="10">
        <f t="shared" ref="C1044:G1048" si="57">+C970*$K$2</f>
        <v>18425.493333333336</v>
      </c>
      <c r="D1044" s="10">
        <f t="shared" si="57"/>
        <v>11887.4</v>
      </c>
      <c r="E1044" s="10">
        <f t="shared" si="57"/>
        <v>0</v>
      </c>
      <c r="F1044" s="10"/>
      <c r="G1044" s="10"/>
    </row>
    <row r="1045" spans="1:7" hidden="1" x14ac:dyDescent="0.15">
      <c r="A1045" s="4">
        <v>84</v>
      </c>
      <c r="B1045" s="6" t="s">
        <v>3</v>
      </c>
      <c r="C1045" s="10">
        <f t="shared" si="57"/>
        <v>18425.493333333336</v>
      </c>
      <c r="D1045" s="10">
        <f t="shared" si="57"/>
        <v>11887.4</v>
      </c>
      <c r="E1045" s="10">
        <f t="shared" si="57"/>
        <v>0</v>
      </c>
      <c r="F1045" s="10">
        <f t="shared" si="57"/>
        <v>0</v>
      </c>
      <c r="G1045" s="10">
        <f t="shared" si="57"/>
        <v>0</v>
      </c>
    </row>
    <row r="1046" spans="1:7" hidden="1" x14ac:dyDescent="0.15">
      <c r="A1046" s="4">
        <v>1</v>
      </c>
      <c r="B1046" s="6" t="s">
        <v>4</v>
      </c>
      <c r="C1046" s="10">
        <f t="shared" si="57"/>
        <v>953.02666666666676</v>
      </c>
      <c r="D1046" s="10">
        <f t="shared" si="57"/>
        <v>614.88</v>
      </c>
      <c r="E1046" s="10">
        <f t="shared" si="57"/>
        <v>0</v>
      </c>
      <c r="F1046" s="10">
        <f t="shared" si="57"/>
        <v>0</v>
      </c>
      <c r="G1046" s="10">
        <f t="shared" si="57"/>
        <v>0</v>
      </c>
    </row>
    <row r="1047" spans="1:7" hidden="1" x14ac:dyDescent="0.15">
      <c r="A1047" s="4">
        <v>2</v>
      </c>
      <c r="B1047" s="6" t="s">
        <v>1</v>
      </c>
      <c r="C1047" s="10">
        <f t="shared" si="57"/>
        <v>1620.1733333333334</v>
      </c>
      <c r="D1047" s="10">
        <f t="shared" si="57"/>
        <v>1045.1466666666668</v>
      </c>
      <c r="E1047" s="10">
        <f t="shared" si="57"/>
        <v>0</v>
      </c>
      <c r="F1047" s="10">
        <f t="shared" si="57"/>
        <v>0</v>
      </c>
      <c r="G1047" s="10">
        <f t="shared" si="57"/>
        <v>0</v>
      </c>
    </row>
    <row r="1048" spans="1:7" hidden="1" x14ac:dyDescent="0.15">
      <c r="A1048" s="4">
        <v>3</v>
      </c>
      <c r="B1048" s="6" t="s">
        <v>5</v>
      </c>
      <c r="C1048" s="10">
        <f t="shared" si="57"/>
        <v>2286.8533333333335</v>
      </c>
      <c r="D1048" s="10">
        <f t="shared" si="57"/>
        <v>1475.6000000000001</v>
      </c>
      <c r="E1048" s="10">
        <f t="shared" si="57"/>
        <v>0</v>
      </c>
      <c r="F1048" s="10">
        <f t="shared" si="57"/>
        <v>0</v>
      </c>
      <c r="G1048" s="10">
        <f t="shared" si="57"/>
        <v>0</v>
      </c>
    </row>
    <row r="1049" spans="1:7" ht="14" hidden="1" thickBot="1" x14ac:dyDescent="0.2"/>
    <row r="1050" spans="1:7" ht="18" hidden="1" x14ac:dyDescent="0.2">
      <c r="A1050" s="569" t="s">
        <v>25</v>
      </c>
      <c r="B1050" s="570"/>
      <c r="C1050" s="570"/>
      <c r="D1050" s="570"/>
      <c r="E1050" s="570"/>
      <c r="F1050" s="570"/>
      <c r="G1050" s="571"/>
    </row>
    <row r="1051" spans="1:7" ht="18" hidden="1" x14ac:dyDescent="0.2">
      <c r="A1051" s="566" t="s">
        <v>12</v>
      </c>
      <c r="B1051" s="567"/>
      <c r="C1051" s="567"/>
      <c r="D1051" s="567"/>
      <c r="E1051" s="567"/>
      <c r="F1051" s="567"/>
      <c r="G1051" s="568"/>
    </row>
    <row r="1052" spans="1:7" hidden="1" x14ac:dyDescent="0.15">
      <c r="A1052" s="549" t="s">
        <v>0</v>
      </c>
      <c r="B1052" s="550"/>
      <c r="C1052" s="550"/>
      <c r="D1052" s="550"/>
      <c r="E1052" s="550"/>
      <c r="F1052" s="550"/>
      <c r="G1052" s="572"/>
    </row>
    <row r="1053" spans="1:7" hidden="1" x14ac:dyDescent="0.15">
      <c r="A1053" s="25" t="s">
        <v>2</v>
      </c>
      <c r="B1053" s="26" t="s">
        <v>2</v>
      </c>
      <c r="C1053" s="34">
        <v>0</v>
      </c>
      <c r="D1053" s="34">
        <v>1000</v>
      </c>
      <c r="E1053" s="34">
        <v>2000</v>
      </c>
      <c r="F1053" s="304"/>
      <c r="G1053" s="305"/>
    </row>
    <row r="1054" spans="1:7" ht="14" hidden="1" x14ac:dyDescent="0.15">
      <c r="A1054" s="25">
        <v>18</v>
      </c>
      <c r="B1054" s="26"/>
      <c r="C1054" s="32">
        <f>+C905*$K$3</f>
        <v>6675.6250000000009</v>
      </c>
      <c r="D1054" s="32">
        <f t="shared" ref="D1054:E1054" si="58">+D905*$K$3</f>
        <v>4307.6000000000004</v>
      </c>
      <c r="E1054" s="32">
        <f t="shared" si="58"/>
        <v>0</v>
      </c>
      <c r="F1054" s="32">
        <f t="shared" ref="F1054:G1069" si="59">+F380*$K$3</f>
        <v>53.823000000000008</v>
      </c>
      <c r="G1054" s="32">
        <f t="shared" si="59"/>
        <v>42.273000000000003</v>
      </c>
    </row>
    <row r="1055" spans="1:7" ht="14" hidden="1" x14ac:dyDescent="0.15">
      <c r="A1055" s="25">
        <v>19</v>
      </c>
      <c r="B1055" s="26"/>
      <c r="C1055" s="32">
        <f t="shared" ref="C1055:E1070" si="60">+C906*$K$3</f>
        <v>6675.6250000000009</v>
      </c>
      <c r="D1055" s="32">
        <f t="shared" si="60"/>
        <v>4307.6000000000004</v>
      </c>
      <c r="E1055" s="32">
        <f t="shared" si="60"/>
        <v>0</v>
      </c>
      <c r="F1055" s="32">
        <f t="shared" si="59"/>
        <v>53.823000000000008</v>
      </c>
      <c r="G1055" s="32">
        <f t="shared" si="59"/>
        <v>42.273000000000003</v>
      </c>
    </row>
    <row r="1056" spans="1:7" ht="14" hidden="1" x14ac:dyDescent="0.15">
      <c r="A1056" s="25">
        <v>20</v>
      </c>
      <c r="B1056" s="26"/>
      <c r="C1056" s="32">
        <f t="shared" si="60"/>
        <v>6675.6250000000009</v>
      </c>
      <c r="D1056" s="32">
        <f t="shared" si="60"/>
        <v>4307.6000000000004</v>
      </c>
      <c r="E1056" s="32">
        <f t="shared" si="60"/>
        <v>0</v>
      </c>
      <c r="F1056" s="32">
        <f t="shared" si="59"/>
        <v>53.823000000000008</v>
      </c>
      <c r="G1056" s="32">
        <f t="shared" si="59"/>
        <v>42.273000000000003</v>
      </c>
    </row>
    <row r="1057" spans="1:7" ht="14" hidden="1" x14ac:dyDescent="0.15">
      <c r="A1057" s="25">
        <v>21</v>
      </c>
      <c r="B1057" s="26"/>
      <c r="C1057" s="32">
        <f t="shared" si="60"/>
        <v>6675.6250000000009</v>
      </c>
      <c r="D1057" s="32">
        <f t="shared" si="60"/>
        <v>4307.6000000000004</v>
      </c>
      <c r="E1057" s="32">
        <f t="shared" si="60"/>
        <v>0</v>
      </c>
      <c r="F1057" s="32">
        <f t="shared" si="59"/>
        <v>53.823000000000008</v>
      </c>
      <c r="G1057" s="32">
        <f t="shared" si="59"/>
        <v>42.273000000000003</v>
      </c>
    </row>
    <row r="1058" spans="1:7" ht="14" hidden="1" x14ac:dyDescent="0.15">
      <c r="A1058" s="25">
        <v>22</v>
      </c>
      <c r="B1058" s="26"/>
      <c r="C1058" s="32">
        <f t="shared" si="60"/>
        <v>6675.6250000000009</v>
      </c>
      <c r="D1058" s="32">
        <f t="shared" si="60"/>
        <v>4307.6000000000004</v>
      </c>
      <c r="E1058" s="32">
        <f t="shared" si="60"/>
        <v>0</v>
      </c>
      <c r="F1058" s="32">
        <f t="shared" si="59"/>
        <v>53.823000000000008</v>
      </c>
      <c r="G1058" s="32">
        <f t="shared" si="59"/>
        <v>42.273000000000003</v>
      </c>
    </row>
    <row r="1059" spans="1:7" ht="14" hidden="1" x14ac:dyDescent="0.15">
      <c r="A1059" s="25">
        <v>23</v>
      </c>
      <c r="B1059" s="26"/>
      <c r="C1059" s="32">
        <f t="shared" si="60"/>
        <v>6675.6250000000009</v>
      </c>
      <c r="D1059" s="32">
        <f t="shared" si="60"/>
        <v>4307.6000000000004</v>
      </c>
      <c r="E1059" s="32">
        <f t="shared" si="60"/>
        <v>0</v>
      </c>
      <c r="F1059" s="32">
        <f t="shared" si="59"/>
        <v>53.823000000000008</v>
      </c>
      <c r="G1059" s="32">
        <f t="shared" si="59"/>
        <v>42.273000000000003</v>
      </c>
    </row>
    <row r="1060" spans="1:7" ht="14" hidden="1" x14ac:dyDescent="0.15">
      <c r="A1060" s="25">
        <v>24</v>
      </c>
      <c r="B1060" s="26"/>
      <c r="C1060" s="32">
        <f t="shared" si="60"/>
        <v>6675.6250000000009</v>
      </c>
      <c r="D1060" s="32">
        <f t="shared" si="60"/>
        <v>4307.6000000000004</v>
      </c>
      <c r="E1060" s="32">
        <f t="shared" si="60"/>
        <v>0</v>
      </c>
      <c r="F1060" s="32">
        <f t="shared" si="59"/>
        <v>57.416333333333341</v>
      </c>
      <c r="G1060" s="32">
        <f t="shared" si="59"/>
        <v>45.045000000000009</v>
      </c>
    </row>
    <row r="1061" spans="1:7" ht="14" hidden="1" x14ac:dyDescent="0.15">
      <c r="A1061" s="25">
        <v>25</v>
      </c>
      <c r="B1061" s="26"/>
      <c r="C1061" s="32">
        <f t="shared" si="60"/>
        <v>7157.9750000000004</v>
      </c>
      <c r="D1061" s="32">
        <f t="shared" si="60"/>
        <v>4618.625</v>
      </c>
      <c r="E1061" s="32">
        <f t="shared" si="60"/>
        <v>0</v>
      </c>
      <c r="F1061" s="32">
        <f t="shared" si="59"/>
        <v>57.416333333333341</v>
      </c>
      <c r="G1061" s="32">
        <f t="shared" si="59"/>
        <v>45.045000000000009</v>
      </c>
    </row>
    <row r="1062" spans="1:7" ht="14" hidden="1" x14ac:dyDescent="0.15">
      <c r="A1062" s="25">
        <v>26</v>
      </c>
      <c r="B1062" s="26"/>
      <c r="C1062" s="32">
        <f t="shared" si="60"/>
        <v>7157.9750000000004</v>
      </c>
      <c r="D1062" s="32">
        <f t="shared" si="60"/>
        <v>4618.625</v>
      </c>
      <c r="E1062" s="32">
        <f t="shared" si="60"/>
        <v>0</v>
      </c>
      <c r="F1062" s="32">
        <f t="shared" si="59"/>
        <v>57.416333333333341</v>
      </c>
      <c r="G1062" s="32">
        <f t="shared" si="59"/>
        <v>45.045000000000009</v>
      </c>
    </row>
    <row r="1063" spans="1:7" ht="14" hidden="1" x14ac:dyDescent="0.15">
      <c r="A1063" s="25">
        <v>27</v>
      </c>
      <c r="B1063" s="26"/>
      <c r="C1063" s="32">
        <f t="shared" si="60"/>
        <v>7157.9750000000004</v>
      </c>
      <c r="D1063" s="32">
        <f t="shared" si="60"/>
        <v>4618.625</v>
      </c>
      <c r="E1063" s="32">
        <f t="shared" si="60"/>
        <v>0</v>
      </c>
      <c r="F1063" s="32">
        <f t="shared" si="59"/>
        <v>57.416333333333341</v>
      </c>
      <c r="G1063" s="32">
        <f t="shared" si="59"/>
        <v>45.045000000000009</v>
      </c>
    </row>
    <row r="1064" spans="1:7" ht="14" hidden="1" x14ac:dyDescent="0.15">
      <c r="A1064" s="25">
        <v>28</v>
      </c>
      <c r="B1064" s="26"/>
      <c r="C1064" s="32">
        <f t="shared" si="60"/>
        <v>7157.9750000000004</v>
      </c>
      <c r="D1064" s="32">
        <f t="shared" si="60"/>
        <v>4618.625</v>
      </c>
      <c r="E1064" s="32">
        <f t="shared" si="60"/>
        <v>0</v>
      </c>
      <c r="F1064" s="32">
        <f t="shared" si="59"/>
        <v>57.416333333333341</v>
      </c>
      <c r="G1064" s="32">
        <f t="shared" si="59"/>
        <v>45.045000000000009</v>
      </c>
    </row>
    <row r="1065" spans="1:7" ht="14" hidden="1" x14ac:dyDescent="0.15">
      <c r="A1065" s="25">
        <v>29</v>
      </c>
      <c r="B1065" s="26"/>
      <c r="C1065" s="32">
        <f t="shared" si="60"/>
        <v>7157.9750000000004</v>
      </c>
      <c r="D1065" s="32">
        <f t="shared" si="60"/>
        <v>4618.625</v>
      </c>
      <c r="E1065" s="32">
        <f t="shared" si="60"/>
        <v>0</v>
      </c>
      <c r="F1065" s="32">
        <f t="shared" si="59"/>
        <v>63.858666666666672</v>
      </c>
      <c r="G1065" s="32">
        <f t="shared" si="59"/>
        <v>50.127000000000002</v>
      </c>
    </row>
    <row r="1066" spans="1:7" ht="14" hidden="1" x14ac:dyDescent="0.15">
      <c r="A1066" s="25">
        <v>30</v>
      </c>
      <c r="B1066" s="26"/>
      <c r="C1066" s="32">
        <f t="shared" si="60"/>
        <v>7990.4000000000005</v>
      </c>
      <c r="D1066" s="32">
        <f t="shared" si="60"/>
        <v>5154.3250000000007</v>
      </c>
      <c r="E1066" s="32">
        <f t="shared" si="60"/>
        <v>0</v>
      </c>
      <c r="F1066" s="32">
        <f t="shared" si="59"/>
        <v>63.858666666666672</v>
      </c>
      <c r="G1066" s="32">
        <f t="shared" si="59"/>
        <v>50.127000000000002</v>
      </c>
    </row>
    <row r="1067" spans="1:7" ht="14" hidden="1" x14ac:dyDescent="0.15">
      <c r="A1067" s="25">
        <v>31</v>
      </c>
      <c r="B1067" s="26"/>
      <c r="C1067" s="32">
        <f t="shared" si="60"/>
        <v>7990.4000000000005</v>
      </c>
      <c r="D1067" s="32">
        <f t="shared" si="60"/>
        <v>5154.3250000000007</v>
      </c>
      <c r="E1067" s="32">
        <f t="shared" si="60"/>
        <v>0</v>
      </c>
      <c r="F1067" s="32">
        <f t="shared" si="59"/>
        <v>63.858666666666672</v>
      </c>
      <c r="G1067" s="32">
        <f t="shared" si="59"/>
        <v>50.127000000000002</v>
      </c>
    </row>
    <row r="1068" spans="1:7" ht="14" hidden="1" x14ac:dyDescent="0.15">
      <c r="A1068" s="25">
        <v>32</v>
      </c>
      <c r="B1068" s="26"/>
      <c r="C1068" s="32">
        <f t="shared" si="60"/>
        <v>7990.4000000000005</v>
      </c>
      <c r="D1068" s="32">
        <f t="shared" si="60"/>
        <v>5154.3250000000007</v>
      </c>
      <c r="E1068" s="32">
        <f t="shared" si="60"/>
        <v>0</v>
      </c>
      <c r="F1068" s="32">
        <f t="shared" si="59"/>
        <v>63.858666666666672</v>
      </c>
      <c r="G1068" s="32">
        <f t="shared" si="59"/>
        <v>50.127000000000002</v>
      </c>
    </row>
    <row r="1069" spans="1:7" ht="14" hidden="1" x14ac:dyDescent="0.15">
      <c r="A1069" s="25">
        <v>33</v>
      </c>
      <c r="B1069" s="26"/>
      <c r="C1069" s="32">
        <f t="shared" si="60"/>
        <v>7990.4000000000005</v>
      </c>
      <c r="D1069" s="32">
        <f t="shared" si="60"/>
        <v>5154.3250000000007</v>
      </c>
      <c r="E1069" s="32">
        <f t="shared" si="60"/>
        <v>0</v>
      </c>
      <c r="F1069" s="32">
        <f t="shared" si="59"/>
        <v>63.858666666666672</v>
      </c>
      <c r="G1069" s="32">
        <f t="shared" si="59"/>
        <v>50.127000000000002</v>
      </c>
    </row>
    <row r="1070" spans="1:7" ht="14" hidden="1" x14ac:dyDescent="0.15">
      <c r="A1070" s="25">
        <v>34</v>
      </c>
      <c r="B1070" s="26"/>
      <c r="C1070" s="32">
        <f t="shared" si="60"/>
        <v>7990.4000000000005</v>
      </c>
      <c r="D1070" s="32">
        <f t="shared" si="60"/>
        <v>5154.3250000000007</v>
      </c>
      <c r="E1070" s="32">
        <f t="shared" si="60"/>
        <v>0</v>
      </c>
      <c r="F1070" s="32">
        <f t="shared" ref="F1070:G1085" si="61">+F396*$K$3</f>
        <v>71.507333333333349</v>
      </c>
      <c r="G1070" s="32">
        <f t="shared" si="61"/>
        <v>56.107333333333337</v>
      </c>
    </row>
    <row r="1071" spans="1:7" ht="14" hidden="1" x14ac:dyDescent="0.15">
      <c r="A1071" s="25">
        <v>35</v>
      </c>
      <c r="B1071" s="26"/>
      <c r="C1071" s="32">
        <f t="shared" ref="C1071:E1086" si="62">+C922*$K$3</f>
        <v>8937.7750000000015</v>
      </c>
      <c r="D1071" s="32">
        <f t="shared" si="62"/>
        <v>5767.0250000000005</v>
      </c>
      <c r="E1071" s="32">
        <f t="shared" si="62"/>
        <v>0</v>
      </c>
      <c r="F1071" s="32">
        <f t="shared" si="61"/>
        <v>71.507333333333349</v>
      </c>
      <c r="G1071" s="32">
        <f t="shared" si="61"/>
        <v>56.107333333333337</v>
      </c>
    </row>
    <row r="1072" spans="1:7" ht="14" hidden="1" x14ac:dyDescent="0.15">
      <c r="A1072" s="25">
        <v>36</v>
      </c>
      <c r="B1072" s="26"/>
      <c r="C1072" s="32">
        <f t="shared" si="62"/>
        <v>8937.7750000000015</v>
      </c>
      <c r="D1072" s="32">
        <f t="shared" si="62"/>
        <v>5767.0250000000005</v>
      </c>
      <c r="E1072" s="32">
        <f t="shared" si="62"/>
        <v>0</v>
      </c>
      <c r="F1072" s="32">
        <f t="shared" si="61"/>
        <v>71.507333333333349</v>
      </c>
      <c r="G1072" s="32">
        <f t="shared" si="61"/>
        <v>56.107333333333337</v>
      </c>
    </row>
    <row r="1073" spans="1:7" ht="14" hidden="1" x14ac:dyDescent="0.15">
      <c r="A1073" s="25">
        <v>37</v>
      </c>
      <c r="B1073" s="26"/>
      <c r="C1073" s="32">
        <f t="shared" si="62"/>
        <v>8937.7750000000015</v>
      </c>
      <c r="D1073" s="32">
        <f t="shared" si="62"/>
        <v>5767.0250000000005</v>
      </c>
      <c r="E1073" s="32">
        <f t="shared" si="62"/>
        <v>0</v>
      </c>
      <c r="F1073" s="32">
        <f t="shared" si="61"/>
        <v>71.507333333333349</v>
      </c>
      <c r="G1073" s="32">
        <f t="shared" si="61"/>
        <v>56.107333333333337</v>
      </c>
    </row>
    <row r="1074" spans="1:7" ht="14" hidden="1" x14ac:dyDescent="0.15">
      <c r="A1074" s="25">
        <v>38</v>
      </c>
      <c r="B1074" s="26"/>
      <c r="C1074" s="32">
        <f t="shared" si="62"/>
        <v>8937.7750000000015</v>
      </c>
      <c r="D1074" s="32">
        <f t="shared" si="62"/>
        <v>5767.0250000000005</v>
      </c>
      <c r="E1074" s="32">
        <f t="shared" si="62"/>
        <v>0</v>
      </c>
      <c r="F1074" s="32">
        <f t="shared" si="61"/>
        <v>71.507333333333349</v>
      </c>
      <c r="G1074" s="32">
        <f t="shared" si="61"/>
        <v>56.107333333333337</v>
      </c>
    </row>
    <row r="1075" spans="1:7" ht="14" hidden="1" x14ac:dyDescent="0.15">
      <c r="A1075" s="25">
        <v>39</v>
      </c>
      <c r="B1075" s="26"/>
      <c r="C1075" s="32">
        <f t="shared" si="62"/>
        <v>8937.7750000000015</v>
      </c>
      <c r="D1075" s="32">
        <f t="shared" si="62"/>
        <v>5767.0250000000005</v>
      </c>
      <c r="E1075" s="32">
        <f t="shared" si="62"/>
        <v>0</v>
      </c>
      <c r="F1075" s="32">
        <f t="shared" si="61"/>
        <v>80.465000000000018</v>
      </c>
      <c r="G1075" s="32">
        <f t="shared" si="61"/>
        <v>63.114333333333342</v>
      </c>
    </row>
    <row r="1076" spans="1:7" ht="14" hidden="1" x14ac:dyDescent="0.15">
      <c r="A1076" s="25">
        <v>40</v>
      </c>
      <c r="B1076" s="26"/>
      <c r="C1076" s="32">
        <f t="shared" si="62"/>
        <v>10019.900000000001</v>
      </c>
      <c r="D1076" s="32">
        <f t="shared" si="62"/>
        <v>6464.4250000000002</v>
      </c>
      <c r="E1076" s="32">
        <f t="shared" si="62"/>
        <v>0</v>
      </c>
      <c r="F1076" s="32">
        <f t="shared" si="61"/>
        <v>80.465000000000018</v>
      </c>
      <c r="G1076" s="32">
        <f t="shared" si="61"/>
        <v>63.114333333333342</v>
      </c>
    </row>
    <row r="1077" spans="1:7" ht="14" hidden="1" x14ac:dyDescent="0.15">
      <c r="A1077" s="25">
        <v>41</v>
      </c>
      <c r="B1077" s="26"/>
      <c r="C1077" s="32">
        <f t="shared" si="62"/>
        <v>10019.900000000001</v>
      </c>
      <c r="D1077" s="32">
        <f t="shared" si="62"/>
        <v>6464.4250000000002</v>
      </c>
      <c r="E1077" s="32">
        <f t="shared" si="62"/>
        <v>0</v>
      </c>
      <c r="F1077" s="32">
        <f t="shared" si="61"/>
        <v>80.465000000000018</v>
      </c>
      <c r="G1077" s="32">
        <f t="shared" si="61"/>
        <v>63.114333333333342</v>
      </c>
    </row>
    <row r="1078" spans="1:7" ht="14" hidden="1" x14ac:dyDescent="0.15">
      <c r="A1078" s="25">
        <v>42</v>
      </c>
      <c r="B1078" s="26"/>
      <c r="C1078" s="32">
        <f t="shared" si="62"/>
        <v>10019.900000000001</v>
      </c>
      <c r="D1078" s="32">
        <f t="shared" si="62"/>
        <v>6464.4250000000002</v>
      </c>
      <c r="E1078" s="32">
        <f t="shared" si="62"/>
        <v>0</v>
      </c>
      <c r="F1078" s="32">
        <f t="shared" si="61"/>
        <v>80.465000000000018</v>
      </c>
      <c r="G1078" s="32">
        <f t="shared" si="61"/>
        <v>63.114333333333342</v>
      </c>
    </row>
    <row r="1079" spans="1:7" ht="14" hidden="1" x14ac:dyDescent="0.15">
      <c r="A1079" s="25">
        <v>43</v>
      </c>
      <c r="B1079" s="26"/>
      <c r="C1079" s="32">
        <f t="shared" si="62"/>
        <v>10019.900000000001</v>
      </c>
      <c r="D1079" s="32">
        <f t="shared" si="62"/>
        <v>6464.4250000000002</v>
      </c>
      <c r="E1079" s="32">
        <f t="shared" si="62"/>
        <v>0</v>
      </c>
      <c r="F1079" s="32">
        <f t="shared" si="61"/>
        <v>80.465000000000018</v>
      </c>
      <c r="G1079" s="32">
        <f t="shared" si="61"/>
        <v>63.114333333333342</v>
      </c>
    </row>
    <row r="1080" spans="1:7" ht="14" hidden="1" x14ac:dyDescent="0.15">
      <c r="A1080" s="25">
        <v>44</v>
      </c>
      <c r="B1080" s="26"/>
      <c r="C1080" s="32">
        <f t="shared" si="62"/>
        <v>10019.900000000001</v>
      </c>
      <c r="D1080" s="32">
        <f t="shared" si="62"/>
        <v>6464.4250000000002</v>
      </c>
      <c r="E1080" s="32">
        <f t="shared" si="62"/>
        <v>0</v>
      </c>
      <c r="F1080" s="32">
        <f t="shared" si="61"/>
        <v>90.552000000000021</v>
      </c>
      <c r="G1080" s="32">
        <f t="shared" si="61"/>
        <v>71.096666666666678</v>
      </c>
    </row>
    <row r="1081" spans="1:7" ht="14" hidden="1" x14ac:dyDescent="0.15">
      <c r="A1081" s="25">
        <v>45</v>
      </c>
      <c r="B1081" s="26"/>
      <c r="C1081" s="32">
        <f t="shared" si="62"/>
        <v>11215.050000000001</v>
      </c>
      <c r="D1081" s="32">
        <f t="shared" si="62"/>
        <v>7236.0750000000007</v>
      </c>
      <c r="E1081" s="32">
        <f t="shared" si="62"/>
        <v>0</v>
      </c>
      <c r="F1081" s="32">
        <f t="shared" si="61"/>
        <v>90.552000000000021</v>
      </c>
      <c r="G1081" s="32">
        <f t="shared" si="61"/>
        <v>71.096666666666678</v>
      </c>
    </row>
    <row r="1082" spans="1:7" ht="14" hidden="1" x14ac:dyDescent="0.15">
      <c r="A1082" s="25">
        <v>46</v>
      </c>
      <c r="B1082" s="26"/>
      <c r="C1082" s="32">
        <f t="shared" si="62"/>
        <v>11215.050000000001</v>
      </c>
      <c r="D1082" s="32">
        <f t="shared" si="62"/>
        <v>7236.0750000000007</v>
      </c>
      <c r="E1082" s="32">
        <f t="shared" si="62"/>
        <v>0</v>
      </c>
      <c r="F1082" s="32">
        <f t="shared" si="61"/>
        <v>90.552000000000021</v>
      </c>
      <c r="G1082" s="32">
        <f t="shared" si="61"/>
        <v>71.096666666666678</v>
      </c>
    </row>
    <row r="1083" spans="1:7" ht="14" hidden="1" x14ac:dyDescent="0.15">
      <c r="A1083" s="25">
        <v>47</v>
      </c>
      <c r="B1083" s="26"/>
      <c r="C1083" s="32">
        <f t="shared" si="62"/>
        <v>11215.050000000001</v>
      </c>
      <c r="D1083" s="32">
        <f t="shared" si="62"/>
        <v>7236.0750000000007</v>
      </c>
      <c r="E1083" s="32">
        <f t="shared" si="62"/>
        <v>0</v>
      </c>
      <c r="F1083" s="32">
        <f t="shared" si="61"/>
        <v>90.552000000000021</v>
      </c>
      <c r="G1083" s="32">
        <f t="shared" si="61"/>
        <v>71.096666666666678</v>
      </c>
    </row>
    <row r="1084" spans="1:7" ht="14" hidden="1" x14ac:dyDescent="0.15">
      <c r="A1084" s="25">
        <v>48</v>
      </c>
      <c r="B1084" s="26"/>
      <c r="C1084" s="32">
        <f t="shared" si="62"/>
        <v>11215.050000000001</v>
      </c>
      <c r="D1084" s="32">
        <f t="shared" si="62"/>
        <v>7236.0750000000007</v>
      </c>
      <c r="E1084" s="32">
        <f t="shared" si="62"/>
        <v>0</v>
      </c>
      <c r="F1084" s="32">
        <f t="shared" si="61"/>
        <v>90.552000000000021</v>
      </c>
      <c r="G1084" s="32">
        <f t="shared" si="61"/>
        <v>71.096666666666678</v>
      </c>
    </row>
    <row r="1085" spans="1:7" ht="14" hidden="1" x14ac:dyDescent="0.15">
      <c r="A1085" s="25">
        <v>49</v>
      </c>
      <c r="B1085" s="26"/>
      <c r="C1085" s="32">
        <f t="shared" si="62"/>
        <v>11215.050000000001</v>
      </c>
      <c r="D1085" s="32">
        <f t="shared" si="62"/>
        <v>7236.0750000000007</v>
      </c>
      <c r="E1085" s="32">
        <f t="shared" si="62"/>
        <v>0</v>
      </c>
      <c r="F1085" s="32">
        <f t="shared" si="61"/>
        <v>102.05066666666669</v>
      </c>
      <c r="G1085" s="32">
        <f t="shared" si="61"/>
        <v>80.054333333333346</v>
      </c>
    </row>
    <row r="1086" spans="1:7" ht="14" hidden="1" x14ac:dyDescent="0.15">
      <c r="A1086" s="25">
        <v>50</v>
      </c>
      <c r="B1086" s="26"/>
      <c r="C1086" s="32">
        <f t="shared" si="62"/>
        <v>12552.1</v>
      </c>
      <c r="D1086" s="32">
        <f t="shared" si="62"/>
        <v>8097.9250000000011</v>
      </c>
      <c r="E1086" s="32">
        <f t="shared" si="62"/>
        <v>0</v>
      </c>
      <c r="F1086" s="32">
        <f t="shared" ref="F1086:G1101" si="63">+F412*$K$3</f>
        <v>102.05066666666669</v>
      </c>
      <c r="G1086" s="32">
        <f t="shared" si="63"/>
        <v>80.054333333333346</v>
      </c>
    </row>
    <row r="1087" spans="1:7" ht="14" hidden="1" x14ac:dyDescent="0.15">
      <c r="A1087" s="25">
        <v>51</v>
      </c>
      <c r="B1087" s="26"/>
      <c r="C1087" s="32">
        <f t="shared" ref="C1087:E1102" si="64">+C938*$K$3</f>
        <v>12552.1</v>
      </c>
      <c r="D1087" s="32">
        <f t="shared" si="64"/>
        <v>8097.9250000000011</v>
      </c>
      <c r="E1087" s="32">
        <f t="shared" si="64"/>
        <v>0</v>
      </c>
      <c r="F1087" s="32">
        <f t="shared" si="63"/>
        <v>102.05066666666669</v>
      </c>
      <c r="G1087" s="32">
        <f t="shared" si="63"/>
        <v>80.054333333333346</v>
      </c>
    </row>
    <row r="1088" spans="1:7" ht="14" hidden="1" x14ac:dyDescent="0.15">
      <c r="A1088" s="25">
        <v>52</v>
      </c>
      <c r="B1088" s="26"/>
      <c r="C1088" s="32">
        <f t="shared" si="64"/>
        <v>12552.1</v>
      </c>
      <c r="D1088" s="32">
        <f t="shared" si="64"/>
        <v>8097.9250000000011</v>
      </c>
      <c r="E1088" s="32">
        <f t="shared" si="64"/>
        <v>0</v>
      </c>
      <c r="F1088" s="32">
        <f t="shared" si="63"/>
        <v>102.05066666666669</v>
      </c>
      <c r="G1088" s="32">
        <f t="shared" si="63"/>
        <v>80.054333333333346</v>
      </c>
    </row>
    <row r="1089" spans="1:7" ht="14" hidden="1" x14ac:dyDescent="0.15">
      <c r="A1089" s="25">
        <v>53</v>
      </c>
      <c r="B1089" s="26"/>
      <c r="C1089" s="32">
        <f t="shared" si="64"/>
        <v>12552.1</v>
      </c>
      <c r="D1089" s="32">
        <f t="shared" si="64"/>
        <v>8097.9250000000011</v>
      </c>
      <c r="E1089" s="32">
        <f t="shared" si="64"/>
        <v>0</v>
      </c>
      <c r="F1089" s="32">
        <f t="shared" si="63"/>
        <v>102.05066666666669</v>
      </c>
      <c r="G1089" s="32">
        <f t="shared" si="63"/>
        <v>80.054333333333346</v>
      </c>
    </row>
    <row r="1090" spans="1:7" ht="14" hidden="1" x14ac:dyDescent="0.15">
      <c r="A1090" s="25">
        <v>54</v>
      </c>
      <c r="B1090" s="27"/>
      <c r="C1090" s="32">
        <f t="shared" si="64"/>
        <v>12552.1</v>
      </c>
      <c r="D1090" s="32">
        <f t="shared" si="64"/>
        <v>8097.9250000000011</v>
      </c>
      <c r="E1090" s="32">
        <f t="shared" si="64"/>
        <v>0</v>
      </c>
      <c r="F1090" s="32">
        <f t="shared" si="63"/>
        <v>114.78133333333335</v>
      </c>
      <c r="G1090" s="32">
        <f t="shared" si="63"/>
        <v>90.090000000000018</v>
      </c>
    </row>
    <row r="1091" spans="1:7" ht="14" hidden="1" x14ac:dyDescent="0.15">
      <c r="A1091" s="25">
        <v>55</v>
      </c>
      <c r="B1091" s="27"/>
      <c r="C1091" s="32">
        <f t="shared" si="64"/>
        <v>14019.225</v>
      </c>
      <c r="D1091" s="32">
        <f t="shared" si="64"/>
        <v>9045.3000000000011</v>
      </c>
      <c r="E1091" s="32">
        <f t="shared" si="64"/>
        <v>0</v>
      </c>
      <c r="F1091" s="32">
        <f t="shared" si="63"/>
        <v>114.78133333333335</v>
      </c>
      <c r="G1091" s="32">
        <f t="shared" si="63"/>
        <v>90.090000000000018</v>
      </c>
    </row>
    <row r="1092" spans="1:7" ht="14" hidden="1" x14ac:dyDescent="0.15">
      <c r="A1092" s="25">
        <v>56</v>
      </c>
      <c r="B1092" s="27"/>
      <c r="C1092" s="32">
        <f t="shared" si="64"/>
        <v>14019.225</v>
      </c>
      <c r="D1092" s="32">
        <f t="shared" si="64"/>
        <v>9045.3000000000011</v>
      </c>
      <c r="E1092" s="32">
        <f t="shared" si="64"/>
        <v>0</v>
      </c>
      <c r="F1092" s="32">
        <f t="shared" si="63"/>
        <v>114.78133333333335</v>
      </c>
      <c r="G1092" s="32">
        <f t="shared" si="63"/>
        <v>90.090000000000018</v>
      </c>
    </row>
    <row r="1093" spans="1:7" ht="14" hidden="1" x14ac:dyDescent="0.15">
      <c r="A1093" s="25">
        <v>57</v>
      </c>
      <c r="B1093" s="27"/>
      <c r="C1093" s="32">
        <f t="shared" si="64"/>
        <v>14019.225</v>
      </c>
      <c r="D1093" s="32">
        <f t="shared" si="64"/>
        <v>9045.3000000000011</v>
      </c>
      <c r="E1093" s="32">
        <f t="shared" si="64"/>
        <v>0</v>
      </c>
      <c r="F1093" s="32">
        <f t="shared" si="63"/>
        <v>114.78133333333335</v>
      </c>
      <c r="G1093" s="32">
        <f t="shared" si="63"/>
        <v>90.090000000000018</v>
      </c>
    </row>
    <row r="1094" spans="1:7" ht="14" hidden="1" x14ac:dyDescent="0.15">
      <c r="A1094" s="25">
        <v>58</v>
      </c>
      <c r="B1094" s="27"/>
      <c r="C1094" s="32">
        <f t="shared" si="64"/>
        <v>14019.225</v>
      </c>
      <c r="D1094" s="32">
        <f t="shared" si="64"/>
        <v>9045.3000000000011</v>
      </c>
      <c r="E1094" s="32">
        <f t="shared" si="64"/>
        <v>0</v>
      </c>
      <c r="F1094" s="32">
        <f t="shared" si="63"/>
        <v>114.78133333333335</v>
      </c>
      <c r="G1094" s="32">
        <f t="shared" si="63"/>
        <v>90.090000000000018</v>
      </c>
    </row>
    <row r="1095" spans="1:7" ht="14" hidden="1" x14ac:dyDescent="0.15">
      <c r="A1095" s="25">
        <v>59</v>
      </c>
      <c r="B1095" s="27"/>
      <c r="C1095" s="32">
        <f t="shared" si="64"/>
        <v>14019.225</v>
      </c>
      <c r="D1095" s="32">
        <f t="shared" si="64"/>
        <v>9045.3000000000011</v>
      </c>
      <c r="E1095" s="32">
        <f t="shared" si="64"/>
        <v>0</v>
      </c>
      <c r="F1095" s="32">
        <f t="shared" si="63"/>
        <v>123.32833333333335</v>
      </c>
      <c r="G1095" s="32">
        <f t="shared" si="63"/>
        <v>96.76333333333335</v>
      </c>
    </row>
    <row r="1096" spans="1:7" ht="14" hidden="1" x14ac:dyDescent="0.15">
      <c r="A1096" s="25">
        <v>60</v>
      </c>
      <c r="B1096" s="27"/>
      <c r="C1096" s="32">
        <f t="shared" si="64"/>
        <v>14992.45</v>
      </c>
      <c r="D1096" s="32">
        <f t="shared" si="64"/>
        <v>9673.125</v>
      </c>
      <c r="E1096" s="32">
        <f t="shared" si="64"/>
        <v>0</v>
      </c>
      <c r="F1096" s="32">
        <f t="shared" si="63"/>
        <v>138.36900000000003</v>
      </c>
      <c r="G1096" s="32">
        <f t="shared" si="63"/>
        <v>108.51866666666668</v>
      </c>
    </row>
    <row r="1097" spans="1:7" ht="14" hidden="1" x14ac:dyDescent="0.15">
      <c r="A1097" s="25">
        <v>61</v>
      </c>
      <c r="B1097" s="27"/>
      <c r="C1097" s="32">
        <f t="shared" si="64"/>
        <v>16683.7</v>
      </c>
      <c r="D1097" s="32">
        <f t="shared" si="64"/>
        <v>10764.325000000001</v>
      </c>
      <c r="E1097" s="32">
        <f t="shared" si="64"/>
        <v>0</v>
      </c>
      <c r="F1097" s="32">
        <f t="shared" si="63"/>
        <v>154.59033333333335</v>
      </c>
      <c r="G1097" s="32">
        <f t="shared" si="63"/>
        <v>121.32633333333334</v>
      </c>
    </row>
    <row r="1098" spans="1:7" ht="14" hidden="1" x14ac:dyDescent="0.15">
      <c r="A1098" s="25">
        <v>62</v>
      </c>
      <c r="B1098" s="27"/>
      <c r="C1098" s="32">
        <f t="shared" si="64"/>
        <v>18506.95</v>
      </c>
      <c r="D1098" s="32">
        <f t="shared" si="64"/>
        <v>11940.775000000001</v>
      </c>
      <c r="E1098" s="32">
        <f t="shared" si="64"/>
        <v>0</v>
      </c>
      <c r="F1098" s="32">
        <f t="shared" si="63"/>
        <v>172.24900000000002</v>
      </c>
      <c r="G1098" s="32">
        <f t="shared" si="63"/>
        <v>135.18633333333335</v>
      </c>
    </row>
    <row r="1099" spans="1:7" ht="14" hidden="1" x14ac:dyDescent="0.15">
      <c r="A1099" s="25">
        <v>63</v>
      </c>
      <c r="B1099" s="27"/>
      <c r="C1099" s="32">
        <f t="shared" si="64"/>
        <v>20464.125</v>
      </c>
      <c r="D1099" s="32">
        <f t="shared" si="64"/>
        <v>13202.475</v>
      </c>
      <c r="E1099" s="32">
        <f t="shared" si="64"/>
        <v>0</v>
      </c>
      <c r="F1099" s="32">
        <f t="shared" si="63"/>
        <v>191.16533333333334</v>
      </c>
      <c r="G1099" s="32">
        <f t="shared" si="63"/>
        <v>149.91900000000001</v>
      </c>
    </row>
    <row r="1100" spans="1:7" ht="14" hidden="1" x14ac:dyDescent="0.15">
      <c r="A1100" s="25">
        <v>64</v>
      </c>
      <c r="B1100" s="27"/>
      <c r="C1100" s="32">
        <f t="shared" si="64"/>
        <v>22553.025000000001</v>
      </c>
      <c r="D1100" s="32">
        <f t="shared" si="64"/>
        <v>14550.800000000001</v>
      </c>
      <c r="E1100" s="32">
        <f t="shared" si="64"/>
        <v>0</v>
      </c>
      <c r="F1100" s="32">
        <f t="shared" si="63"/>
        <v>211.33933333333334</v>
      </c>
      <c r="G1100" s="32">
        <f t="shared" si="63"/>
        <v>165.8066666666667</v>
      </c>
    </row>
    <row r="1101" spans="1:7" ht="14" hidden="1" x14ac:dyDescent="0.15">
      <c r="A1101" s="25">
        <v>65</v>
      </c>
      <c r="B1101" s="27"/>
      <c r="C1101" s="32">
        <f t="shared" si="64"/>
        <v>24775.025000000001</v>
      </c>
      <c r="D1101" s="32">
        <f t="shared" si="64"/>
        <v>15983.825000000001</v>
      </c>
      <c r="E1101" s="32">
        <f t="shared" si="64"/>
        <v>0</v>
      </c>
      <c r="F1101" s="32">
        <f t="shared" si="63"/>
        <v>232.92500000000001</v>
      </c>
      <c r="G1101" s="32">
        <f t="shared" si="63"/>
        <v>182.7466666666667</v>
      </c>
    </row>
    <row r="1102" spans="1:7" ht="14" hidden="1" x14ac:dyDescent="0.15">
      <c r="A1102" s="25">
        <v>66</v>
      </c>
      <c r="B1102" s="27"/>
      <c r="C1102" s="32">
        <f t="shared" si="64"/>
        <v>27128.750000000004</v>
      </c>
      <c r="D1102" s="32">
        <f t="shared" si="64"/>
        <v>17503.2</v>
      </c>
      <c r="E1102" s="32">
        <f t="shared" si="64"/>
        <v>0</v>
      </c>
      <c r="F1102" s="32">
        <f t="shared" ref="F1102:G1117" si="65">+F428*$K$3</f>
        <v>255.74266666666671</v>
      </c>
      <c r="G1102" s="32">
        <f t="shared" si="65"/>
        <v>200.63633333333337</v>
      </c>
    </row>
    <row r="1103" spans="1:7" ht="14" hidden="1" x14ac:dyDescent="0.15">
      <c r="A1103" s="25">
        <v>67</v>
      </c>
      <c r="B1103" s="27"/>
      <c r="C1103" s="32">
        <f t="shared" ref="C1103:E1118" si="66">+C954*$K$3</f>
        <v>29616.125000000004</v>
      </c>
      <c r="D1103" s="32">
        <f t="shared" si="66"/>
        <v>19107.550000000003</v>
      </c>
      <c r="E1103" s="32">
        <f t="shared" si="66"/>
        <v>0</v>
      </c>
      <c r="F1103" s="32">
        <f t="shared" si="65"/>
        <v>279.94633333333337</v>
      </c>
      <c r="G1103" s="32">
        <f t="shared" si="65"/>
        <v>219.65533333333335</v>
      </c>
    </row>
    <row r="1104" spans="1:7" ht="14" hidden="1" x14ac:dyDescent="0.15">
      <c r="A1104" s="25">
        <v>68</v>
      </c>
      <c r="B1104" s="27"/>
      <c r="C1104" s="32">
        <f t="shared" si="66"/>
        <v>32235.500000000004</v>
      </c>
      <c r="D1104" s="32">
        <f t="shared" si="66"/>
        <v>20798.25</v>
      </c>
      <c r="E1104" s="32">
        <f t="shared" si="66"/>
        <v>0</v>
      </c>
      <c r="F1104" s="32">
        <f t="shared" si="65"/>
        <v>305.3563333333334</v>
      </c>
      <c r="G1104" s="32">
        <f t="shared" si="65"/>
        <v>239.57266666666669</v>
      </c>
    </row>
    <row r="1105" spans="1:7" ht="14" hidden="1" x14ac:dyDescent="0.15">
      <c r="A1105" s="25">
        <v>69</v>
      </c>
      <c r="B1105" s="27"/>
      <c r="C1105" s="32">
        <f t="shared" si="66"/>
        <v>34988.525000000001</v>
      </c>
      <c r="D1105" s="32">
        <f t="shared" si="66"/>
        <v>22573.100000000002</v>
      </c>
      <c r="E1105" s="32">
        <f t="shared" si="66"/>
        <v>0</v>
      </c>
      <c r="F1105" s="32">
        <f t="shared" si="65"/>
        <v>332.17800000000005</v>
      </c>
      <c r="G1105" s="32">
        <f t="shared" si="65"/>
        <v>260.61933333333337</v>
      </c>
    </row>
    <row r="1106" spans="1:7" ht="14" hidden="1" x14ac:dyDescent="0.15">
      <c r="A1106" s="25">
        <v>70</v>
      </c>
      <c r="B1106" s="27"/>
      <c r="C1106" s="32">
        <f t="shared" si="66"/>
        <v>37873.825000000004</v>
      </c>
      <c r="D1106" s="32">
        <f t="shared" si="66"/>
        <v>24434.575000000001</v>
      </c>
      <c r="E1106" s="32">
        <f t="shared" si="66"/>
        <v>0</v>
      </c>
      <c r="F1106" s="32">
        <f t="shared" si="65"/>
        <v>360.20600000000007</v>
      </c>
      <c r="G1106" s="32">
        <f t="shared" si="65"/>
        <v>282.64133333333336</v>
      </c>
    </row>
    <row r="1107" spans="1:7" ht="14" hidden="1" x14ac:dyDescent="0.15">
      <c r="A1107" s="25">
        <v>71</v>
      </c>
      <c r="B1107" s="27"/>
      <c r="C1107" s="32">
        <f t="shared" si="66"/>
        <v>40891.125</v>
      </c>
      <c r="D1107" s="32">
        <f t="shared" si="66"/>
        <v>26382.125000000004</v>
      </c>
      <c r="E1107" s="32">
        <f t="shared" si="66"/>
        <v>0</v>
      </c>
      <c r="F1107" s="32">
        <f t="shared" si="65"/>
        <v>389.69700000000006</v>
      </c>
      <c r="G1107" s="32">
        <f t="shared" si="65"/>
        <v>305.69000000000005</v>
      </c>
    </row>
    <row r="1108" spans="1:7" ht="14" hidden="1" x14ac:dyDescent="0.15">
      <c r="A1108" s="25">
        <v>72</v>
      </c>
      <c r="B1108" s="27"/>
      <c r="C1108" s="32">
        <f t="shared" si="66"/>
        <v>44041.8</v>
      </c>
      <c r="D1108" s="32">
        <f t="shared" si="66"/>
        <v>28414.375000000004</v>
      </c>
      <c r="E1108" s="32">
        <f t="shared" si="66"/>
        <v>0</v>
      </c>
      <c r="F1108" s="32">
        <f t="shared" si="65"/>
        <v>420.36866666666674</v>
      </c>
      <c r="G1108" s="32">
        <f t="shared" si="65"/>
        <v>329.76533333333339</v>
      </c>
    </row>
    <row r="1109" spans="1:7" ht="14" hidden="1" x14ac:dyDescent="0.15">
      <c r="A1109" s="25">
        <v>73</v>
      </c>
      <c r="B1109" s="27"/>
      <c r="C1109" s="32">
        <f t="shared" si="66"/>
        <v>47324.475000000006</v>
      </c>
      <c r="D1109" s="32">
        <f t="shared" si="66"/>
        <v>30532.15</v>
      </c>
      <c r="E1109" s="32">
        <f t="shared" si="66"/>
        <v>0</v>
      </c>
      <c r="F1109" s="32">
        <f t="shared" si="65"/>
        <v>452.40066666666672</v>
      </c>
      <c r="G1109" s="32">
        <f t="shared" si="65"/>
        <v>354.97</v>
      </c>
    </row>
    <row r="1110" spans="1:7" ht="14" hidden="1" x14ac:dyDescent="0.15">
      <c r="A1110" s="25">
        <v>74</v>
      </c>
      <c r="B1110" s="27"/>
      <c r="C1110" s="32">
        <f t="shared" si="66"/>
        <v>50741.075000000004</v>
      </c>
      <c r="D1110" s="32">
        <f t="shared" si="66"/>
        <v>32736.550000000003</v>
      </c>
      <c r="E1110" s="32">
        <f t="shared" si="66"/>
        <v>0</v>
      </c>
      <c r="F1110" s="32">
        <f t="shared" si="65"/>
        <v>485.79300000000001</v>
      </c>
      <c r="G1110" s="32">
        <f t="shared" si="65"/>
        <v>381.07300000000004</v>
      </c>
    </row>
    <row r="1111" spans="1:7" ht="14" hidden="1" x14ac:dyDescent="0.15">
      <c r="A1111" s="25">
        <v>75</v>
      </c>
      <c r="B1111" s="27"/>
      <c r="C1111" s="32">
        <f t="shared" si="66"/>
        <v>54289.4</v>
      </c>
      <c r="D1111" s="32">
        <f t="shared" si="66"/>
        <v>35025.375</v>
      </c>
      <c r="E1111" s="32">
        <f t="shared" si="66"/>
        <v>0</v>
      </c>
      <c r="F1111" s="32">
        <f t="shared" si="65"/>
        <v>485.79300000000001</v>
      </c>
      <c r="G1111" s="32">
        <f t="shared" si="65"/>
        <v>381.07300000000004</v>
      </c>
    </row>
    <row r="1112" spans="1:7" ht="14" hidden="1" x14ac:dyDescent="0.15">
      <c r="A1112" s="25">
        <v>76</v>
      </c>
      <c r="B1112" s="27"/>
      <c r="C1112" s="32">
        <f t="shared" si="66"/>
        <v>54289.4</v>
      </c>
      <c r="D1112" s="32">
        <f t="shared" si="66"/>
        <v>35025.375</v>
      </c>
      <c r="E1112" s="32">
        <f t="shared" si="66"/>
        <v>0</v>
      </c>
      <c r="F1112" s="32">
        <f t="shared" si="65"/>
        <v>485.79300000000001</v>
      </c>
      <c r="G1112" s="32">
        <f t="shared" si="65"/>
        <v>381.07300000000004</v>
      </c>
    </row>
    <row r="1113" spans="1:7" ht="14" hidden="1" x14ac:dyDescent="0.15">
      <c r="A1113" s="25">
        <v>77</v>
      </c>
      <c r="B1113" s="27"/>
      <c r="C1113" s="32">
        <f t="shared" si="66"/>
        <v>54289.4</v>
      </c>
      <c r="D1113" s="32">
        <f t="shared" si="66"/>
        <v>35025.375</v>
      </c>
      <c r="E1113" s="32">
        <f t="shared" si="66"/>
        <v>0</v>
      </c>
      <c r="F1113" s="32">
        <f t="shared" si="65"/>
        <v>485.79300000000001</v>
      </c>
      <c r="G1113" s="32">
        <f t="shared" si="65"/>
        <v>381.07300000000004</v>
      </c>
    </row>
    <row r="1114" spans="1:7" ht="14" hidden="1" x14ac:dyDescent="0.15">
      <c r="A1114" s="25">
        <v>78</v>
      </c>
      <c r="B1114" s="27"/>
      <c r="C1114" s="32">
        <f t="shared" si="66"/>
        <v>54289.4</v>
      </c>
      <c r="D1114" s="32">
        <f t="shared" si="66"/>
        <v>35025.375</v>
      </c>
      <c r="E1114" s="32">
        <f t="shared" si="66"/>
        <v>0</v>
      </c>
      <c r="F1114" s="32">
        <f t="shared" si="65"/>
        <v>485.79300000000001</v>
      </c>
      <c r="G1114" s="32">
        <f t="shared" si="65"/>
        <v>381.07300000000004</v>
      </c>
    </row>
    <row r="1115" spans="1:7" ht="14" hidden="1" x14ac:dyDescent="0.15">
      <c r="A1115" s="25">
        <v>79</v>
      </c>
      <c r="B1115" s="27"/>
      <c r="C1115" s="32">
        <f t="shared" si="66"/>
        <v>54289.4</v>
      </c>
      <c r="D1115" s="32">
        <f t="shared" si="66"/>
        <v>35025.375</v>
      </c>
      <c r="E1115" s="32">
        <f t="shared" si="66"/>
        <v>0</v>
      </c>
      <c r="F1115" s="32">
        <f t="shared" si="65"/>
        <v>485.79300000000001</v>
      </c>
      <c r="G1115" s="32">
        <f t="shared" si="65"/>
        <v>381.07300000000004</v>
      </c>
    </row>
    <row r="1116" spans="1:7" ht="14" hidden="1" x14ac:dyDescent="0.15">
      <c r="A1116" s="25">
        <v>80</v>
      </c>
      <c r="B1116" s="27"/>
      <c r="C1116" s="32">
        <f t="shared" si="66"/>
        <v>54289.4</v>
      </c>
      <c r="D1116" s="32">
        <f t="shared" si="66"/>
        <v>35025.375</v>
      </c>
      <c r="E1116" s="32">
        <f t="shared" si="66"/>
        <v>0</v>
      </c>
      <c r="F1116" s="32">
        <f t="shared" si="65"/>
        <v>485.79300000000001</v>
      </c>
      <c r="G1116" s="32">
        <f t="shared" si="65"/>
        <v>381.07300000000004</v>
      </c>
    </row>
    <row r="1117" spans="1:7" ht="14" hidden="1" x14ac:dyDescent="0.15">
      <c r="A1117" s="25">
        <v>81</v>
      </c>
      <c r="B1117" s="27"/>
      <c r="C1117" s="32">
        <f t="shared" si="66"/>
        <v>54289.4</v>
      </c>
      <c r="D1117" s="32">
        <f t="shared" si="66"/>
        <v>35025.375</v>
      </c>
      <c r="E1117" s="32">
        <f t="shared" si="66"/>
        <v>0</v>
      </c>
      <c r="F1117" s="32">
        <f t="shared" si="65"/>
        <v>485.79300000000001</v>
      </c>
      <c r="G1117" s="32">
        <f t="shared" si="65"/>
        <v>381.07300000000004</v>
      </c>
    </row>
    <row r="1118" spans="1:7" ht="14" hidden="1" x14ac:dyDescent="0.15">
      <c r="A1118" s="25">
        <v>82</v>
      </c>
      <c r="B1118" s="27"/>
      <c r="C1118" s="32">
        <f t="shared" si="66"/>
        <v>54289.4</v>
      </c>
      <c r="D1118" s="32">
        <f t="shared" si="66"/>
        <v>35025.375</v>
      </c>
      <c r="E1118" s="32">
        <f t="shared" si="66"/>
        <v>0</v>
      </c>
      <c r="F1118" s="32">
        <f t="shared" ref="F1118:G1123" si="67">+F444*$K$3</f>
        <v>485.79300000000001</v>
      </c>
      <c r="G1118" s="32">
        <f t="shared" si="67"/>
        <v>381.07300000000004</v>
      </c>
    </row>
    <row r="1119" spans="1:7" ht="14" hidden="1" x14ac:dyDescent="0.15">
      <c r="A1119" s="25">
        <v>83</v>
      </c>
      <c r="B1119" s="27"/>
      <c r="C1119" s="32">
        <f t="shared" ref="C1119:E1123" si="68">+C970*$K$3</f>
        <v>54289.4</v>
      </c>
      <c r="D1119" s="32">
        <f t="shared" si="68"/>
        <v>35025.375</v>
      </c>
      <c r="E1119" s="32">
        <f t="shared" si="68"/>
        <v>0</v>
      </c>
      <c r="F1119" s="32">
        <f t="shared" si="67"/>
        <v>485.79300000000001</v>
      </c>
      <c r="G1119" s="32">
        <f t="shared" si="67"/>
        <v>381.07300000000004</v>
      </c>
    </row>
    <row r="1120" spans="1:7" ht="14" hidden="1" x14ac:dyDescent="0.15">
      <c r="A1120" s="25">
        <v>84</v>
      </c>
      <c r="B1120" s="27" t="s">
        <v>3</v>
      </c>
      <c r="C1120" s="32">
        <f t="shared" si="68"/>
        <v>54289.4</v>
      </c>
      <c r="D1120" s="32">
        <f t="shared" si="68"/>
        <v>35025.375</v>
      </c>
      <c r="E1120" s="32">
        <f t="shared" si="68"/>
        <v>0</v>
      </c>
      <c r="F1120" s="32">
        <f t="shared" si="67"/>
        <v>25.512666666666671</v>
      </c>
      <c r="G1120" s="32">
        <f t="shared" si="67"/>
        <v>20.097000000000001</v>
      </c>
    </row>
    <row r="1121" spans="1:7" ht="14" hidden="1" x14ac:dyDescent="0.15">
      <c r="A1121" s="25">
        <v>1</v>
      </c>
      <c r="B1121" s="27" t="s">
        <v>4</v>
      </c>
      <c r="C1121" s="32">
        <f t="shared" si="68"/>
        <v>2808.0250000000001</v>
      </c>
      <c r="D1121" s="32">
        <f t="shared" si="68"/>
        <v>1811.7</v>
      </c>
      <c r="E1121" s="32">
        <f t="shared" si="68"/>
        <v>0</v>
      </c>
      <c r="F1121" s="32">
        <f t="shared" si="67"/>
        <v>43.351000000000006</v>
      </c>
      <c r="G1121" s="32">
        <f t="shared" si="67"/>
        <v>33.957000000000001</v>
      </c>
    </row>
    <row r="1122" spans="1:7" ht="14" hidden="1" x14ac:dyDescent="0.15">
      <c r="A1122" s="25">
        <v>2</v>
      </c>
      <c r="B1122" s="27" t="s">
        <v>1</v>
      </c>
      <c r="C1122" s="32">
        <f t="shared" si="68"/>
        <v>4773.7250000000004</v>
      </c>
      <c r="D1122" s="32">
        <f t="shared" si="68"/>
        <v>3079.4500000000003</v>
      </c>
      <c r="E1122" s="32">
        <f t="shared" si="68"/>
        <v>0</v>
      </c>
      <c r="F1122" s="32">
        <f t="shared" si="67"/>
        <v>61.189333333333344</v>
      </c>
      <c r="G1122" s="32">
        <f t="shared" si="67"/>
        <v>47.99666666666667</v>
      </c>
    </row>
    <row r="1123" spans="1:7" ht="14" hidden="1" x14ac:dyDescent="0.15">
      <c r="A1123" s="25">
        <v>3</v>
      </c>
      <c r="B1123" s="27" t="s">
        <v>5</v>
      </c>
      <c r="C1123" s="32">
        <f t="shared" si="68"/>
        <v>6738.05</v>
      </c>
      <c r="D1123" s="32">
        <f t="shared" si="68"/>
        <v>4347.75</v>
      </c>
      <c r="E1123" s="32">
        <f t="shared" si="68"/>
        <v>0</v>
      </c>
      <c r="F1123" s="32">
        <f t="shared" si="67"/>
        <v>0</v>
      </c>
      <c r="G1123" s="32">
        <f t="shared" si="67"/>
        <v>0</v>
      </c>
    </row>
    <row r="1124" spans="1:7" ht="14" hidden="1" thickBot="1" x14ac:dyDescent="0.2"/>
    <row r="1125" spans="1:7" ht="18" hidden="1" x14ac:dyDescent="0.2">
      <c r="A1125" s="553" t="s">
        <v>27</v>
      </c>
      <c r="B1125" s="554"/>
      <c r="C1125" s="554"/>
      <c r="D1125" s="554"/>
      <c r="E1125" s="554"/>
      <c r="F1125" s="554"/>
      <c r="G1125" s="554"/>
    </row>
    <row r="1126" spans="1:7" ht="18" hidden="1" x14ac:dyDescent="0.2">
      <c r="A1126" s="555" t="s">
        <v>6</v>
      </c>
      <c r="B1126" s="556"/>
      <c r="C1126" s="556"/>
      <c r="D1126" s="556"/>
      <c r="E1126" s="556"/>
      <c r="F1126" s="556"/>
      <c r="G1126" s="556"/>
    </row>
    <row r="1127" spans="1:7" hidden="1" x14ac:dyDescent="0.15">
      <c r="A1127" s="551" t="s">
        <v>0</v>
      </c>
      <c r="B1127" s="552"/>
      <c r="C1127" s="552"/>
      <c r="D1127" s="552"/>
      <c r="E1127" s="552"/>
      <c r="F1127" s="552"/>
      <c r="G1127" s="552"/>
    </row>
    <row r="1128" spans="1:7" hidden="1" x14ac:dyDescent="0.15">
      <c r="A1128" s="4" t="s">
        <v>2</v>
      </c>
      <c r="B1128" s="5" t="s">
        <v>2</v>
      </c>
      <c r="C1128" s="34">
        <v>10000</v>
      </c>
      <c r="D1128" s="34">
        <v>20000</v>
      </c>
      <c r="E1128" s="34"/>
      <c r="F1128" s="308"/>
      <c r="G1128" s="308"/>
    </row>
    <row r="1129" spans="1:7" ht="15" hidden="1" x14ac:dyDescent="0.2">
      <c r="A1129" s="4">
        <v>18</v>
      </c>
      <c r="B1129" s="5"/>
      <c r="C1129" s="437">
        <v>2609</v>
      </c>
      <c r="D1129" s="438">
        <v>2023</v>
      </c>
      <c r="E1129" s="37"/>
      <c r="F1129" s="32"/>
      <c r="G1129" s="32"/>
    </row>
    <row r="1130" spans="1:7" ht="15" hidden="1" x14ac:dyDescent="0.2">
      <c r="A1130" s="4">
        <v>19</v>
      </c>
      <c r="B1130" s="5"/>
      <c r="C1130" s="437">
        <v>2609</v>
      </c>
      <c r="D1130" s="438">
        <v>2023</v>
      </c>
      <c r="E1130" s="37"/>
      <c r="F1130" s="32"/>
      <c r="G1130" s="32"/>
    </row>
    <row r="1131" spans="1:7" ht="15" hidden="1" x14ac:dyDescent="0.2">
      <c r="A1131" s="4">
        <v>20</v>
      </c>
      <c r="B1131" s="5"/>
      <c r="C1131" s="437">
        <v>2609</v>
      </c>
      <c r="D1131" s="438">
        <v>2023</v>
      </c>
      <c r="E1131" s="37"/>
      <c r="F1131" s="32"/>
      <c r="G1131" s="32"/>
    </row>
    <row r="1132" spans="1:7" ht="15" hidden="1" x14ac:dyDescent="0.2">
      <c r="A1132" s="4">
        <v>21</v>
      </c>
      <c r="B1132" s="5"/>
      <c r="C1132" s="437">
        <v>2609</v>
      </c>
      <c r="D1132" s="438">
        <v>2023</v>
      </c>
      <c r="E1132" s="37"/>
      <c r="F1132" s="32"/>
      <c r="G1132" s="32"/>
    </row>
    <row r="1133" spans="1:7" ht="15" hidden="1" x14ac:dyDescent="0.2">
      <c r="A1133" s="4">
        <v>22</v>
      </c>
      <c r="B1133" s="5"/>
      <c r="C1133" s="437">
        <v>2609</v>
      </c>
      <c r="D1133" s="438">
        <v>2023</v>
      </c>
      <c r="E1133" s="37"/>
      <c r="F1133" s="32"/>
      <c r="G1133" s="32"/>
    </row>
    <row r="1134" spans="1:7" ht="15" hidden="1" x14ac:dyDescent="0.2">
      <c r="A1134" s="4">
        <v>23</v>
      </c>
      <c r="B1134" s="5"/>
      <c r="C1134" s="437">
        <v>2609</v>
      </c>
      <c r="D1134" s="438">
        <v>2023</v>
      </c>
      <c r="E1134" s="37"/>
      <c r="F1134" s="32"/>
      <c r="G1134" s="32"/>
    </row>
    <row r="1135" spans="1:7" ht="15" hidden="1" x14ac:dyDescent="0.2">
      <c r="A1135" s="4">
        <v>24</v>
      </c>
      <c r="B1135" s="5"/>
      <c r="C1135" s="437">
        <v>2609</v>
      </c>
      <c r="D1135" s="438">
        <v>2023</v>
      </c>
      <c r="E1135" s="37"/>
      <c r="F1135" s="32"/>
      <c r="G1135" s="32"/>
    </row>
    <row r="1136" spans="1:7" ht="15" hidden="1" x14ac:dyDescent="0.2">
      <c r="A1136" s="4">
        <v>25</v>
      </c>
      <c r="B1136" s="5"/>
      <c r="C1136" s="437">
        <v>2793</v>
      </c>
      <c r="D1136" s="438">
        <v>2147</v>
      </c>
      <c r="E1136" s="37"/>
      <c r="F1136" s="32"/>
      <c r="G1136" s="32"/>
    </row>
    <row r="1137" spans="1:7" ht="15" hidden="1" x14ac:dyDescent="0.2">
      <c r="A1137" s="4">
        <v>26</v>
      </c>
      <c r="B1137" s="5"/>
      <c r="C1137" s="437">
        <v>2793</v>
      </c>
      <c r="D1137" s="438">
        <v>2147</v>
      </c>
      <c r="E1137" s="37"/>
      <c r="F1137" s="32"/>
      <c r="G1137" s="32"/>
    </row>
    <row r="1138" spans="1:7" ht="15" hidden="1" x14ac:dyDescent="0.2">
      <c r="A1138" s="4">
        <v>27</v>
      </c>
      <c r="B1138" s="5"/>
      <c r="C1138" s="437">
        <v>2793</v>
      </c>
      <c r="D1138" s="438">
        <v>2147</v>
      </c>
      <c r="E1138" s="37"/>
      <c r="F1138" s="32"/>
      <c r="G1138" s="32"/>
    </row>
    <row r="1139" spans="1:7" ht="15" hidden="1" x14ac:dyDescent="0.2">
      <c r="A1139" s="4">
        <v>28</v>
      </c>
      <c r="B1139" s="5"/>
      <c r="C1139" s="437">
        <v>2793</v>
      </c>
      <c r="D1139" s="438">
        <v>2147</v>
      </c>
      <c r="E1139" s="37"/>
      <c r="F1139" s="32"/>
      <c r="G1139" s="32"/>
    </row>
    <row r="1140" spans="1:7" ht="15" hidden="1" x14ac:dyDescent="0.2">
      <c r="A1140" s="4">
        <v>29</v>
      </c>
      <c r="B1140" s="5"/>
      <c r="C1140" s="437">
        <v>2793</v>
      </c>
      <c r="D1140" s="438">
        <v>2147</v>
      </c>
      <c r="E1140" s="37"/>
      <c r="F1140" s="32"/>
      <c r="G1140" s="32"/>
    </row>
    <row r="1141" spans="1:7" ht="15" hidden="1" x14ac:dyDescent="0.2">
      <c r="A1141" s="4">
        <v>30</v>
      </c>
      <c r="B1141" s="5"/>
      <c r="C1141" s="437">
        <v>3114</v>
      </c>
      <c r="D1141" s="438">
        <v>2371</v>
      </c>
      <c r="E1141" s="37"/>
      <c r="F1141" s="32"/>
      <c r="G1141" s="32"/>
    </row>
    <row r="1142" spans="1:7" ht="15" hidden="1" x14ac:dyDescent="0.2">
      <c r="A1142" s="4">
        <v>31</v>
      </c>
      <c r="B1142" s="5"/>
      <c r="C1142" s="437">
        <v>3114</v>
      </c>
      <c r="D1142" s="438">
        <v>2371</v>
      </c>
      <c r="E1142" s="37"/>
      <c r="F1142" s="32"/>
      <c r="G1142" s="32"/>
    </row>
    <row r="1143" spans="1:7" ht="15" hidden="1" x14ac:dyDescent="0.2">
      <c r="A1143" s="4">
        <v>32</v>
      </c>
      <c r="B1143" s="5"/>
      <c r="C1143" s="437">
        <v>3114</v>
      </c>
      <c r="D1143" s="438">
        <v>2371</v>
      </c>
      <c r="E1143" s="37"/>
      <c r="F1143" s="32"/>
      <c r="G1143" s="32"/>
    </row>
    <row r="1144" spans="1:7" ht="15" hidden="1" x14ac:dyDescent="0.2">
      <c r="A1144" s="4">
        <v>33</v>
      </c>
      <c r="B1144" s="5"/>
      <c r="C1144" s="437">
        <v>3114</v>
      </c>
      <c r="D1144" s="438">
        <v>2371</v>
      </c>
      <c r="E1144" s="37"/>
      <c r="F1144" s="32"/>
      <c r="G1144" s="32"/>
    </row>
    <row r="1145" spans="1:7" ht="15" hidden="1" x14ac:dyDescent="0.2">
      <c r="A1145" s="4">
        <v>34</v>
      </c>
      <c r="B1145" s="5"/>
      <c r="C1145" s="437">
        <v>3114</v>
      </c>
      <c r="D1145" s="438">
        <v>2371</v>
      </c>
      <c r="E1145" s="37"/>
      <c r="F1145" s="32"/>
      <c r="G1145" s="32"/>
    </row>
    <row r="1146" spans="1:7" ht="15" hidden="1" x14ac:dyDescent="0.2">
      <c r="A1146" s="4">
        <v>35</v>
      </c>
      <c r="B1146" s="5"/>
      <c r="C1146" s="437">
        <v>3479</v>
      </c>
      <c r="D1146" s="438">
        <v>2640</v>
      </c>
      <c r="E1146" s="37"/>
      <c r="F1146" s="32"/>
      <c r="G1146" s="32"/>
    </row>
    <row r="1147" spans="1:7" ht="15" hidden="1" x14ac:dyDescent="0.2">
      <c r="A1147" s="4">
        <v>36</v>
      </c>
      <c r="B1147" s="5"/>
      <c r="C1147" s="437">
        <v>3479</v>
      </c>
      <c r="D1147" s="438">
        <v>2640</v>
      </c>
      <c r="E1147" s="37"/>
      <c r="F1147" s="32"/>
      <c r="G1147" s="32"/>
    </row>
    <row r="1148" spans="1:7" ht="15" hidden="1" x14ac:dyDescent="0.2">
      <c r="A1148" s="4">
        <v>37</v>
      </c>
      <c r="B1148" s="5"/>
      <c r="C1148" s="437">
        <v>3479</v>
      </c>
      <c r="D1148" s="438">
        <v>2640</v>
      </c>
      <c r="E1148" s="37"/>
      <c r="F1148" s="32"/>
      <c r="G1148" s="32"/>
    </row>
    <row r="1149" spans="1:7" ht="15" hidden="1" x14ac:dyDescent="0.2">
      <c r="A1149" s="4">
        <v>38</v>
      </c>
      <c r="B1149" s="5"/>
      <c r="C1149" s="437">
        <v>3479</v>
      </c>
      <c r="D1149" s="438">
        <v>2640</v>
      </c>
      <c r="E1149" s="37"/>
      <c r="F1149" s="32"/>
      <c r="G1149" s="32"/>
    </row>
    <row r="1150" spans="1:7" ht="15" hidden="1" x14ac:dyDescent="0.2">
      <c r="A1150" s="4">
        <v>39</v>
      </c>
      <c r="B1150" s="5"/>
      <c r="C1150" s="437">
        <v>3479</v>
      </c>
      <c r="D1150" s="438">
        <v>2640</v>
      </c>
      <c r="E1150" s="37"/>
      <c r="F1150" s="32"/>
      <c r="G1150" s="32"/>
    </row>
    <row r="1151" spans="1:7" ht="15" hidden="1" x14ac:dyDescent="0.2">
      <c r="A1151" s="4">
        <v>40</v>
      </c>
      <c r="B1151" s="5"/>
      <c r="C1151" s="437">
        <v>3900</v>
      </c>
      <c r="D1151" s="438">
        <v>2955</v>
      </c>
      <c r="E1151" s="37"/>
      <c r="F1151" s="32"/>
      <c r="G1151" s="32"/>
    </row>
    <row r="1152" spans="1:7" ht="15" hidden="1" x14ac:dyDescent="0.2">
      <c r="A1152" s="4">
        <v>41</v>
      </c>
      <c r="B1152" s="5"/>
      <c r="C1152" s="437">
        <v>3900</v>
      </c>
      <c r="D1152" s="438">
        <v>2955</v>
      </c>
      <c r="E1152" s="37"/>
      <c r="F1152" s="32"/>
      <c r="G1152" s="32"/>
    </row>
    <row r="1153" spans="1:7" ht="15" hidden="1" x14ac:dyDescent="0.2">
      <c r="A1153" s="4">
        <v>42</v>
      </c>
      <c r="B1153" s="5"/>
      <c r="C1153" s="437">
        <v>3900</v>
      </c>
      <c r="D1153" s="438">
        <v>2955</v>
      </c>
      <c r="E1153" s="37"/>
      <c r="F1153" s="32"/>
      <c r="G1153" s="32"/>
    </row>
    <row r="1154" spans="1:7" ht="15" hidden="1" x14ac:dyDescent="0.2">
      <c r="A1154" s="4">
        <v>43</v>
      </c>
      <c r="B1154" s="5"/>
      <c r="C1154" s="437">
        <v>3900</v>
      </c>
      <c r="D1154" s="438">
        <v>2955</v>
      </c>
      <c r="E1154" s="37"/>
      <c r="F1154" s="32"/>
      <c r="G1154" s="32"/>
    </row>
    <row r="1155" spans="1:7" ht="15" hidden="1" x14ac:dyDescent="0.2">
      <c r="A1155" s="4">
        <v>44</v>
      </c>
      <c r="B1155" s="5"/>
      <c r="C1155" s="437">
        <v>3900</v>
      </c>
      <c r="D1155" s="438">
        <v>2955</v>
      </c>
      <c r="E1155" s="37"/>
      <c r="F1155" s="32"/>
      <c r="G1155" s="32"/>
    </row>
    <row r="1156" spans="1:7" ht="15" hidden="1" x14ac:dyDescent="0.2">
      <c r="A1156" s="4">
        <v>45</v>
      </c>
      <c r="B1156" s="5"/>
      <c r="C1156" s="437">
        <v>4367</v>
      </c>
      <c r="D1156" s="438">
        <v>3315</v>
      </c>
      <c r="E1156" s="37"/>
      <c r="F1156" s="32"/>
      <c r="G1156" s="32"/>
    </row>
    <row r="1157" spans="1:7" ht="15" hidden="1" x14ac:dyDescent="0.2">
      <c r="A1157" s="4">
        <v>46</v>
      </c>
      <c r="B1157" s="5"/>
      <c r="C1157" s="437">
        <v>4367</v>
      </c>
      <c r="D1157" s="438">
        <v>3315</v>
      </c>
      <c r="E1157" s="37"/>
      <c r="F1157" s="32"/>
      <c r="G1157" s="32"/>
    </row>
    <row r="1158" spans="1:7" ht="15" hidden="1" x14ac:dyDescent="0.2">
      <c r="A1158" s="4">
        <v>47</v>
      </c>
      <c r="B1158" s="5"/>
      <c r="C1158" s="437">
        <v>4367</v>
      </c>
      <c r="D1158" s="438">
        <v>3315</v>
      </c>
      <c r="E1158" s="37"/>
      <c r="F1158" s="32"/>
      <c r="G1158" s="32"/>
    </row>
    <row r="1159" spans="1:7" ht="15" hidden="1" x14ac:dyDescent="0.2">
      <c r="A1159" s="4">
        <v>48</v>
      </c>
      <c r="B1159" s="5"/>
      <c r="C1159" s="437">
        <v>4367</v>
      </c>
      <c r="D1159" s="438">
        <v>3315</v>
      </c>
      <c r="E1159" s="37"/>
      <c r="F1159" s="32"/>
      <c r="G1159" s="32"/>
    </row>
    <row r="1160" spans="1:7" ht="15" hidden="1" x14ac:dyDescent="0.2">
      <c r="A1160" s="4">
        <v>49</v>
      </c>
      <c r="B1160" s="5"/>
      <c r="C1160" s="437">
        <v>4367</v>
      </c>
      <c r="D1160" s="438">
        <v>3315</v>
      </c>
      <c r="E1160" s="37"/>
      <c r="F1160" s="32"/>
      <c r="G1160" s="32"/>
    </row>
    <row r="1161" spans="1:7" ht="15" hidden="1" x14ac:dyDescent="0.2">
      <c r="A1161" s="4">
        <v>50</v>
      </c>
      <c r="B1161" s="5"/>
      <c r="C1161" s="437">
        <v>4891</v>
      </c>
      <c r="D1161" s="438">
        <v>3724</v>
      </c>
      <c r="E1161" s="37"/>
      <c r="F1161" s="32"/>
      <c r="G1161" s="32"/>
    </row>
    <row r="1162" spans="1:7" ht="15" hidden="1" x14ac:dyDescent="0.2">
      <c r="A1162" s="4">
        <v>51</v>
      </c>
      <c r="B1162" s="5"/>
      <c r="C1162" s="437">
        <v>4891</v>
      </c>
      <c r="D1162" s="438">
        <v>3724</v>
      </c>
      <c r="E1162" s="37"/>
      <c r="F1162" s="32"/>
      <c r="G1162" s="32"/>
    </row>
    <row r="1163" spans="1:7" ht="15" hidden="1" x14ac:dyDescent="0.2">
      <c r="A1163" s="4">
        <v>52</v>
      </c>
      <c r="B1163" s="5"/>
      <c r="C1163" s="437">
        <v>4891</v>
      </c>
      <c r="D1163" s="438">
        <v>3724</v>
      </c>
      <c r="E1163" s="37"/>
      <c r="F1163" s="32"/>
      <c r="G1163" s="32"/>
    </row>
    <row r="1164" spans="1:7" ht="15" hidden="1" x14ac:dyDescent="0.2">
      <c r="A1164" s="4">
        <v>53</v>
      </c>
      <c r="B1164" s="5"/>
      <c r="C1164" s="437">
        <v>4891</v>
      </c>
      <c r="D1164" s="438">
        <v>3724</v>
      </c>
      <c r="E1164" s="37"/>
      <c r="F1164" s="32"/>
      <c r="G1164" s="32"/>
    </row>
    <row r="1165" spans="1:7" ht="15" hidden="1" x14ac:dyDescent="0.2">
      <c r="A1165" s="4">
        <v>54</v>
      </c>
      <c r="B1165" s="6"/>
      <c r="C1165" s="437">
        <v>4891</v>
      </c>
      <c r="D1165" s="438">
        <v>3724</v>
      </c>
      <c r="E1165" s="37"/>
      <c r="F1165" s="32"/>
      <c r="G1165" s="32"/>
    </row>
    <row r="1166" spans="1:7" ht="15" hidden="1" x14ac:dyDescent="0.2">
      <c r="A1166" s="4">
        <v>55</v>
      </c>
      <c r="B1166" s="6"/>
      <c r="C1166" s="437">
        <v>5469</v>
      </c>
      <c r="D1166" s="438">
        <v>4182</v>
      </c>
      <c r="E1166" s="37"/>
      <c r="F1166" s="32"/>
      <c r="G1166" s="32"/>
    </row>
    <row r="1167" spans="1:7" ht="15" hidden="1" x14ac:dyDescent="0.2">
      <c r="A1167" s="4">
        <v>56</v>
      </c>
      <c r="B1167" s="6"/>
      <c r="C1167" s="437">
        <v>5469</v>
      </c>
      <c r="D1167" s="438">
        <v>4182</v>
      </c>
      <c r="E1167" s="37"/>
      <c r="F1167" s="32"/>
      <c r="G1167" s="32"/>
    </row>
    <row r="1168" spans="1:7" ht="15" hidden="1" x14ac:dyDescent="0.2">
      <c r="A1168" s="4">
        <v>57</v>
      </c>
      <c r="B1168" s="6"/>
      <c r="C1168" s="437">
        <v>5469</v>
      </c>
      <c r="D1168" s="438">
        <v>4182</v>
      </c>
      <c r="E1168" s="37"/>
      <c r="F1168" s="32"/>
      <c r="G1168" s="32"/>
    </row>
    <row r="1169" spans="1:7" ht="15" hidden="1" x14ac:dyDescent="0.2">
      <c r="A1169" s="4">
        <v>58</v>
      </c>
      <c r="B1169" s="6"/>
      <c r="C1169" s="437">
        <v>5469</v>
      </c>
      <c r="D1169" s="438">
        <v>4182</v>
      </c>
      <c r="E1169" s="37"/>
      <c r="F1169" s="32"/>
      <c r="G1169" s="32"/>
    </row>
    <row r="1170" spans="1:7" ht="15" hidden="1" x14ac:dyDescent="0.2">
      <c r="A1170" s="4">
        <v>59</v>
      </c>
      <c r="B1170" s="6"/>
      <c r="C1170" s="437">
        <v>5469</v>
      </c>
      <c r="D1170" s="438">
        <v>4182</v>
      </c>
      <c r="E1170" s="37"/>
      <c r="F1170" s="32"/>
      <c r="G1170" s="32"/>
    </row>
    <row r="1171" spans="1:7" ht="15" hidden="1" x14ac:dyDescent="0.2">
      <c r="A1171" s="4">
        <v>60</v>
      </c>
      <c r="B1171" s="6"/>
      <c r="C1171" s="437">
        <v>5851</v>
      </c>
      <c r="D1171" s="438">
        <v>4487</v>
      </c>
      <c r="E1171" s="37"/>
      <c r="F1171" s="32"/>
      <c r="G1171" s="32"/>
    </row>
    <row r="1172" spans="1:7" ht="15" hidden="1" x14ac:dyDescent="0.2">
      <c r="A1172" s="4">
        <v>61</v>
      </c>
      <c r="B1172" s="6"/>
      <c r="C1172" s="437">
        <v>6518</v>
      </c>
      <c r="D1172" s="438">
        <v>5022</v>
      </c>
      <c r="E1172" s="37"/>
      <c r="F1172" s="32"/>
      <c r="G1172" s="32"/>
    </row>
    <row r="1173" spans="1:7" ht="15" hidden="1" x14ac:dyDescent="0.2">
      <c r="A1173" s="4">
        <v>62</v>
      </c>
      <c r="B1173" s="6"/>
      <c r="C1173" s="437">
        <v>7238</v>
      </c>
      <c r="D1173" s="438">
        <v>5607</v>
      </c>
      <c r="E1173" s="37"/>
      <c r="F1173" s="32"/>
      <c r="G1173" s="32"/>
    </row>
    <row r="1174" spans="1:7" ht="15" hidden="1" x14ac:dyDescent="0.2">
      <c r="A1174" s="4">
        <v>63</v>
      </c>
      <c r="B1174" s="6"/>
      <c r="C1174" s="437">
        <v>8013</v>
      </c>
      <c r="D1174" s="438">
        <v>6239</v>
      </c>
      <c r="E1174" s="37"/>
      <c r="F1174" s="32"/>
      <c r="G1174" s="32"/>
    </row>
    <row r="1175" spans="1:7" ht="15" hidden="1" x14ac:dyDescent="0.2">
      <c r="A1175" s="4">
        <v>64</v>
      </c>
      <c r="B1175" s="6"/>
      <c r="C1175" s="437">
        <v>8840</v>
      </c>
      <c r="D1175" s="438">
        <v>6920</v>
      </c>
      <c r="E1175" s="37"/>
      <c r="F1175" s="32"/>
      <c r="G1175" s="32"/>
    </row>
    <row r="1176" spans="1:7" ht="15" hidden="1" x14ac:dyDescent="0.2">
      <c r="A1176" s="4">
        <v>65</v>
      </c>
      <c r="B1176" s="6"/>
      <c r="C1176" s="437">
        <v>9722</v>
      </c>
      <c r="D1176" s="438">
        <v>7648</v>
      </c>
      <c r="E1176" s="37"/>
      <c r="F1176" s="32"/>
      <c r="G1176" s="32"/>
    </row>
    <row r="1177" spans="1:7" ht="15" hidden="1" x14ac:dyDescent="0.2">
      <c r="A1177" s="4">
        <v>66</v>
      </c>
      <c r="B1177" s="6"/>
      <c r="C1177" s="437">
        <v>10656</v>
      </c>
      <c r="D1177" s="438">
        <v>8423</v>
      </c>
      <c r="E1177" s="37"/>
      <c r="F1177" s="32"/>
      <c r="G1177" s="32"/>
    </row>
    <row r="1178" spans="1:7" ht="15" hidden="1" x14ac:dyDescent="0.2">
      <c r="A1178" s="4">
        <v>67</v>
      </c>
      <c r="B1178" s="6"/>
      <c r="C1178" s="437">
        <v>11647</v>
      </c>
      <c r="D1178" s="438">
        <v>9246</v>
      </c>
      <c r="E1178" s="37"/>
      <c r="F1178" s="32"/>
      <c r="G1178" s="32"/>
    </row>
    <row r="1179" spans="1:7" ht="15" hidden="1" x14ac:dyDescent="0.2">
      <c r="A1179" s="4">
        <v>68</v>
      </c>
      <c r="B1179" s="6"/>
      <c r="C1179" s="437">
        <v>12687</v>
      </c>
      <c r="D1179" s="438">
        <v>10118</v>
      </c>
      <c r="E1179" s="37"/>
      <c r="F1179" s="32"/>
      <c r="G1179" s="32"/>
    </row>
    <row r="1180" spans="1:7" ht="15" hidden="1" x14ac:dyDescent="0.2">
      <c r="A1180" s="4">
        <v>69</v>
      </c>
      <c r="B1180" s="6"/>
      <c r="C1180" s="437">
        <v>13783</v>
      </c>
      <c r="D1180" s="438">
        <v>11036</v>
      </c>
      <c r="E1180" s="37"/>
      <c r="F1180" s="32"/>
      <c r="G1180" s="32"/>
    </row>
    <row r="1181" spans="1:7" ht="15" hidden="1" x14ac:dyDescent="0.2">
      <c r="A1181" s="4">
        <v>70</v>
      </c>
      <c r="B1181" s="6"/>
      <c r="C1181" s="437">
        <v>14933</v>
      </c>
      <c r="D1181" s="438">
        <v>12005</v>
      </c>
      <c r="E1181" s="37"/>
      <c r="F1181" s="32"/>
      <c r="G1181" s="32"/>
    </row>
    <row r="1182" spans="1:7" ht="15" hidden="1" x14ac:dyDescent="0.2">
      <c r="A1182" s="4">
        <v>71</v>
      </c>
      <c r="B1182" s="6"/>
      <c r="C1182" s="437">
        <v>16137</v>
      </c>
      <c r="D1182" s="438">
        <v>13020</v>
      </c>
      <c r="E1182" s="37"/>
      <c r="F1182" s="32"/>
      <c r="G1182" s="32"/>
    </row>
    <row r="1183" spans="1:7" ht="15" hidden="1" x14ac:dyDescent="0.2">
      <c r="A1183" s="4">
        <v>72</v>
      </c>
      <c r="B1183" s="6"/>
      <c r="C1183" s="437">
        <v>17390</v>
      </c>
      <c r="D1183" s="438">
        <v>14083</v>
      </c>
      <c r="E1183" s="37"/>
      <c r="F1183" s="32"/>
      <c r="G1183" s="32"/>
    </row>
    <row r="1184" spans="1:7" ht="15" hidden="1" x14ac:dyDescent="0.2">
      <c r="A1184" s="4">
        <v>73</v>
      </c>
      <c r="B1184" s="6"/>
      <c r="C1184" s="437">
        <v>18702</v>
      </c>
      <c r="D1184" s="438">
        <v>15193</v>
      </c>
      <c r="E1184" s="37"/>
      <c r="F1184" s="32"/>
      <c r="G1184" s="32"/>
    </row>
    <row r="1185" spans="1:7" ht="15" hidden="1" x14ac:dyDescent="0.2">
      <c r="A1185" s="4">
        <v>74</v>
      </c>
      <c r="B1185" s="6"/>
      <c r="C1185" s="437">
        <v>20066</v>
      </c>
      <c r="D1185" s="438">
        <v>16351</v>
      </c>
      <c r="E1185" s="37"/>
      <c r="F1185" s="32"/>
      <c r="G1185" s="32"/>
    </row>
    <row r="1186" spans="1:7" ht="15" hidden="1" x14ac:dyDescent="0.2">
      <c r="A1186" s="4">
        <v>75</v>
      </c>
      <c r="B1186" s="6"/>
      <c r="C1186" s="437">
        <v>21481</v>
      </c>
      <c r="D1186" s="438">
        <v>17558</v>
      </c>
      <c r="E1186" s="37"/>
      <c r="F1186" s="32"/>
      <c r="G1186" s="32"/>
    </row>
    <row r="1187" spans="1:7" ht="15" hidden="1" x14ac:dyDescent="0.2">
      <c r="A1187" s="4">
        <v>76</v>
      </c>
      <c r="B1187" s="6"/>
      <c r="C1187" s="437">
        <v>21481</v>
      </c>
      <c r="D1187" s="438">
        <v>17558</v>
      </c>
      <c r="E1187" s="37"/>
      <c r="F1187" s="32"/>
      <c r="G1187" s="32"/>
    </row>
    <row r="1188" spans="1:7" ht="15" hidden="1" x14ac:dyDescent="0.2">
      <c r="A1188" s="4">
        <v>77</v>
      </c>
      <c r="B1188" s="6"/>
      <c r="C1188" s="437">
        <v>21481</v>
      </c>
      <c r="D1188" s="438">
        <v>17558</v>
      </c>
      <c r="E1188" s="37"/>
      <c r="F1188" s="32"/>
      <c r="G1188" s="32"/>
    </row>
    <row r="1189" spans="1:7" ht="15" hidden="1" x14ac:dyDescent="0.2">
      <c r="A1189" s="4">
        <v>78</v>
      </c>
      <c r="B1189" s="6"/>
      <c r="C1189" s="437">
        <v>21481</v>
      </c>
      <c r="D1189" s="438">
        <v>17558</v>
      </c>
      <c r="E1189" s="37"/>
      <c r="F1189" s="32"/>
      <c r="G1189" s="32"/>
    </row>
    <row r="1190" spans="1:7" ht="15" hidden="1" x14ac:dyDescent="0.2">
      <c r="A1190" s="4">
        <v>79</v>
      </c>
      <c r="B1190" s="6"/>
      <c r="C1190" s="437">
        <v>21481</v>
      </c>
      <c r="D1190" s="438">
        <v>17558</v>
      </c>
      <c r="E1190" s="37"/>
      <c r="F1190" s="32"/>
      <c r="G1190" s="32"/>
    </row>
    <row r="1191" spans="1:7" ht="15" hidden="1" x14ac:dyDescent="0.2">
      <c r="A1191" s="4">
        <v>80</v>
      </c>
      <c r="B1191" s="6"/>
      <c r="C1191" s="437">
        <v>21481</v>
      </c>
      <c r="D1191" s="438">
        <v>17558</v>
      </c>
      <c r="E1191" s="37"/>
      <c r="F1191" s="32"/>
      <c r="G1191" s="32"/>
    </row>
    <row r="1192" spans="1:7" ht="15" hidden="1" x14ac:dyDescent="0.2">
      <c r="A1192" s="4">
        <v>81</v>
      </c>
      <c r="B1192" s="6"/>
      <c r="C1192" s="437">
        <v>21481</v>
      </c>
      <c r="D1192" s="438">
        <v>17558</v>
      </c>
      <c r="E1192" s="37"/>
      <c r="F1192" s="32"/>
      <c r="G1192" s="32"/>
    </row>
    <row r="1193" spans="1:7" ht="15" hidden="1" x14ac:dyDescent="0.2">
      <c r="A1193" s="4">
        <v>82</v>
      </c>
      <c r="B1193" s="6"/>
      <c r="C1193" s="437">
        <v>21481</v>
      </c>
      <c r="D1193" s="438">
        <v>17558</v>
      </c>
      <c r="E1193" s="37"/>
      <c r="F1193" s="32"/>
      <c r="G1193" s="32"/>
    </row>
    <row r="1194" spans="1:7" ht="15" hidden="1" x14ac:dyDescent="0.2">
      <c r="A1194" s="4">
        <v>83</v>
      </c>
      <c r="B1194" s="6"/>
      <c r="C1194" s="437">
        <v>21481</v>
      </c>
      <c r="D1194" s="438">
        <v>17558</v>
      </c>
      <c r="E1194" s="37"/>
      <c r="F1194" s="32"/>
      <c r="G1194" s="32"/>
    </row>
    <row r="1195" spans="1:7" ht="15" hidden="1" x14ac:dyDescent="0.2">
      <c r="A1195" s="4">
        <v>84</v>
      </c>
      <c r="B1195" s="6" t="s">
        <v>3</v>
      </c>
      <c r="C1195" s="437">
        <v>21481</v>
      </c>
      <c r="D1195" s="438">
        <v>17558</v>
      </c>
      <c r="E1195" s="37"/>
      <c r="F1195" s="32"/>
      <c r="G1195" s="32"/>
    </row>
    <row r="1196" spans="1:7" ht="15" hidden="1" x14ac:dyDescent="0.2">
      <c r="A1196" s="4">
        <v>1</v>
      </c>
      <c r="B1196" s="6" t="s">
        <v>4</v>
      </c>
      <c r="C1196" s="435">
        <v>1102</v>
      </c>
      <c r="D1196" s="436">
        <v>866</v>
      </c>
      <c r="E1196" s="37"/>
      <c r="F1196" s="31"/>
      <c r="G1196" s="31"/>
    </row>
    <row r="1197" spans="1:7" ht="15" hidden="1" x14ac:dyDescent="0.2">
      <c r="A1197" s="4">
        <v>2</v>
      </c>
      <c r="B1197" s="6" t="s">
        <v>1</v>
      </c>
      <c r="C1197" s="437">
        <v>1870</v>
      </c>
      <c r="D1197" s="438">
        <v>1467</v>
      </c>
      <c r="E1197" s="37"/>
      <c r="F1197" s="32"/>
      <c r="G1197" s="32"/>
    </row>
    <row r="1198" spans="1:7" ht="15" hidden="1" x14ac:dyDescent="0.2">
      <c r="A1198" s="4">
        <v>3</v>
      </c>
      <c r="B1198" s="6" t="s">
        <v>5</v>
      </c>
      <c r="C1198" s="437">
        <v>2640</v>
      </c>
      <c r="D1198" s="438">
        <v>2073</v>
      </c>
      <c r="E1198" s="37"/>
      <c r="F1198" s="32"/>
      <c r="G1198" s="32"/>
    </row>
    <row r="1199" spans="1:7" hidden="1" x14ac:dyDescent="0.15">
      <c r="A1199" s="4"/>
      <c r="B1199" s="7"/>
      <c r="C1199" s="8"/>
      <c r="D1199" s="8"/>
      <c r="E1199" s="8"/>
      <c r="F1199" s="8"/>
      <c r="G1199" s="8"/>
    </row>
    <row r="1200" spans="1:7" ht="18" hidden="1" x14ac:dyDescent="0.2">
      <c r="A1200" s="555" t="s">
        <v>28</v>
      </c>
      <c r="B1200" s="556"/>
      <c r="C1200" s="556"/>
      <c r="D1200" s="556"/>
      <c r="E1200" s="556"/>
      <c r="F1200" s="556"/>
      <c r="G1200" s="556"/>
    </row>
    <row r="1201" spans="1:7" hidden="1" x14ac:dyDescent="0.15">
      <c r="A1201" s="551" t="s">
        <v>0</v>
      </c>
      <c r="B1201" s="552"/>
      <c r="C1201" s="552"/>
      <c r="D1201" s="552"/>
      <c r="E1201" s="552"/>
      <c r="F1201" s="552"/>
      <c r="G1201" s="552"/>
    </row>
    <row r="1202" spans="1:7" hidden="1" x14ac:dyDescent="0.15">
      <c r="A1202" s="4" t="s">
        <v>2</v>
      </c>
      <c r="B1202" s="5" t="s">
        <v>2</v>
      </c>
      <c r="C1202" s="34">
        <v>10000</v>
      </c>
      <c r="D1202" s="34">
        <v>20000</v>
      </c>
      <c r="E1202" s="34"/>
      <c r="F1202" s="308"/>
      <c r="G1202" s="308"/>
    </row>
    <row r="1203" spans="1:7" hidden="1" x14ac:dyDescent="0.15">
      <c r="A1203" s="4">
        <v>18</v>
      </c>
      <c r="B1203" s="6"/>
      <c r="C1203" s="10">
        <f>+C1129*$K$2</f>
        <v>243.50666666666669</v>
      </c>
      <c r="D1203" s="10">
        <f t="shared" ref="D1203:G1203" si="69">+D1129*$K$2</f>
        <v>188.81333333333333</v>
      </c>
      <c r="E1203" s="10">
        <f t="shared" si="69"/>
        <v>0</v>
      </c>
      <c r="F1203" s="10">
        <f t="shared" si="69"/>
        <v>0</v>
      </c>
      <c r="G1203" s="10">
        <f t="shared" si="69"/>
        <v>0</v>
      </c>
    </row>
    <row r="1204" spans="1:7" hidden="1" x14ac:dyDescent="0.15">
      <c r="A1204" s="4">
        <v>19</v>
      </c>
      <c r="B1204" s="6"/>
      <c r="C1204" s="10">
        <f t="shared" ref="C1204:G1219" si="70">+C1130*$K$2</f>
        <v>243.50666666666669</v>
      </c>
      <c r="D1204" s="10">
        <f t="shared" si="70"/>
        <v>188.81333333333333</v>
      </c>
      <c r="E1204" s="10">
        <f t="shared" si="70"/>
        <v>0</v>
      </c>
      <c r="F1204" s="10">
        <f t="shared" si="70"/>
        <v>0</v>
      </c>
      <c r="G1204" s="10">
        <f t="shared" si="70"/>
        <v>0</v>
      </c>
    </row>
    <row r="1205" spans="1:7" hidden="1" x14ac:dyDescent="0.15">
      <c r="A1205" s="4">
        <v>20</v>
      </c>
      <c r="B1205" s="6"/>
      <c r="C1205" s="10">
        <f t="shared" si="70"/>
        <v>243.50666666666669</v>
      </c>
      <c r="D1205" s="10">
        <f t="shared" si="70"/>
        <v>188.81333333333333</v>
      </c>
      <c r="E1205" s="10">
        <f t="shared" si="70"/>
        <v>0</v>
      </c>
      <c r="F1205" s="10">
        <f t="shared" si="70"/>
        <v>0</v>
      </c>
      <c r="G1205" s="10">
        <f t="shared" si="70"/>
        <v>0</v>
      </c>
    </row>
    <row r="1206" spans="1:7" hidden="1" x14ac:dyDescent="0.15">
      <c r="A1206" s="4">
        <v>21</v>
      </c>
      <c r="B1206" s="6"/>
      <c r="C1206" s="10">
        <f t="shared" si="70"/>
        <v>243.50666666666669</v>
      </c>
      <c r="D1206" s="10">
        <f t="shared" si="70"/>
        <v>188.81333333333333</v>
      </c>
      <c r="E1206" s="10">
        <f t="shared" si="70"/>
        <v>0</v>
      </c>
      <c r="F1206" s="10">
        <f t="shared" si="70"/>
        <v>0</v>
      </c>
      <c r="G1206" s="10">
        <f t="shared" si="70"/>
        <v>0</v>
      </c>
    </row>
    <row r="1207" spans="1:7" hidden="1" x14ac:dyDescent="0.15">
      <c r="A1207" s="4">
        <v>22</v>
      </c>
      <c r="B1207" s="6"/>
      <c r="C1207" s="10">
        <f t="shared" si="70"/>
        <v>243.50666666666669</v>
      </c>
      <c r="D1207" s="10">
        <f t="shared" si="70"/>
        <v>188.81333333333333</v>
      </c>
      <c r="E1207" s="10">
        <f t="shared" si="70"/>
        <v>0</v>
      </c>
      <c r="F1207" s="10">
        <f t="shared" si="70"/>
        <v>0</v>
      </c>
      <c r="G1207" s="10">
        <f t="shared" si="70"/>
        <v>0</v>
      </c>
    </row>
    <row r="1208" spans="1:7" hidden="1" x14ac:dyDescent="0.15">
      <c r="A1208" s="4">
        <v>23</v>
      </c>
      <c r="B1208" s="6"/>
      <c r="C1208" s="10">
        <f t="shared" si="70"/>
        <v>243.50666666666669</v>
      </c>
      <c r="D1208" s="10">
        <f t="shared" si="70"/>
        <v>188.81333333333333</v>
      </c>
      <c r="E1208" s="10">
        <f t="shared" si="70"/>
        <v>0</v>
      </c>
      <c r="F1208" s="10">
        <f t="shared" si="70"/>
        <v>0</v>
      </c>
      <c r="G1208" s="10">
        <f t="shared" si="70"/>
        <v>0</v>
      </c>
    </row>
    <row r="1209" spans="1:7" hidden="1" x14ac:dyDescent="0.15">
      <c r="A1209" s="4">
        <v>24</v>
      </c>
      <c r="B1209" s="6"/>
      <c r="C1209" s="10">
        <f t="shared" si="70"/>
        <v>243.50666666666669</v>
      </c>
      <c r="D1209" s="10">
        <f t="shared" si="70"/>
        <v>188.81333333333333</v>
      </c>
      <c r="E1209" s="10">
        <f t="shared" si="70"/>
        <v>0</v>
      </c>
      <c r="F1209" s="10">
        <f t="shared" si="70"/>
        <v>0</v>
      </c>
      <c r="G1209" s="10">
        <f t="shared" si="70"/>
        <v>0</v>
      </c>
    </row>
    <row r="1210" spans="1:7" hidden="1" x14ac:dyDescent="0.15">
      <c r="A1210" s="4">
        <v>25</v>
      </c>
      <c r="B1210" s="6"/>
      <c r="C1210" s="10">
        <f t="shared" si="70"/>
        <v>260.68</v>
      </c>
      <c r="D1210" s="10">
        <f t="shared" si="70"/>
        <v>200.38666666666668</v>
      </c>
      <c r="E1210" s="10">
        <f t="shared" si="70"/>
        <v>0</v>
      </c>
      <c r="F1210" s="10">
        <f t="shared" si="70"/>
        <v>0</v>
      </c>
      <c r="G1210" s="10">
        <f t="shared" si="70"/>
        <v>0</v>
      </c>
    </row>
    <row r="1211" spans="1:7" hidden="1" x14ac:dyDescent="0.15">
      <c r="A1211" s="4">
        <v>26</v>
      </c>
      <c r="B1211" s="6"/>
      <c r="C1211" s="10">
        <f t="shared" si="70"/>
        <v>260.68</v>
      </c>
      <c r="D1211" s="10">
        <f t="shared" si="70"/>
        <v>200.38666666666668</v>
      </c>
      <c r="E1211" s="10">
        <f t="shared" si="70"/>
        <v>0</v>
      </c>
      <c r="F1211" s="10">
        <f t="shared" si="70"/>
        <v>0</v>
      </c>
      <c r="G1211" s="10">
        <f t="shared" si="70"/>
        <v>0</v>
      </c>
    </row>
    <row r="1212" spans="1:7" hidden="1" x14ac:dyDescent="0.15">
      <c r="A1212" s="4">
        <v>27</v>
      </c>
      <c r="B1212" s="6"/>
      <c r="C1212" s="10">
        <f t="shared" si="70"/>
        <v>260.68</v>
      </c>
      <c r="D1212" s="10">
        <f t="shared" si="70"/>
        <v>200.38666666666668</v>
      </c>
      <c r="E1212" s="10">
        <f t="shared" si="70"/>
        <v>0</v>
      </c>
      <c r="F1212" s="10">
        <f t="shared" si="70"/>
        <v>0</v>
      </c>
      <c r="G1212" s="10">
        <f t="shared" si="70"/>
        <v>0</v>
      </c>
    </row>
    <row r="1213" spans="1:7" hidden="1" x14ac:dyDescent="0.15">
      <c r="A1213" s="4">
        <v>28</v>
      </c>
      <c r="B1213" s="6"/>
      <c r="C1213" s="10">
        <f t="shared" si="70"/>
        <v>260.68</v>
      </c>
      <c r="D1213" s="10">
        <f t="shared" si="70"/>
        <v>200.38666666666668</v>
      </c>
      <c r="E1213" s="10">
        <f t="shared" si="70"/>
        <v>0</v>
      </c>
      <c r="F1213" s="10">
        <f t="shared" si="70"/>
        <v>0</v>
      </c>
      <c r="G1213" s="10">
        <f t="shared" si="70"/>
        <v>0</v>
      </c>
    </row>
    <row r="1214" spans="1:7" hidden="1" x14ac:dyDescent="0.15">
      <c r="A1214" s="4">
        <v>29</v>
      </c>
      <c r="B1214" s="6"/>
      <c r="C1214" s="10">
        <f t="shared" si="70"/>
        <v>260.68</v>
      </c>
      <c r="D1214" s="10">
        <f t="shared" si="70"/>
        <v>200.38666666666668</v>
      </c>
      <c r="E1214" s="10">
        <f t="shared" si="70"/>
        <v>0</v>
      </c>
      <c r="F1214" s="10">
        <f t="shared" si="70"/>
        <v>0</v>
      </c>
      <c r="G1214" s="10">
        <f t="shared" si="70"/>
        <v>0</v>
      </c>
    </row>
    <row r="1215" spans="1:7" hidden="1" x14ac:dyDescent="0.15">
      <c r="A1215" s="4">
        <v>30</v>
      </c>
      <c r="B1215" s="6"/>
      <c r="C1215" s="10">
        <f t="shared" si="70"/>
        <v>290.64</v>
      </c>
      <c r="D1215" s="10">
        <f t="shared" si="70"/>
        <v>221.29333333333335</v>
      </c>
      <c r="E1215" s="10">
        <f t="shared" si="70"/>
        <v>0</v>
      </c>
      <c r="F1215" s="10">
        <f t="shared" si="70"/>
        <v>0</v>
      </c>
      <c r="G1215" s="10">
        <f t="shared" si="70"/>
        <v>0</v>
      </c>
    </row>
    <row r="1216" spans="1:7" hidden="1" x14ac:dyDescent="0.15">
      <c r="A1216" s="4">
        <v>31</v>
      </c>
      <c r="B1216" s="6"/>
      <c r="C1216" s="10">
        <f t="shared" si="70"/>
        <v>290.64</v>
      </c>
      <c r="D1216" s="10">
        <f t="shared" si="70"/>
        <v>221.29333333333335</v>
      </c>
      <c r="E1216" s="10">
        <f t="shared" si="70"/>
        <v>0</v>
      </c>
      <c r="F1216" s="10">
        <f t="shared" si="70"/>
        <v>0</v>
      </c>
      <c r="G1216" s="10">
        <f t="shared" si="70"/>
        <v>0</v>
      </c>
    </row>
    <row r="1217" spans="1:7" hidden="1" x14ac:dyDescent="0.15">
      <c r="A1217" s="4">
        <v>32</v>
      </c>
      <c r="B1217" s="6"/>
      <c r="C1217" s="10">
        <f t="shared" si="70"/>
        <v>290.64</v>
      </c>
      <c r="D1217" s="10">
        <f t="shared" si="70"/>
        <v>221.29333333333335</v>
      </c>
      <c r="E1217" s="10">
        <f t="shared" si="70"/>
        <v>0</v>
      </c>
      <c r="F1217" s="10">
        <f t="shared" si="70"/>
        <v>0</v>
      </c>
      <c r="G1217" s="10">
        <f>+G1143*$K$2</f>
        <v>0</v>
      </c>
    </row>
    <row r="1218" spans="1:7" hidden="1" x14ac:dyDescent="0.15">
      <c r="A1218" s="4">
        <v>33</v>
      </c>
      <c r="B1218" s="6"/>
      <c r="C1218" s="10">
        <f t="shared" si="70"/>
        <v>290.64</v>
      </c>
      <c r="D1218" s="10">
        <f t="shared" si="70"/>
        <v>221.29333333333335</v>
      </c>
      <c r="E1218" s="10">
        <f t="shared" si="70"/>
        <v>0</v>
      </c>
      <c r="F1218" s="10">
        <f t="shared" si="70"/>
        <v>0</v>
      </c>
      <c r="G1218" s="10">
        <f t="shared" si="70"/>
        <v>0</v>
      </c>
    </row>
    <row r="1219" spans="1:7" hidden="1" x14ac:dyDescent="0.15">
      <c r="A1219" s="4">
        <v>34</v>
      </c>
      <c r="B1219" s="6"/>
      <c r="C1219" s="10">
        <f t="shared" si="70"/>
        <v>290.64</v>
      </c>
      <c r="D1219" s="10">
        <f t="shared" si="70"/>
        <v>221.29333333333335</v>
      </c>
      <c r="E1219" s="10">
        <f t="shared" si="70"/>
        <v>0</v>
      </c>
      <c r="F1219" s="10">
        <f t="shared" si="70"/>
        <v>0</v>
      </c>
      <c r="G1219" s="10">
        <f t="shared" si="70"/>
        <v>0</v>
      </c>
    </row>
    <row r="1220" spans="1:7" hidden="1" x14ac:dyDescent="0.15">
      <c r="A1220" s="4">
        <v>35</v>
      </c>
      <c r="B1220" s="6"/>
      <c r="C1220" s="10">
        <f t="shared" ref="C1220:G1235" si="71">+C1146*$K$2</f>
        <v>324.70666666666671</v>
      </c>
      <c r="D1220" s="10">
        <f t="shared" si="71"/>
        <v>246.4</v>
      </c>
      <c r="E1220" s="10">
        <f t="shared" si="71"/>
        <v>0</v>
      </c>
      <c r="F1220" s="10">
        <f t="shared" si="71"/>
        <v>0</v>
      </c>
      <c r="G1220" s="10">
        <f t="shared" si="71"/>
        <v>0</v>
      </c>
    </row>
    <row r="1221" spans="1:7" hidden="1" x14ac:dyDescent="0.15">
      <c r="A1221" s="4">
        <v>36</v>
      </c>
      <c r="B1221" s="6"/>
      <c r="C1221" s="10">
        <f t="shared" si="71"/>
        <v>324.70666666666671</v>
      </c>
      <c r="D1221" s="10">
        <f t="shared" si="71"/>
        <v>246.4</v>
      </c>
      <c r="E1221" s="10">
        <f t="shared" si="71"/>
        <v>0</v>
      </c>
      <c r="F1221" s="10">
        <f t="shared" si="71"/>
        <v>0</v>
      </c>
      <c r="G1221" s="10">
        <f t="shared" si="71"/>
        <v>0</v>
      </c>
    </row>
    <row r="1222" spans="1:7" hidden="1" x14ac:dyDescent="0.15">
      <c r="A1222" s="4">
        <v>37</v>
      </c>
      <c r="B1222" s="6"/>
      <c r="C1222" s="10">
        <f t="shared" si="71"/>
        <v>324.70666666666671</v>
      </c>
      <c r="D1222" s="10">
        <f t="shared" si="71"/>
        <v>246.4</v>
      </c>
      <c r="E1222" s="10">
        <f t="shared" si="71"/>
        <v>0</v>
      </c>
      <c r="F1222" s="10">
        <f t="shared" si="71"/>
        <v>0</v>
      </c>
      <c r="G1222" s="10">
        <f t="shared" si="71"/>
        <v>0</v>
      </c>
    </row>
    <row r="1223" spans="1:7" hidden="1" x14ac:dyDescent="0.15">
      <c r="A1223" s="4">
        <v>38</v>
      </c>
      <c r="B1223" s="6"/>
      <c r="C1223" s="10">
        <f t="shared" si="71"/>
        <v>324.70666666666671</v>
      </c>
      <c r="D1223" s="10">
        <f t="shared" si="71"/>
        <v>246.4</v>
      </c>
      <c r="E1223" s="10">
        <f t="shared" si="71"/>
        <v>0</v>
      </c>
      <c r="F1223" s="10">
        <f t="shared" si="71"/>
        <v>0</v>
      </c>
      <c r="G1223" s="10">
        <f t="shared" si="71"/>
        <v>0</v>
      </c>
    </row>
    <row r="1224" spans="1:7" hidden="1" x14ac:dyDescent="0.15">
      <c r="A1224" s="4">
        <v>39</v>
      </c>
      <c r="B1224" s="6"/>
      <c r="C1224" s="10">
        <f t="shared" si="71"/>
        <v>324.70666666666671</v>
      </c>
      <c r="D1224" s="10">
        <f t="shared" si="71"/>
        <v>246.4</v>
      </c>
      <c r="E1224" s="10">
        <f t="shared" si="71"/>
        <v>0</v>
      </c>
      <c r="F1224" s="10">
        <f t="shared" si="71"/>
        <v>0</v>
      </c>
      <c r="G1224" s="10">
        <f t="shared" si="71"/>
        <v>0</v>
      </c>
    </row>
    <row r="1225" spans="1:7" hidden="1" x14ac:dyDescent="0.15">
      <c r="A1225" s="4">
        <v>40</v>
      </c>
      <c r="B1225" s="6"/>
      <c r="C1225" s="10">
        <f t="shared" si="71"/>
        <v>364</v>
      </c>
      <c r="D1225" s="10">
        <f t="shared" si="71"/>
        <v>275.8</v>
      </c>
      <c r="E1225" s="10">
        <f t="shared" si="71"/>
        <v>0</v>
      </c>
      <c r="F1225" s="10">
        <f t="shared" si="71"/>
        <v>0</v>
      </c>
      <c r="G1225" s="10">
        <f t="shared" si="71"/>
        <v>0</v>
      </c>
    </row>
    <row r="1226" spans="1:7" hidden="1" x14ac:dyDescent="0.15">
      <c r="A1226" s="4">
        <v>41</v>
      </c>
      <c r="B1226" s="6"/>
      <c r="C1226" s="10">
        <f t="shared" si="71"/>
        <v>364</v>
      </c>
      <c r="D1226" s="10">
        <f t="shared" si="71"/>
        <v>275.8</v>
      </c>
      <c r="E1226" s="10">
        <f t="shared" si="71"/>
        <v>0</v>
      </c>
      <c r="F1226" s="10">
        <f t="shared" si="71"/>
        <v>0</v>
      </c>
      <c r="G1226" s="10">
        <f t="shared" si="71"/>
        <v>0</v>
      </c>
    </row>
    <row r="1227" spans="1:7" hidden="1" x14ac:dyDescent="0.15">
      <c r="A1227" s="4">
        <v>42</v>
      </c>
      <c r="B1227" s="6"/>
      <c r="C1227" s="10">
        <f t="shared" si="71"/>
        <v>364</v>
      </c>
      <c r="D1227" s="10">
        <f t="shared" si="71"/>
        <v>275.8</v>
      </c>
      <c r="E1227" s="10">
        <f t="shared" si="71"/>
        <v>0</v>
      </c>
      <c r="F1227" s="10">
        <f t="shared" si="71"/>
        <v>0</v>
      </c>
      <c r="G1227" s="10">
        <f t="shared" si="71"/>
        <v>0</v>
      </c>
    </row>
    <row r="1228" spans="1:7" hidden="1" x14ac:dyDescent="0.15">
      <c r="A1228" s="4">
        <v>43</v>
      </c>
      <c r="B1228" s="6"/>
      <c r="C1228" s="10">
        <f t="shared" si="71"/>
        <v>364</v>
      </c>
      <c r="D1228" s="10">
        <f t="shared" si="71"/>
        <v>275.8</v>
      </c>
      <c r="E1228" s="10">
        <f t="shared" si="71"/>
        <v>0</v>
      </c>
      <c r="F1228" s="10">
        <f t="shared" si="71"/>
        <v>0</v>
      </c>
      <c r="G1228" s="10">
        <f t="shared" si="71"/>
        <v>0</v>
      </c>
    </row>
    <row r="1229" spans="1:7" hidden="1" x14ac:dyDescent="0.15">
      <c r="A1229" s="4">
        <v>44</v>
      </c>
      <c r="B1229" s="6"/>
      <c r="C1229" s="10">
        <f t="shared" si="71"/>
        <v>364</v>
      </c>
      <c r="D1229" s="10">
        <f t="shared" si="71"/>
        <v>275.8</v>
      </c>
      <c r="E1229" s="10">
        <f t="shared" si="71"/>
        <v>0</v>
      </c>
      <c r="F1229" s="10">
        <f t="shared" si="71"/>
        <v>0</v>
      </c>
      <c r="G1229" s="10">
        <f t="shared" si="71"/>
        <v>0</v>
      </c>
    </row>
    <row r="1230" spans="1:7" hidden="1" x14ac:dyDescent="0.15">
      <c r="A1230" s="4">
        <v>45</v>
      </c>
      <c r="B1230" s="6"/>
      <c r="C1230" s="10">
        <f t="shared" si="71"/>
        <v>407.5866666666667</v>
      </c>
      <c r="D1230" s="10">
        <f t="shared" si="71"/>
        <v>309.40000000000003</v>
      </c>
      <c r="E1230" s="10">
        <f t="shared" si="71"/>
        <v>0</v>
      </c>
      <c r="F1230" s="10">
        <f t="shared" si="71"/>
        <v>0</v>
      </c>
      <c r="G1230" s="10">
        <f t="shared" si="71"/>
        <v>0</v>
      </c>
    </row>
    <row r="1231" spans="1:7" hidden="1" x14ac:dyDescent="0.15">
      <c r="A1231" s="4">
        <v>46</v>
      </c>
      <c r="B1231" s="6"/>
      <c r="C1231" s="10">
        <f t="shared" si="71"/>
        <v>407.5866666666667</v>
      </c>
      <c r="D1231" s="10">
        <f t="shared" si="71"/>
        <v>309.40000000000003</v>
      </c>
      <c r="E1231" s="10">
        <f t="shared" si="71"/>
        <v>0</v>
      </c>
      <c r="F1231" s="10">
        <f t="shared" si="71"/>
        <v>0</v>
      </c>
      <c r="G1231" s="10">
        <f t="shared" si="71"/>
        <v>0</v>
      </c>
    </row>
    <row r="1232" spans="1:7" hidden="1" x14ac:dyDescent="0.15">
      <c r="A1232" s="4">
        <v>47</v>
      </c>
      <c r="B1232" s="6"/>
      <c r="C1232" s="10">
        <f t="shared" si="71"/>
        <v>407.5866666666667</v>
      </c>
      <c r="D1232" s="10">
        <f t="shared" si="71"/>
        <v>309.40000000000003</v>
      </c>
      <c r="E1232" s="10">
        <f t="shared" si="71"/>
        <v>0</v>
      </c>
      <c r="F1232" s="10">
        <f t="shared" si="71"/>
        <v>0</v>
      </c>
      <c r="G1232" s="10">
        <f t="shared" si="71"/>
        <v>0</v>
      </c>
    </row>
    <row r="1233" spans="1:7" hidden="1" x14ac:dyDescent="0.15">
      <c r="A1233" s="4">
        <v>48</v>
      </c>
      <c r="B1233" s="6"/>
      <c r="C1233" s="10">
        <f t="shared" si="71"/>
        <v>407.5866666666667</v>
      </c>
      <c r="D1233" s="10">
        <f t="shared" si="71"/>
        <v>309.40000000000003</v>
      </c>
      <c r="E1233" s="10">
        <f t="shared" si="71"/>
        <v>0</v>
      </c>
      <c r="F1233" s="10">
        <f t="shared" si="71"/>
        <v>0</v>
      </c>
      <c r="G1233" s="10">
        <f t="shared" si="71"/>
        <v>0</v>
      </c>
    </row>
    <row r="1234" spans="1:7" hidden="1" x14ac:dyDescent="0.15">
      <c r="A1234" s="4">
        <v>49</v>
      </c>
      <c r="B1234" s="6"/>
      <c r="C1234" s="10">
        <f t="shared" si="71"/>
        <v>407.5866666666667</v>
      </c>
      <c r="D1234" s="10">
        <f t="shared" si="71"/>
        <v>309.40000000000003</v>
      </c>
      <c r="E1234" s="10">
        <f t="shared" si="71"/>
        <v>0</v>
      </c>
      <c r="F1234" s="10">
        <f t="shared" si="71"/>
        <v>0</v>
      </c>
      <c r="G1234" s="10">
        <f t="shared" si="71"/>
        <v>0</v>
      </c>
    </row>
    <row r="1235" spans="1:7" hidden="1" x14ac:dyDescent="0.15">
      <c r="A1235" s="4">
        <v>50</v>
      </c>
      <c r="B1235" s="6"/>
      <c r="C1235" s="10">
        <f t="shared" si="71"/>
        <v>456.49333333333334</v>
      </c>
      <c r="D1235" s="10">
        <f t="shared" si="71"/>
        <v>347.57333333333332</v>
      </c>
      <c r="E1235" s="10">
        <f t="shared" si="71"/>
        <v>0</v>
      </c>
      <c r="F1235" s="10">
        <f t="shared" si="71"/>
        <v>0</v>
      </c>
      <c r="G1235" s="10">
        <f t="shared" si="71"/>
        <v>0</v>
      </c>
    </row>
    <row r="1236" spans="1:7" hidden="1" x14ac:dyDescent="0.15">
      <c r="A1236" s="4">
        <v>51</v>
      </c>
      <c r="B1236" s="6"/>
      <c r="C1236" s="10">
        <f t="shared" ref="C1236:G1251" si="72">+C1162*$K$2</f>
        <v>456.49333333333334</v>
      </c>
      <c r="D1236" s="10">
        <f t="shared" si="72"/>
        <v>347.57333333333332</v>
      </c>
      <c r="E1236" s="10">
        <f t="shared" si="72"/>
        <v>0</v>
      </c>
      <c r="F1236" s="10">
        <f t="shared" si="72"/>
        <v>0</v>
      </c>
      <c r="G1236" s="10">
        <f t="shared" si="72"/>
        <v>0</v>
      </c>
    </row>
    <row r="1237" spans="1:7" hidden="1" x14ac:dyDescent="0.15">
      <c r="A1237" s="4">
        <v>52</v>
      </c>
      <c r="B1237" s="6"/>
      <c r="C1237" s="10">
        <f t="shared" si="72"/>
        <v>456.49333333333334</v>
      </c>
      <c r="D1237" s="10">
        <f t="shared" si="72"/>
        <v>347.57333333333332</v>
      </c>
      <c r="E1237" s="10">
        <f t="shared" si="72"/>
        <v>0</v>
      </c>
      <c r="F1237" s="10">
        <f t="shared" si="72"/>
        <v>0</v>
      </c>
      <c r="G1237" s="10">
        <f t="shared" si="72"/>
        <v>0</v>
      </c>
    </row>
    <row r="1238" spans="1:7" hidden="1" x14ac:dyDescent="0.15">
      <c r="A1238" s="4">
        <v>53</v>
      </c>
      <c r="B1238" s="6"/>
      <c r="C1238" s="10">
        <f t="shared" si="72"/>
        <v>456.49333333333334</v>
      </c>
      <c r="D1238" s="10">
        <f t="shared" si="72"/>
        <v>347.57333333333332</v>
      </c>
      <c r="E1238" s="10">
        <f t="shared" si="72"/>
        <v>0</v>
      </c>
      <c r="F1238" s="10">
        <f t="shared" si="72"/>
        <v>0</v>
      </c>
      <c r="G1238" s="10">
        <f t="shared" si="72"/>
        <v>0</v>
      </c>
    </row>
    <row r="1239" spans="1:7" hidden="1" x14ac:dyDescent="0.15">
      <c r="A1239" s="4">
        <v>54</v>
      </c>
      <c r="B1239" s="6"/>
      <c r="C1239" s="10">
        <f t="shared" si="72"/>
        <v>456.49333333333334</v>
      </c>
      <c r="D1239" s="10">
        <f t="shared" si="72"/>
        <v>347.57333333333332</v>
      </c>
      <c r="E1239" s="10">
        <f t="shared" si="72"/>
        <v>0</v>
      </c>
      <c r="F1239" s="10">
        <f t="shared" si="72"/>
        <v>0</v>
      </c>
      <c r="G1239" s="10">
        <f t="shared" si="72"/>
        <v>0</v>
      </c>
    </row>
    <row r="1240" spans="1:7" hidden="1" x14ac:dyDescent="0.15">
      <c r="A1240" s="4">
        <v>55</v>
      </c>
      <c r="B1240" s="6"/>
      <c r="C1240" s="10">
        <f t="shared" si="72"/>
        <v>510.44</v>
      </c>
      <c r="D1240" s="10">
        <f t="shared" si="72"/>
        <v>390.32</v>
      </c>
      <c r="E1240" s="10">
        <f t="shared" si="72"/>
        <v>0</v>
      </c>
      <c r="F1240" s="10">
        <f t="shared" si="72"/>
        <v>0</v>
      </c>
      <c r="G1240" s="10">
        <f t="shared" si="72"/>
        <v>0</v>
      </c>
    </row>
    <row r="1241" spans="1:7" hidden="1" x14ac:dyDescent="0.15">
      <c r="A1241" s="4">
        <v>56</v>
      </c>
      <c r="B1241" s="6"/>
      <c r="C1241" s="10">
        <f t="shared" si="72"/>
        <v>510.44</v>
      </c>
      <c r="D1241" s="10">
        <f t="shared" si="72"/>
        <v>390.32</v>
      </c>
      <c r="E1241" s="10">
        <f t="shared" si="72"/>
        <v>0</v>
      </c>
      <c r="F1241" s="10">
        <f t="shared" si="72"/>
        <v>0</v>
      </c>
      <c r="G1241" s="10">
        <f t="shared" si="72"/>
        <v>0</v>
      </c>
    </row>
    <row r="1242" spans="1:7" hidden="1" x14ac:dyDescent="0.15">
      <c r="A1242" s="4">
        <v>57</v>
      </c>
      <c r="B1242" s="6"/>
      <c r="C1242" s="10">
        <f t="shared" si="72"/>
        <v>510.44</v>
      </c>
      <c r="D1242" s="10">
        <f t="shared" si="72"/>
        <v>390.32</v>
      </c>
      <c r="E1242" s="10">
        <f t="shared" si="72"/>
        <v>0</v>
      </c>
      <c r="F1242" s="10">
        <f t="shared" si="72"/>
        <v>0</v>
      </c>
      <c r="G1242" s="10">
        <f t="shared" si="72"/>
        <v>0</v>
      </c>
    </row>
    <row r="1243" spans="1:7" hidden="1" x14ac:dyDescent="0.15">
      <c r="A1243" s="4">
        <v>58</v>
      </c>
      <c r="B1243" s="6"/>
      <c r="C1243" s="10">
        <f t="shared" si="72"/>
        <v>510.44</v>
      </c>
      <c r="D1243" s="10">
        <f t="shared" si="72"/>
        <v>390.32</v>
      </c>
      <c r="E1243" s="10">
        <f t="shared" si="72"/>
        <v>0</v>
      </c>
      <c r="F1243" s="10">
        <f t="shared" si="72"/>
        <v>0</v>
      </c>
      <c r="G1243" s="10">
        <f t="shared" si="72"/>
        <v>0</v>
      </c>
    </row>
    <row r="1244" spans="1:7" hidden="1" x14ac:dyDescent="0.15">
      <c r="A1244" s="4">
        <v>59</v>
      </c>
      <c r="B1244" s="6"/>
      <c r="C1244" s="10">
        <f t="shared" si="72"/>
        <v>510.44</v>
      </c>
      <c r="D1244" s="10">
        <f t="shared" si="72"/>
        <v>390.32</v>
      </c>
      <c r="E1244" s="10">
        <f t="shared" si="72"/>
        <v>0</v>
      </c>
      <c r="F1244" s="10">
        <f t="shared" si="72"/>
        <v>0</v>
      </c>
      <c r="G1244" s="10">
        <f t="shared" si="72"/>
        <v>0</v>
      </c>
    </row>
    <row r="1245" spans="1:7" hidden="1" x14ac:dyDescent="0.15">
      <c r="A1245" s="4">
        <v>60</v>
      </c>
      <c r="B1245" s="6"/>
      <c r="C1245" s="10">
        <f t="shared" si="72"/>
        <v>546.09333333333336</v>
      </c>
      <c r="D1245" s="10">
        <f t="shared" si="72"/>
        <v>418.78666666666669</v>
      </c>
      <c r="E1245" s="10">
        <f t="shared" si="72"/>
        <v>0</v>
      </c>
      <c r="F1245" s="10">
        <f t="shared" si="72"/>
        <v>0</v>
      </c>
      <c r="G1245" s="10">
        <f t="shared" si="72"/>
        <v>0</v>
      </c>
    </row>
    <row r="1246" spans="1:7" hidden="1" x14ac:dyDescent="0.15">
      <c r="A1246" s="4">
        <v>61</v>
      </c>
      <c r="B1246" s="6"/>
      <c r="C1246" s="10">
        <f t="shared" si="72"/>
        <v>608.34666666666669</v>
      </c>
      <c r="D1246" s="10">
        <f t="shared" si="72"/>
        <v>468.72</v>
      </c>
      <c r="E1246" s="10">
        <f t="shared" si="72"/>
        <v>0</v>
      </c>
      <c r="F1246" s="10">
        <f t="shared" si="72"/>
        <v>0</v>
      </c>
      <c r="G1246" s="10">
        <f t="shared" si="72"/>
        <v>0</v>
      </c>
    </row>
    <row r="1247" spans="1:7" hidden="1" x14ac:dyDescent="0.15">
      <c r="A1247" s="4">
        <v>62</v>
      </c>
      <c r="B1247" s="6"/>
      <c r="C1247" s="10">
        <f t="shared" si="72"/>
        <v>675.54666666666674</v>
      </c>
      <c r="D1247" s="10">
        <f t="shared" si="72"/>
        <v>523.32000000000005</v>
      </c>
      <c r="E1247" s="10">
        <f t="shared" si="72"/>
        <v>0</v>
      </c>
      <c r="F1247" s="10">
        <f t="shared" si="72"/>
        <v>0</v>
      </c>
      <c r="G1247" s="10">
        <f t="shared" si="72"/>
        <v>0</v>
      </c>
    </row>
    <row r="1248" spans="1:7" hidden="1" x14ac:dyDescent="0.15">
      <c r="A1248" s="4">
        <v>63</v>
      </c>
      <c r="B1248" s="6"/>
      <c r="C1248" s="10">
        <f t="shared" si="72"/>
        <v>747.88</v>
      </c>
      <c r="D1248" s="10">
        <f t="shared" si="72"/>
        <v>582.30666666666673</v>
      </c>
      <c r="E1248" s="10">
        <f t="shared" si="72"/>
        <v>0</v>
      </c>
      <c r="F1248" s="10">
        <f t="shared" si="72"/>
        <v>0</v>
      </c>
      <c r="G1248" s="10">
        <f t="shared" si="72"/>
        <v>0</v>
      </c>
    </row>
    <row r="1249" spans="1:7" hidden="1" x14ac:dyDescent="0.15">
      <c r="A1249" s="4">
        <v>64</v>
      </c>
      <c r="B1249" s="6"/>
      <c r="C1249" s="10">
        <f t="shared" si="72"/>
        <v>825.06666666666672</v>
      </c>
      <c r="D1249" s="10">
        <f t="shared" si="72"/>
        <v>645.86666666666667</v>
      </c>
      <c r="E1249" s="10">
        <f t="shared" si="72"/>
        <v>0</v>
      </c>
      <c r="F1249" s="10">
        <f t="shared" si="72"/>
        <v>0</v>
      </c>
      <c r="G1249" s="10">
        <f t="shared" si="72"/>
        <v>0</v>
      </c>
    </row>
    <row r="1250" spans="1:7" hidden="1" x14ac:dyDescent="0.15">
      <c r="A1250" s="4">
        <v>65</v>
      </c>
      <c r="B1250" s="6"/>
      <c r="C1250" s="10">
        <f t="shared" si="72"/>
        <v>907.38666666666666</v>
      </c>
      <c r="D1250" s="10">
        <f t="shared" si="72"/>
        <v>713.81333333333339</v>
      </c>
      <c r="E1250" s="10">
        <f t="shared" si="72"/>
        <v>0</v>
      </c>
      <c r="F1250" s="10">
        <f t="shared" si="72"/>
        <v>0</v>
      </c>
      <c r="G1250" s="10">
        <f t="shared" si="72"/>
        <v>0</v>
      </c>
    </row>
    <row r="1251" spans="1:7" hidden="1" x14ac:dyDescent="0.15">
      <c r="A1251" s="4">
        <v>66</v>
      </c>
      <c r="B1251" s="6"/>
      <c r="C1251" s="10">
        <f t="shared" si="72"/>
        <v>994.56000000000006</v>
      </c>
      <c r="D1251" s="10">
        <f t="shared" si="72"/>
        <v>786.14666666666665</v>
      </c>
      <c r="E1251" s="10">
        <f t="shared" si="72"/>
        <v>0</v>
      </c>
      <c r="F1251" s="10">
        <f t="shared" si="72"/>
        <v>0</v>
      </c>
      <c r="G1251" s="10">
        <f t="shared" si="72"/>
        <v>0</v>
      </c>
    </row>
    <row r="1252" spans="1:7" hidden="1" x14ac:dyDescent="0.15">
      <c r="A1252" s="4">
        <v>67</v>
      </c>
      <c r="B1252" s="6"/>
      <c r="C1252" s="10">
        <f t="shared" ref="C1252:G1267" si="73">+C1178*$K$2</f>
        <v>1087.0533333333333</v>
      </c>
      <c r="D1252" s="10">
        <f t="shared" si="73"/>
        <v>862.96</v>
      </c>
      <c r="E1252" s="10">
        <f t="shared" si="73"/>
        <v>0</v>
      </c>
      <c r="F1252" s="10">
        <f t="shared" si="73"/>
        <v>0</v>
      </c>
      <c r="G1252" s="10">
        <f t="shared" si="73"/>
        <v>0</v>
      </c>
    </row>
    <row r="1253" spans="1:7" hidden="1" x14ac:dyDescent="0.15">
      <c r="A1253" s="4">
        <v>68</v>
      </c>
      <c r="B1253" s="6"/>
      <c r="C1253" s="10">
        <f t="shared" si="73"/>
        <v>1184.1200000000001</v>
      </c>
      <c r="D1253" s="10">
        <f t="shared" si="73"/>
        <v>944.34666666666669</v>
      </c>
      <c r="E1253" s="10">
        <f t="shared" si="73"/>
        <v>0</v>
      </c>
      <c r="F1253" s="10">
        <f t="shared" si="73"/>
        <v>0</v>
      </c>
      <c r="G1253" s="10">
        <f t="shared" si="73"/>
        <v>0</v>
      </c>
    </row>
    <row r="1254" spans="1:7" hidden="1" x14ac:dyDescent="0.15">
      <c r="A1254" s="4">
        <v>69</v>
      </c>
      <c r="B1254" s="6"/>
      <c r="C1254" s="10">
        <f t="shared" si="73"/>
        <v>1286.4133333333334</v>
      </c>
      <c r="D1254" s="10">
        <f t="shared" si="73"/>
        <v>1030.0266666666666</v>
      </c>
      <c r="E1254" s="10">
        <f t="shared" si="73"/>
        <v>0</v>
      </c>
      <c r="F1254" s="10">
        <f t="shared" si="73"/>
        <v>0</v>
      </c>
      <c r="G1254" s="10">
        <f t="shared" si="73"/>
        <v>0</v>
      </c>
    </row>
    <row r="1255" spans="1:7" hidden="1" x14ac:dyDescent="0.15">
      <c r="A1255" s="4">
        <v>70</v>
      </c>
      <c r="B1255" s="6"/>
      <c r="C1255" s="10">
        <f t="shared" si="73"/>
        <v>1393.7466666666667</v>
      </c>
      <c r="D1255" s="10">
        <f t="shared" si="73"/>
        <v>1120.4666666666667</v>
      </c>
      <c r="E1255" s="10">
        <f t="shared" si="73"/>
        <v>0</v>
      </c>
      <c r="F1255" s="10">
        <f t="shared" si="73"/>
        <v>0</v>
      </c>
      <c r="G1255" s="10">
        <f t="shared" si="73"/>
        <v>0</v>
      </c>
    </row>
    <row r="1256" spans="1:7" hidden="1" x14ac:dyDescent="0.15">
      <c r="A1256" s="4">
        <v>71</v>
      </c>
      <c r="B1256" s="6"/>
      <c r="C1256" s="10">
        <f t="shared" si="73"/>
        <v>1506.1200000000001</v>
      </c>
      <c r="D1256" s="10">
        <f t="shared" si="73"/>
        <v>1215.2</v>
      </c>
      <c r="E1256" s="10">
        <f t="shared" si="73"/>
        <v>0</v>
      </c>
      <c r="F1256" s="10">
        <f t="shared" si="73"/>
        <v>0</v>
      </c>
      <c r="G1256" s="10">
        <f t="shared" si="73"/>
        <v>0</v>
      </c>
    </row>
    <row r="1257" spans="1:7" hidden="1" x14ac:dyDescent="0.15">
      <c r="A1257" s="4">
        <v>72</v>
      </c>
      <c r="B1257" s="6"/>
      <c r="C1257" s="10">
        <f t="shared" si="73"/>
        <v>1623.0666666666668</v>
      </c>
      <c r="D1257" s="10">
        <f t="shared" si="73"/>
        <v>1314.4133333333334</v>
      </c>
      <c r="E1257" s="10">
        <f t="shared" si="73"/>
        <v>0</v>
      </c>
      <c r="F1257" s="10">
        <f t="shared" si="73"/>
        <v>0</v>
      </c>
      <c r="G1257" s="10">
        <f t="shared" si="73"/>
        <v>0</v>
      </c>
    </row>
    <row r="1258" spans="1:7" hidden="1" x14ac:dyDescent="0.15">
      <c r="A1258" s="4">
        <v>73</v>
      </c>
      <c r="B1258" s="6"/>
      <c r="C1258" s="10">
        <f t="shared" si="73"/>
        <v>1745.52</v>
      </c>
      <c r="D1258" s="10">
        <f t="shared" si="73"/>
        <v>1418.0133333333333</v>
      </c>
      <c r="E1258" s="10">
        <f t="shared" si="73"/>
        <v>0</v>
      </c>
      <c r="F1258" s="10">
        <f t="shared" si="73"/>
        <v>0</v>
      </c>
      <c r="G1258" s="10">
        <f t="shared" si="73"/>
        <v>0</v>
      </c>
    </row>
    <row r="1259" spans="1:7" hidden="1" x14ac:dyDescent="0.15">
      <c r="A1259" s="4">
        <v>74</v>
      </c>
      <c r="B1259" s="6"/>
      <c r="C1259" s="10">
        <f t="shared" si="73"/>
        <v>1872.8266666666668</v>
      </c>
      <c r="D1259" s="10">
        <f t="shared" si="73"/>
        <v>1526.0933333333335</v>
      </c>
      <c r="E1259" s="10">
        <f t="shared" si="73"/>
        <v>0</v>
      </c>
      <c r="F1259" s="10">
        <f t="shared" si="73"/>
        <v>0</v>
      </c>
      <c r="G1259" s="10">
        <f t="shared" si="73"/>
        <v>0</v>
      </c>
    </row>
    <row r="1260" spans="1:7" hidden="1" x14ac:dyDescent="0.15">
      <c r="A1260" s="4">
        <v>75</v>
      </c>
      <c r="B1260" s="6"/>
      <c r="C1260" s="10">
        <f t="shared" si="73"/>
        <v>2004.8933333333334</v>
      </c>
      <c r="D1260" s="10">
        <f t="shared" si="73"/>
        <v>1638.7466666666667</v>
      </c>
      <c r="E1260" s="10">
        <f t="shared" si="73"/>
        <v>0</v>
      </c>
      <c r="F1260" s="10">
        <f t="shared" si="73"/>
        <v>0</v>
      </c>
      <c r="G1260" s="10">
        <f t="shared" si="73"/>
        <v>0</v>
      </c>
    </row>
    <row r="1261" spans="1:7" hidden="1" x14ac:dyDescent="0.15">
      <c r="A1261" s="4">
        <v>76</v>
      </c>
      <c r="B1261" s="6"/>
      <c r="C1261" s="10">
        <f t="shared" si="73"/>
        <v>2004.8933333333334</v>
      </c>
      <c r="D1261" s="10">
        <f t="shared" si="73"/>
        <v>1638.7466666666667</v>
      </c>
      <c r="E1261" s="10">
        <f t="shared" si="73"/>
        <v>0</v>
      </c>
      <c r="F1261" s="10">
        <f t="shared" si="73"/>
        <v>0</v>
      </c>
      <c r="G1261" s="10">
        <f t="shared" si="73"/>
        <v>0</v>
      </c>
    </row>
    <row r="1262" spans="1:7" hidden="1" x14ac:dyDescent="0.15">
      <c r="A1262" s="4">
        <v>77</v>
      </c>
      <c r="B1262" s="6"/>
      <c r="C1262" s="10">
        <f t="shared" si="73"/>
        <v>2004.8933333333334</v>
      </c>
      <c r="D1262" s="10">
        <f t="shared" si="73"/>
        <v>1638.7466666666667</v>
      </c>
      <c r="E1262" s="10">
        <f t="shared" si="73"/>
        <v>0</v>
      </c>
      <c r="F1262" s="10">
        <f t="shared" si="73"/>
        <v>0</v>
      </c>
      <c r="G1262" s="10">
        <f t="shared" si="73"/>
        <v>0</v>
      </c>
    </row>
    <row r="1263" spans="1:7" hidden="1" x14ac:dyDescent="0.15">
      <c r="A1263" s="4">
        <v>78</v>
      </c>
      <c r="B1263" s="6"/>
      <c r="C1263" s="10">
        <f t="shared" si="73"/>
        <v>2004.8933333333334</v>
      </c>
      <c r="D1263" s="10">
        <f t="shared" si="73"/>
        <v>1638.7466666666667</v>
      </c>
      <c r="E1263" s="10">
        <f t="shared" si="73"/>
        <v>0</v>
      </c>
      <c r="F1263" s="10">
        <f t="shared" si="73"/>
        <v>0</v>
      </c>
      <c r="G1263" s="10">
        <f t="shared" si="73"/>
        <v>0</v>
      </c>
    </row>
    <row r="1264" spans="1:7" hidden="1" x14ac:dyDescent="0.15">
      <c r="A1264" s="4">
        <v>79</v>
      </c>
      <c r="B1264" s="6"/>
      <c r="C1264" s="10">
        <f t="shared" si="73"/>
        <v>2004.8933333333334</v>
      </c>
      <c r="D1264" s="10">
        <f t="shared" si="73"/>
        <v>1638.7466666666667</v>
      </c>
      <c r="E1264" s="10">
        <f t="shared" si="73"/>
        <v>0</v>
      </c>
      <c r="F1264" s="10">
        <f t="shared" si="73"/>
        <v>0</v>
      </c>
      <c r="G1264" s="10">
        <f t="shared" si="73"/>
        <v>0</v>
      </c>
    </row>
    <row r="1265" spans="1:7" hidden="1" x14ac:dyDescent="0.15">
      <c r="A1265" s="4">
        <v>80</v>
      </c>
      <c r="B1265" s="6"/>
      <c r="C1265" s="10">
        <f t="shared" si="73"/>
        <v>2004.8933333333334</v>
      </c>
      <c r="D1265" s="10">
        <f t="shared" si="73"/>
        <v>1638.7466666666667</v>
      </c>
      <c r="E1265" s="10">
        <f t="shared" si="73"/>
        <v>0</v>
      </c>
      <c r="F1265" s="10"/>
      <c r="G1265" s="10"/>
    </row>
    <row r="1266" spans="1:7" hidden="1" x14ac:dyDescent="0.15">
      <c r="A1266" s="4">
        <v>81</v>
      </c>
      <c r="B1266" s="6"/>
      <c r="C1266" s="10">
        <f t="shared" si="73"/>
        <v>2004.8933333333334</v>
      </c>
      <c r="D1266" s="10">
        <f t="shared" si="73"/>
        <v>1638.7466666666667</v>
      </c>
      <c r="E1266" s="10">
        <f t="shared" si="73"/>
        <v>0</v>
      </c>
      <c r="F1266" s="10"/>
      <c r="G1266" s="10"/>
    </row>
    <row r="1267" spans="1:7" hidden="1" x14ac:dyDescent="0.15">
      <c r="A1267" s="4">
        <v>82</v>
      </c>
      <c r="B1267" s="6"/>
      <c r="C1267" s="10">
        <f t="shared" si="73"/>
        <v>2004.8933333333334</v>
      </c>
      <c r="D1267" s="10">
        <f t="shared" si="73"/>
        <v>1638.7466666666667</v>
      </c>
      <c r="E1267" s="10">
        <f t="shared" si="73"/>
        <v>0</v>
      </c>
      <c r="F1267" s="10"/>
      <c r="G1267" s="10"/>
    </row>
    <row r="1268" spans="1:7" hidden="1" x14ac:dyDescent="0.15">
      <c r="A1268" s="4">
        <v>83</v>
      </c>
      <c r="B1268" s="6"/>
      <c r="C1268" s="10">
        <f t="shared" ref="C1268:G1272" si="74">+C1194*$K$2</f>
        <v>2004.8933333333334</v>
      </c>
      <c r="D1268" s="10">
        <f t="shared" si="74"/>
        <v>1638.7466666666667</v>
      </c>
      <c r="E1268" s="10">
        <f t="shared" si="74"/>
        <v>0</v>
      </c>
      <c r="F1268" s="10"/>
      <c r="G1268" s="10"/>
    </row>
    <row r="1269" spans="1:7" hidden="1" x14ac:dyDescent="0.15">
      <c r="A1269" s="4">
        <v>84</v>
      </c>
      <c r="B1269" s="6" t="s">
        <v>3</v>
      </c>
      <c r="C1269" s="10">
        <f t="shared" si="74"/>
        <v>2004.8933333333334</v>
      </c>
      <c r="D1269" s="10">
        <f t="shared" si="74"/>
        <v>1638.7466666666667</v>
      </c>
      <c r="E1269" s="10">
        <f t="shared" si="74"/>
        <v>0</v>
      </c>
      <c r="F1269" s="10">
        <f t="shared" si="74"/>
        <v>0</v>
      </c>
      <c r="G1269" s="10">
        <f t="shared" si="74"/>
        <v>0</v>
      </c>
    </row>
    <row r="1270" spans="1:7" hidden="1" x14ac:dyDescent="0.15">
      <c r="A1270" s="4">
        <v>1</v>
      </c>
      <c r="B1270" s="6" t="s">
        <v>4</v>
      </c>
      <c r="C1270" s="10">
        <f t="shared" si="74"/>
        <v>102.85333333333334</v>
      </c>
      <c r="D1270" s="10">
        <f t="shared" si="74"/>
        <v>80.826666666666668</v>
      </c>
      <c r="E1270" s="10">
        <f t="shared" si="74"/>
        <v>0</v>
      </c>
      <c r="F1270" s="10">
        <f t="shared" si="74"/>
        <v>0</v>
      </c>
      <c r="G1270" s="10">
        <f t="shared" si="74"/>
        <v>0</v>
      </c>
    </row>
    <row r="1271" spans="1:7" hidden="1" x14ac:dyDescent="0.15">
      <c r="A1271" s="4">
        <v>2</v>
      </c>
      <c r="B1271" s="6" t="s">
        <v>1</v>
      </c>
      <c r="C1271" s="10">
        <f t="shared" si="74"/>
        <v>174.53333333333333</v>
      </c>
      <c r="D1271" s="10">
        <f t="shared" si="74"/>
        <v>136.92000000000002</v>
      </c>
      <c r="E1271" s="10">
        <f t="shared" si="74"/>
        <v>0</v>
      </c>
      <c r="F1271" s="10">
        <f t="shared" si="74"/>
        <v>0</v>
      </c>
      <c r="G1271" s="10">
        <f t="shared" si="74"/>
        <v>0</v>
      </c>
    </row>
    <row r="1272" spans="1:7" hidden="1" x14ac:dyDescent="0.15">
      <c r="A1272" s="4">
        <v>3</v>
      </c>
      <c r="B1272" s="6" t="s">
        <v>5</v>
      </c>
      <c r="C1272" s="10">
        <f t="shared" si="74"/>
        <v>246.4</v>
      </c>
      <c r="D1272" s="10">
        <f t="shared" si="74"/>
        <v>193.48000000000002</v>
      </c>
      <c r="E1272" s="10">
        <f t="shared" si="74"/>
        <v>0</v>
      </c>
      <c r="F1272" s="10">
        <f t="shared" si="74"/>
        <v>0</v>
      </c>
      <c r="G1272" s="10">
        <f t="shared" si="74"/>
        <v>0</v>
      </c>
    </row>
    <row r="1273" spans="1:7" ht="14" hidden="1" thickBot="1" x14ac:dyDescent="0.2"/>
    <row r="1274" spans="1:7" ht="18" hidden="1" x14ac:dyDescent="0.2">
      <c r="A1274" s="569" t="s">
        <v>27</v>
      </c>
      <c r="B1274" s="570"/>
      <c r="C1274" s="570"/>
      <c r="D1274" s="570"/>
      <c r="E1274" s="570"/>
      <c r="F1274" s="570"/>
      <c r="G1274" s="571"/>
    </row>
    <row r="1275" spans="1:7" ht="18" hidden="1" x14ac:dyDescent="0.2">
      <c r="A1275" s="566" t="s">
        <v>12</v>
      </c>
      <c r="B1275" s="567"/>
      <c r="C1275" s="567"/>
      <c r="D1275" s="567"/>
      <c r="E1275" s="567"/>
      <c r="F1275" s="567"/>
      <c r="G1275" s="568"/>
    </row>
    <row r="1276" spans="1:7" hidden="1" x14ac:dyDescent="0.15">
      <c r="A1276" s="549" t="s">
        <v>0</v>
      </c>
      <c r="B1276" s="550"/>
      <c r="C1276" s="550"/>
      <c r="D1276" s="550"/>
      <c r="E1276" s="550"/>
      <c r="F1276" s="550"/>
      <c r="G1276" s="572"/>
    </row>
    <row r="1277" spans="1:7" hidden="1" x14ac:dyDescent="0.15">
      <c r="A1277" s="25" t="s">
        <v>2</v>
      </c>
      <c r="B1277" s="26" t="s">
        <v>2</v>
      </c>
      <c r="C1277" s="34">
        <v>10000</v>
      </c>
      <c r="D1277" s="34">
        <v>20000</v>
      </c>
      <c r="E1277" s="34"/>
      <c r="F1277" s="304"/>
      <c r="G1277" s="305"/>
    </row>
    <row r="1278" spans="1:7" ht="14" hidden="1" x14ac:dyDescent="0.15">
      <c r="A1278" s="25">
        <v>18</v>
      </c>
      <c r="B1278" s="26"/>
      <c r="C1278" s="32">
        <f>+C1129*$K$3</f>
        <v>717.47500000000002</v>
      </c>
      <c r="D1278" s="32">
        <f t="shared" ref="D1278:E1278" si="75">+D1129*$K$3</f>
        <v>556.32500000000005</v>
      </c>
      <c r="E1278" s="32">
        <f t="shared" si="75"/>
        <v>0</v>
      </c>
      <c r="F1278" s="32">
        <f t="shared" ref="F1278:G1293" si="76">+F604*$K$3</f>
        <v>0</v>
      </c>
      <c r="G1278" s="32">
        <f t="shared" si="76"/>
        <v>0</v>
      </c>
    </row>
    <row r="1279" spans="1:7" ht="14" hidden="1" x14ac:dyDescent="0.15">
      <c r="A1279" s="25">
        <v>19</v>
      </c>
      <c r="B1279" s="26"/>
      <c r="C1279" s="32">
        <f t="shared" ref="C1279:E1294" si="77">+C1130*$K$3</f>
        <v>717.47500000000002</v>
      </c>
      <c r="D1279" s="32">
        <f t="shared" si="77"/>
        <v>556.32500000000005</v>
      </c>
      <c r="E1279" s="32">
        <f t="shared" si="77"/>
        <v>0</v>
      </c>
      <c r="F1279" s="32">
        <f t="shared" si="76"/>
        <v>305.63775000000004</v>
      </c>
      <c r="G1279" s="32">
        <f t="shared" si="76"/>
        <v>240.05025000000003</v>
      </c>
    </row>
    <row r="1280" spans="1:7" ht="14" hidden="1" x14ac:dyDescent="0.15">
      <c r="A1280" s="25">
        <v>20</v>
      </c>
      <c r="B1280" s="26"/>
      <c r="C1280" s="32">
        <f t="shared" si="77"/>
        <v>717.47500000000002</v>
      </c>
      <c r="D1280" s="32">
        <f t="shared" si="77"/>
        <v>556.32500000000005</v>
      </c>
      <c r="E1280" s="32">
        <f t="shared" si="77"/>
        <v>0</v>
      </c>
      <c r="F1280" s="32">
        <f t="shared" si="76"/>
        <v>305.63775000000004</v>
      </c>
      <c r="G1280" s="32">
        <f t="shared" si="76"/>
        <v>240.05025000000003</v>
      </c>
    </row>
    <row r="1281" spans="1:7" ht="14" hidden="1" x14ac:dyDescent="0.15">
      <c r="A1281" s="25">
        <v>21</v>
      </c>
      <c r="B1281" s="26"/>
      <c r="C1281" s="32">
        <f t="shared" si="77"/>
        <v>717.47500000000002</v>
      </c>
      <c r="D1281" s="32">
        <f t="shared" si="77"/>
        <v>556.32500000000005</v>
      </c>
      <c r="E1281" s="32">
        <f t="shared" si="77"/>
        <v>0</v>
      </c>
      <c r="F1281" s="32">
        <f t="shared" si="76"/>
        <v>305.63775000000004</v>
      </c>
      <c r="G1281" s="32">
        <f t="shared" si="76"/>
        <v>240.05025000000003</v>
      </c>
    </row>
    <row r="1282" spans="1:7" ht="14" hidden="1" x14ac:dyDescent="0.15">
      <c r="A1282" s="25">
        <v>22</v>
      </c>
      <c r="B1282" s="26"/>
      <c r="C1282" s="32">
        <f t="shared" si="77"/>
        <v>717.47500000000002</v>
      </c>
      <c r="D1282" s="32">
        <f t="shared" si="77"/>
        <v>556.32500000000005</v>
      </c>
      <c r="E1282" s="32">
        <f t="shared" si="77"/>
        <v>0</v>
      </c>
      <c r="F1282" s="32">
        <f t="shared" si="76"/>
        <v>305.63775000000004</v>
      </c>
      <c r="G1282" s="32">
        <f t="shared" si="76"/>
        <v>240.05025000000003</v>
      </c>
    </row>
    <row r="1283" spans="1:7" ht="14" hidden="1" x14ac:dyDescent="0.15">
      <c r="A1283" s="25">
        <v>23</v>
      </c>
      <c r="B1283" s="26"/>
      <c r="C1283" s="32">
        <f t="shared" si="77"/>
        <v>717.47500000000002</v>
      </c>
      <c r="D1283" s="32">
        <f t="shared" si="77"/>
        <v>556.32500000000005</v>
      </c>
      <c r="E1283" s="32">
        <f t="shared" si="77"/>
        <v>0</v>
      </c>
      <c r="F1283" s="32">
        <f t="shared" si="76"/>
        <v>305.63775000000004</v>
      </c>
      <c r="G1283" s="32">
        <f t="shared" si="76"/>
        <v>240.05025000000003</v>
      </c>
    </row>
    <row r="1284" spans="1:7" ht="14" hidden="1" x14ac:dyDescent="0.15">
      <c r="A1284" s="25">
        <v>24</v>
      </c>
      <c r="B1284" s="26"/>
      <c r="C1284" s="32">
        <f t="shared" si="77"/>
        <v>717.47500000000002</v>
      </c>
      <c r="D1284" s="32">
        <f t="shared" si="77"/>
        <v>556.32500000000005</v>
      </c>
      <c r="E1284" s="32">
        <f t="shared" si="77"/>
        <v>0</v>
      </c>
      <c r="F1284" s="32">
        <f t="shared" si="76"/>
        <v>305.63775000000004</v>
      </c>
      <c r="G1284" s="32">
        <f t="shared" si="76"/>
        <v>240.05025000000003</v>
      </c>
    </row>
    <row r="1285" spans="1:7" ht="14" hidden="1" x14ac:dyDescent="0.15">
      <c r="A1285" s="25">
        <v>25</v>
      </c>
      <c r="B1285" s="26"/>
      <c r="C1285" s="32">
        <f t="shared" si="77"/>
        <v>768.07500000000005</v>
      </c>
      <c r="D1285" s="32">
        <f t="shared" si="77"/>
        <v>590.42500000000007</v>
      </c>
      <c r="E1285" s="32">
        <f t="shared" si="77"/>
        <v>0</v>
      </c>
      <c r="F1285" s="32">
        <f t="shared" si="76"/>
        <v>305.63775000000004</v>
      </c>
      <c r="G1285" s="32">
        <f t="shared" si="76"/>
        <v>240.05025000000003</v>
      </c>
    </row>
    <row r="1286" spans="1:7" ht="14" hidden="1" x14ac:dyDescent="0.15">
      <c r="A1286" s="25">
        <v>26</v>
      </c>
      <c r="B1286" s="26"/>
      <c r="C1286" s="32">
        <f t="shared" si="77"/>
        <v>768.07500000000005</v>
      </c>
      <c r="D1286" s="32">
        <f t="shared" si="77"/>
        <v>590.42500000000007</v>
      </c>
      <c r="E1286" s="32">
        <f t="shared" si="77"/>
        <v>0</v>
      </c>
      <c r="F1286" s="32">
        <f t="shared" si="76"/>
        <v>326.04275000000007</v>
      </c>
      <c r="G1286" s="32">
        <f t="shared" si="76"/>
        <v>255.79125000000005</v>
      </c>
    </row>
    <row r="1287" spans="1:7" ht="14" hidden="1" x14ac:dyDescent="0.15">
      <c r="A1287" s="25">
        <v>27</v>
      </c>
      <c r="B1287" s="26"/>
      <c r="C1287" s="32">
        <f t="shared" si="77"/>
        <v>768.07500000000005</v>
      </c>
      <c r="D1287" s="32">
        <f t="shared" si="77"/>
        <v>590.42500000000007</v>
      </c>
      <c r="E1287" s="32">
        <f t="shared" si="77"/>
        <v>0</v>
      </c>
      <c r="F1287" s="32">
        <f t="shared" si="76"/>
        <v>326.04275000000007</v>
      </c>
      <c r="G1287" s="32">
        <f t="shared" si="76"/>
        <v>255.79125000000005</v>
      </c>
    </row>
    <row r="1288" spans="1:7" ht="14" hidden="1" x14ac:dyDescent="0.15">
      <c r="A1288" s="25">
        <v>28</v>
      </c>
      <c r="B1288" s="26"/>
      <c r="C1288" s="32">
        <f t="shared" si="77"/>
        <v>768.07500000000005</v>
      </c>
      <c r="D1288" s="32">
        <f t="shared" si="77"/>
        <v>590.42500000000007</v>
      </c>
      <c r="E1288" s="32">
        <f t="shared" si="77"/>
        <v>0</v>
      </c>
      <c r="F1288" s="32">
        <f t="shared" si="76"/>
        <v>326.04275000000007</v>
      </c>
      <c r="G1288" s="32">
        <f t="shared" si="76"/>
        <v>255.79125000000005</v>
      </c>
    </row>
    <row r="1289" spans="1:7" ht="14" hidden="1" x14ac:dyDescent="0.15">
      <c r="A1289" s="25">
        <v>29</v>
      </c>
      <c r="B1289" s="26"/>
      <c r="C1289" s="32">
        <f t="shared" si="77"/>
        <v>768.07500000000005</v>
      </c>
      <c r="D1289" s="32">
        <f t="shared" si="77"/>
        <v>590.42500000000007</v>
      </c>
      <c r="E1289" s="32">
        <f t="shared" si="77"/>
        <v>0</v>
      </c>
      <c r="F1289" s="32">
        <f t="shared" si="76"/>
        <v>326.04275000000007</v>
      </c>
      <c r="G1289" s="32">
        <f t="shared" si="76"/>
        <v>255.79125000000005</v>
      </c>
    </row>
    <row r="1290" spans="1:7" ht="14" hidden="1" x14ac:dyDescent="0.15">
      <c r="A1290" s="25">
        <v>30</v>
      </c>
      <c r="B1290" s="26"/>
      <c r="C1290" s="32">
        <f t="shared" si="77"/>
        <v>856.35</v>
      </c>
      <c r="D1290" s="32">
        <f t="shared" si="77"/>
        <v>652.02500000000009</v>
      </c>
      <c r="E1290" s="32">
        <f t="shared" si="77"/>
        <v>0</v>
      </c>
      <c r="F1290" s="32">
        <f t="shared" si="76"/>
        <v>326.04275000000007</v>
      </c>
      <c r="G1290" s="32">
        <f t="shared" si="76"/>
        <v>255.79125000000005</v>
      </c>
    </row>
    <row r="1291" spans="1:7" ht="14" hidden="1" x14ac:dyDescent="0.15">
      <c r="A1291" s="25">
        <v>31</v>
      </c>
      <c r="B1291" s="26"/>
      <c r="C1291" s="32">
        <f t="shared" si="77"/>
        <v>856.35</v>
      </c>
      <c r="D1291" s="32">
        <f t="shared" si="77"/>
        <v>652.02500000000009</v>
      </c>
      <c r="E1291" s="32">
        <f t="shared" si="77"/>
        <v>0</v>
      </c>
      <c r="F1291" s="32">
        <f t="shared" si="76"/>
        <v>362.62600000000003</v>
      </c>
      <c r="G1291" s="32">
        <f t="shared" si="76"/>
        <v>284.64975000000004</v>
      </c>
    </row>
    <row r="1292" spans="1:7" ht="14" hidden="1" x14ac:dyDescent="0.15">
      <c r="A1292" s="25">
        <v>32</v>
      </c>
      <c r="B1292" s="26"/>
      <c r="C1292" s="32">
        <f t="shared" si="77"/>
        <v>856.35</v>
      </c>
      <c r="D1292" s="32">
        <f t="shared" si="77"/>
        <v>652.02500000000009</v>
      </c>
      <c r="E1292" s="32">
        <f t="shared" si="77"/>
        <v>0</v>
      </c>
      <c r="F1292" s="32">
        <f t="shared" si="76"/>
        <v>362.62600000000003</v>
      </c>
      <c r="G1292" s="32">
        <f t="shared" si="76"/>
        <v>284.64975000000004</v>
      </c>
    </row>
    <row r="1293" spans="1:7" ht="14" hidden="1" x14ac:dyDescent="0.15">
      <c r="A1293" s="25">
        <v>33</v>
      </c>
      <c r="B1293" s="26"/>
      <c r="C1293" s="32">
        <f t="shared" si="77"/>
        <v>856.35</v>
      </c>
      <c r="D1293" s="32">
        <f t="shared" si="77"/>
        <v>652.02500000000009</v>
      </c>
      <c r="E1293" s="32">
        <f t="shared" si="77"/>
        <v>0</v>
      </c>
      <c r="F1293" s="32">
        <f t="shared" si="76"/>
        <v>362.62600000000003</v>
      </c>
      <c r="G1293" s="32">
        <f t="shared" si="76"/>
        <v>284.64975000000004</v>
      </c>
    </row>
    <row r="1294" spans="1:7" ht="14" hidden="1" x14ac:dyDescent="0.15">
      <c r="A1294" s="25">
        <v>34</v>
      </c>
      <c r="B1294" s="26"/>
      <c r="C1294" s="32">
        <f t="shared" si="77"/>
        <v>856.35</v>
      </c>
      <c r="D1294" s="32">
        <f t="shared" si="77"/>
        <v>652.02500000000009</v>
      </c>
      <c r="E1294" s="32">
        <f t="shared" si="77"/>
        <v>0</v>
      </c>
      <c r="F1294" s="32">
        <f t="shared" ref="F1294:G1309" si="78">+F620*$K$3</f>
        <v>362.62600000000003</v>
      </c>
      <c r="G1294" s="32">
        <f t="shared" si="78"/>
        <v>284.64975000000004</v>
      </c>
    </row>
    <row r="1295" spans="1:7" ht="14" hidden="1" x14ac:dyDescent="0.15">
      <c r="A1295" s="25">
        <v>35</v>
      </c>
      <c r="B1295" s="26"/>
      <c r="C1295" s="32">
        <f t="shared" ref="C1295:E1310" si="79">+C1146*$K$3</f>
        <v>956.72500000000002</v>
      </c>
      <c r="D1295" s="32">
        <f t="shared" si="79"/>
        <v>726.00000000000011</v>
      </c>
      <c r="E1295" s="32">
        <f t="shared" si="79"/>
        <v>0</v>
      </c>
      <c r="F1295" s="32">
        <f t="shared" si="78"/>
        <v>362.62600000000003</v>
      </c>
      <c r="G1295" s="32">
        <f t="shared" si="78"/>
        <v>284.64975000000004</v>
      </c>
    </row>
    <row r="1296" spans="1:7" ht="14" hidden="1" x14ac:dyDescent="0.15">
      <c r="A1296" s="25">
        <v>36</v>
      </c>
      <c r="B1296" s="26"/>
      <c r="C1296" s="32">
        <f t="shared" si="79"/>
        <v>956.72500000000002</v>
      </c>
      <c r="D1296" s="32">
        <f t="shared" si="79"/>
        <v>726.00000000000011</v>
      </c>
      <c r="E1296" s="32">
        <f t="shared" si="79"/>
        <v>0</v>
      </c>
      <c r="F1296" s="32">
        <f t="shared" si="78"/>
        <v>406.05950000000007</v>
      </c>
      <c r="G1296" s="32">
        <f t="shared" si="78"/>
        <v>318.60950000000008</v>
      </c>
    </row>
    <row r="1297" spans="1:7" ht="14" hidden="1" x14ac:dyDescent="0.15">
      <c r="A1297" s="25">
        <v>37</v>
      </c>
      <c r="B1297" s="26"/>
      <c r="C1297" s="32">
        <f t="shared" si="79"/>
        <v>956.72500000000002</v>
      </c>
      <c r="D1297" s="32">
        <f t="shared" si="79"/>
        <v>726.00000000000011</v>
      </c>
      <c r="E1297" s="32">
        <f t="shared" si="79"/>
        <v>0</v>
      </c>
      <c r="F1297" s="32">
        <f t="shared" si="78"/>
        <v>406.05950000000007</v>
      </c>
      <c r="G1297" s="32">
        <f t="shared" si="78"/>
        <v>318.60950000000008</v>
      </c>
    </row>
    <row r="1298" spans="1:7" ht="14" hidden="1" x14ac:dyDescent="0.15">
      <c r="A1298" s="25">
        <v>38</v>
      </c>
      <c r="B1298" s="26"/>
      <c r="C1298" s="32">
        <f t="shared" si="79"/>
        <v>956.72500000000002</v>
      </c>
      <c r="D1298" s="32">
        <f t="shared" si="79"/>
        <v>726.00000000000011</v>
      </c>
      <c r="E1298" s="32">
        <f t="shared" si="79"/>
        <v>0</v>
      </c>
      <c r="F1298" s="32">
        <f t="shared" si="78"/>
        <v>406.05950000000007</v>
      </c>
      <c r="G1298" s="32">
        <f t="shared" si="78"/>
        <v>318.60950000000008</v>
      </c>
    </row>
    <row r="1299" spans="1:7" ht="14" hidden="1" x14ac:dyDescent="0.15">
      <c r="A1299" s="25">
        <v>39</v>
      </c>
      <c r="B1299" s="26"/>
      <c r="C1299" s="32">
        <f t="shared" si="79"/>
        <v>956.72500000000002</v>
      </c>
      <c r="D1299" s="32">
        <f t="shared" si="79"/>
        <v>726.00000000000011</v>
      </c>
      <c r="E1299" s="32">
        <f t="shared" si="79"/>
        <v>0</v>
      </c>
      <c r="F1299" s="32">
        <f t="shared" si="78"/>
        <v>406.05950000000007</v>
      </c>
      <c r="G1299" s="32">
        <f t="shared" si="78"/>
        <v>318.60950000000008</v>
      </c>
    </row>
    <row r="1300" spans="1:7" ht="14" hidden="1" x14ac:dyDescent="0.15">
      <c r="A1300" s="25">
        <v>40</v>
      </c>
      <c r="B1300" s="26"/>
      <c r="C1300" s="32">
        <f t="shared" si="79"/>
        <v>1072.5</v>
      </c>
      <c r="D1300" s="32">
        <f t="shared" si="79"/>
        <v>812.62500000000011</v>
      </c>
      <c r="E1300" s="32">
        <f t="shared" si="79"/>
        <v>0</v>
      </c>
      <c r="F1300" s="32">
        <f t="shared" si="78"/>
        <v>406.05950000000007</v>
      </c>
      <c r="G1300" s="32">
        <f t="shared" si="78"/>
        <v>318.60950000000008</v>
      </c>
    </row>
    <row r="1301" spans="1:7" ht="14" hidden="1" x14ac:dyDescent="0.15">
      <c r="A1301" s="25">
        <v>41</v>
      </c>
      <c r="B1301" s="26"/>
      <c r="C1301" s="32">
        <f t="shared" si="79"/>
        <v>1072.5</v>
      </c>
      <c r="D1301" s="32">
        <f t="shared" si="79"/>
        <v>812.62500000000011</v>
      </c>
      <c r="E1301" s="32">
        <f t="shared" si="79"/>
        <v>0</v>
      </c>
      <c r="F1301" s="32">
        <f t="shared" si="78"/>
        <v>456.9262500000001</v>
      </c>
      <c r="G1301" s="32">
        <f t="shared" si="78"/>
        <v>358.39925000000005</v>
      </c>
    </row>
    <row r="1302" spans="1:7" ht="14" hidden="1" x14ac:dyDescent="0.15">
      <c r="A1302" s="25">
        <v>42</v>
      </c>
      <c r="B1302" s="26"/>
      <c r="C1302" s="32">
        <f t="shared" si="79"/>
        <v>1072.5</v>
      </c>
      <c r="D1302" s="32">
        <f t="shared" si="79"/>
        <v>812.62500000000011</v>
      </c>
      <c r="E1302" s="32">
        <f t="shared" si="79"/>
        <v>0</v>
      </c>
      <c r="F1302" s="32">
        <f t="shared" si="78"/>
        <v>456.9262500000001</v>
      </c>
      <c r="G1302" s="32">
        <f t="shared" si="78"/>
        <v>358.39925000000005</v>
      </c>
    </row>
    <row r="1303" spans="1:7" ht="14" hidden="1" x14ac:dyDescent="0.15">
      <c r="A1303" s="25">
        <v>43</v>
      </c>
      <c r="B1303" s="26"/>
      <c r="C1303" s="32">
        <f t="shared" si="79"/>
        <v>1072.5</v>
      </c>
      <c r="D1303" s="32">
        <f t="shared" si="79"/>
        <v>812.62500000000011</v>
      </c>
      <c r="E1303" s="32">
        <f t="shared" si="79"/>
        <v>0</v>
      </c>
      <c r="F1303" s="32">
        <f t="shared" si="78"/>
        <v>456.9262500000001</v>
      </c>
      <c r="G1303" s="32">
        <f t="shared" si="78"/>
        <v>358.39925000000005</v>
      </c>
    </row>
    <row r="1304" spans="1:7" ht="14" hidden="1" x14ac:dyDescent="0.15">
      <c r="A1304" s="25">
        <v>44</v>
      </c>
      <c r="B1304" s="26"/>
      <c r="C1304" s="32">
        <f t="shared" si="79"/>
        <v>1072.5</v>
      </c>
      <c r="D1304" s="32">
        <f t="shared" si="79"/>
        <v>812.62500000000011</v>
      </c>
      <c r="E1304" s="32">
        <f t="shared" si="79"/>
        <v>0</v>
      </c>
      <c r="F1304" s="32">
        <f t="shared" si="78"/>
        <v>456.9262500000001</v>
      </c>
      <c r="G1304" s="32">
        <f t="shared" si="78"/>
        <v>358.39925000000005</v>
      </c>
    </row>
    <row r="1305" spans="1:7" ht="14" hidden="1" x14ac:dyDescent="0.15">
      <c r="A1305" s="25">
        <v>45</v>
      </c>
      <c r="B1305" s="26"/>
      <c r="C1305" s="32">
        <f t="shared" si="79"/>
        <v>1200.9250000000002</v>
      </c>
      <c r="D1305" s="32">
        <f t="shared" si="79"/>
        <v>911.62500000000011</v>
      </c>
      <c r="E1305" s="32">
        <f t="shared" si="79"/>
        <v>0</v>
      </c>
      <c r="F1305" s="32">
        <f t="shared" si="78"/>
        <v>456.9262500000001</v>
      </c>
      <c r="G1305" s="32">
        <f t="shared" si="78"/>
        <v>358.39925000000005</v>
      </c>
    </row>
    <row r="1306" spans="1:7" ht="14" hidden="1" x14ac:dyDescent="0.15">
      <c r="A1306" s="25">
        <v>46</v>
      </c>
      <c r="B1306" s="26"/>
      <c r="C1306" s="32">
        <f t="shared" si="79"/>
        <v>1200.9250000000002</v>
      </c>
      <c r="D1306" s="32">
        <f t="shared" si="79"/>
        <v>911.62500000000011</v>
      </c>
      <c r="E1306" s="32">
        <f t="shared" si="79"/>
        <v>0</v>
      </c>
      <c r="F1306" s="32">
        <f t="shared" si="78"/>
        <v>514.20600000000013</v>
      </c>
      <c r="G1306" s="32">
        <f t="shared" si="78"/>
        <v>403.72750000000008</v>
      </c>
    </row>
    <row r="1307" spans="1:7" ht="14" hidden="1" x14ac:dyDescent="0.15">
      <c r="A1307" s="25">
        <v>47</v>
      </c>
      <c r="B1307" s="26"/>
      <c r="C1307" s="32">
        <f t="shared" si="79"/>
        <v>1200.9250000000002</v>
      </c>
      <c r="D1307" s="32">
        <f t="shared" si="79"/>
        <v>911.62500000000011</v>
      </c>
      <c r="E1307" s="32">
        <f t="shared" si="79"/>
        <v>0</v>
      </c>
      <c r="F1307" s="32">
        <f t="shared" si="78"/>
        <v>514.20600000000013</v>
      </c>
      <c r="G1307" s="32">
        <f t="shared" si="78"/>
        <v>403.72750000000008</v>
      </c>
    </row>
    <row r="1308" spans="1:7" ht="14" hidden="1" x14ac:dyDescent="0.15">
      <c r="A1308" s="25">
        <v>48</v>
      </c>
      <c r="B1308" s="26"/>
      <c r="C1308" s="32">
        <f t="shared" si="79"/>
        <v>1200.9250000000002</v>
      </c>
      <c r="D1308" s="32">
        <f t="shared" si="79"/>
        <v>911.62500000000011</v>
      </c>
      <c r="E1308" s="32">
        <f t="shared" si="79"/>
        <v>0</v>
      </c>
      <c r="F1308" s="32">
        <f t="shared" si="78"/>
        <v>514.20600000000013</v>
      </c>
      <c r="G1308" s="32">
        <f t="shared" si="78"/>
        <v>403.72750000000008</v>
      </c>
    </row>
    <row r="1309" spans="1:7" ht="14" hidden="1" x14ac:dyDescent="0.15">
      <c r="A1309" s="25">
        <v>49</v>
      </c>
      <c r="B1309" s="26"/>
      <c r="C1309" s="32">
        <f t="shared" si="79"/>
        <v>1200.9250000000002</v>
      </c>
      <c r="D1309" s="32">
        <f t="shared" si="79"/>
        <v>911.62500000000011</v>
      </c>
      <c r="E1309" s="32">
        <f t="shared" si="79"/>
        <v>0</v>
      </c>
      <c r="F1309" s="32">
        <f t="shared" si="78"/>
        <v>514.20600000000013</v>
      </c>
      <c r="G1309" s="32">
        <f t="shared" si="78"/>
        <v>403.72750000000008</v>
      </c>
    </row>
    <row r="1310" spans="1:7" ht="14" hidden="1" x14ac:dyDescent="0.15">
      <c r="A1310" s="25">
        <v>50</v>
      </c>
      <c r="B1310" s="26"/>
      <c r="C1310" s="32">
        <f t="shared" si="79"/>
        <v>1345.0250000000001</v>
      </c>
      <c r="D1310" s="32">
        <f t="shared" si="79"/>
        <v>1024.1000000000001</v>
      </c>
      <c r="E1310" s="32">
        <f t="shared" si="79"/>
        <v>0</v>
      </c>
      <c r="F1310" s="32">
        <f t="shared" ref="F1310:G1325" si="80">+F636*$K$3</f>
        <v>514.20600000000013</v>
      </c>
      <c r="G1310" s="32">
        <f t="shared" si="80"/>
        <v>403.72750000000008</v>
      </c>
    </row>
    <row r="1311" spans="1:7" ht="14" hidden="1" x14ac:dyDescent="0.15">
      <c r="A1311" s="25">
        <v>51</v>
      </c>
      <c r="B1311" s="26"/>
      <c r="C1311" s="32">
        <f t="shared" ref="C1311:E1326" si="81">+C1162*$K$3</f>
        <v>1345.0250000000001</v>
      </c>
      <c r="D1311" s="32">
        <f t="shared" si="81"/>
        <v>1024.1000000000001</v>
      </c>
      <c r="E1311" s="32">
        <f t="shared" si="81"/>
        <v>0</v>
      </c>
      <c r="F1311" s="32">
        <f t="shared" si="80"/>
        <v>579.50200000000007</v>
      </c>
      <c r="G1311" s="32">
        <f t="shared" si="80"/>
        <v>454.5942500000001</v>
      </c>
    </row>
    <row r="1312" spans="1:7" ht="14" hidden="1" x14ac:dyDescent="0.15">
      <c r="A1312" s="25">
        <v>52</v>
      </c>
      <c r="B1312" s="26"/>
      <c r="C1312" s="32">
        <f t="shared" si="81"/>
        <v>1345.0250000000001</v>
      </c>
      <c r="D1312" s="32">
        <f t="shared" si="81"/>
        <v>1024.1000000000001</v>
      </c>
      <c r="E1312" s="32">
        <f t="shared" si="81"/>
        <v>0</v>
      </c>
      <c r="F1312" s="32">
        <f t="shared" si="80"/>
        <v>579.50200000000007</v>
      </c>
      <c r="G1312" s="32">
        <f t="shared" si="80"/>
        <v>454.5942500000001</v>
      </c>
    </row>
    <row r="1313" spans="1:7" ht="14" hidden="1" x14ac:dyDescent="0.15">
      <c r="A1313" s="25">
        <v>53</v>
      </c>
      <c r="B1313" s="26"/>
      <c r="C1313" s="32">
        <f t="shared" si="81"/>
        <v>1345.0250000000001</v>
      </c>
      <c r="D1313" s="32">
        <f t="shared" si="81"/>
        <v>1024.1000000000001</v>
      </c>
      <c r="E1313" s="32">
        <f t="shared" si="81"/>
        <v>0</v>
      </c>
      <c r="F1313" s="32">
        <f t="shared" si="80"/>
        <v>579.50200000000007</v>
      </c>
      <c r="G1313" s="32">
        <f t="shared" si="80"/>
        <v>454.5942500000001</v>
      </c>
    </row>
    <row r="1314" spans="1:7" ht="14" hidden="1" x14ac:dyDescent="0.15">
      <c r="A1314" s="25">
        <v>54</v>
      </c>
      <c r="B1314" s="27"/>
      <c r="C1314" s="32">
        <f t="shared" si="81"/>
        <v>1345.0250000000001</v>
      </c>
      <c r="D1314" s="32">
        <f t="shared" si="81"/>
        <v>1024.1000000000001</v>
      </c>
      <c r="E1314" s="32">
        <f t="shared" si="81"/>
        <v>0</v>
      </c>
      <c r="F1314" s="32">
        <f t="shared" si="80"/>
        <v>579.50200000000007</v>
      </c>
      <c r="G1314" s="32">
        <f t="shared" si="80"/>
        <v>454.5942500000001</v>
      </c>
    </row>
    <row r="1315" spans="1:7" ht="14" hidden="1" x14ac:dyDescent="0.15">
      <c r="A1315" s="25">
        <v>55</v>
      </c>
      <c r="B1315" s="27"/>
      <c r="C1315" s="32">
        <f t="shared" si="81"/>
        <v>1503.9750000000001</v>
      </c>
      <c r="D1315" s="32">
        <f t="shared" si="81"/>
        <v>1150.0500000000002</v>
      </c>
      <c r="E1315" s="32">
        <f t="shared" si="81"/>
        <v>0</v>
      </c>
      <c r="F1315" s="32">
        <f t="shared" si="80"/>
        <v>579.50200000000007</v>
      </c>
      <c r="G1315" s="32">
        <f t="shared" si="80"/>
        <v>454.5942500000001</v>
      </c>
    </row>
    <row r="1316" spans="1:7" ht="14" hidden="1" x14ac:dyDescent="0.15">
      <c r="A1316" s="25">
        <v>56</v>
      </c>
      <c r="B1316" s="27"/>
      <c r="C1316" s="32">
        <f t="shared" si="81"/>
        <v>1503.9750000000001</v>
      </c>
      <c r="D1316" s="32">
        <f t="shared" si="81"/>
        <v>1150.0500000000002</v>
      </c>
      <c r="E1316" s="32">
        <f t="shared" si="81"/>
        <v>0</v>
      </c>
      <c r="F1316" s="32">
        <f t="shared" si="80"/>
        <v>651.7940000000001</v>
      </c>
      <c r="G1316" s="32">
        <f t="shared" si="80"/>
        <v>511.5825000000001</v>
      </c>
    </row>
    <row r="1317" spans="1:7" ht="14" hidden="1" x14ac:dyDescent="0.15">
      <c r="A1317" s="25">
        <v>57</v>
      </c>
      <c r="B1317" s="27"/>
      <c r="C1317" s="32">
        <f t="shared" si="81"/>
        <v>1503.9750000000001</v>
      </c>
      <c r="D1317" s="32">
        <f t="shared" si="81"/>
        <v>1150.0500000000002</v>
      </c>
      <c r="E1317" s="32">
        <f t="shared" si="81"/>
        <v>0</v>
      </c>
      <c r="F1317" s="32">
        <f t="shared" si="80"/>
        <v>651.7940000000001</v>
      </c>
      <c r="G1317" s="32">
        <f t="shared" si="80"/>
        <v>511.5825000000001</v>
      </c>
    </row>
    <row r="1318" spans="1:7" ht="14" hidden="1" x14ac:dyDescent="0.15">
      <c r="A1318" s="25">
        <v>58</v>
      </c>
      <c r="B1318" s="27"/>
      <c r="C1318" s="32">
        <f t="shared" si="81"/>
        <v>1503.9750000000001</v>
      </c>
      <c r="D1318" s="32">
        <f t="shared" si="81"/>
        <v>1150.0500000000002</v>
      </c>
      <c r="E1318" s="32">
        <f t="shared" si="81"/>
        <v>0</v>
      </c>
      <c r="F1318" s="32">
        <f t="shared" si="80"/>
        <v>651.7940000000001</v>
      </c>
      <c r="G1318" s="32">
        <f t="shared" si="80"/>
        <v>511.5825000000001</v>
      </c>
    </row>
    <row r="1319" spans="1:7" ht="14" hidden="1" x14ac:dyDescent="0.15">
      <c r="A1319" s="25">
        <v>59</v>
      </c>
      <c r="B1319" s="27"/>
      <c r="C1319" s="32">
        <f t="shared" si="81"/>
        <v>1503.9750000000001</v>
      </c>
      <c r="D1319" s="32">
        <f t="shared" si="81"/>
        <v>1150.0500000000002</v>
      </c>
      <c r="E1319" s="32">
        <f t="shared" si="81"/>
        <v>0</v>
      </c>
      <c r="F1319" s="32">
        <f t="shared" si="80"/>
        <v>651.7940000000001</v>
      </c>
      <c r="G1319" s="32">
        <f t="shared" si="80"/>
        <v>511.5825000000001</v>
      </c>
    </row>
    <row r="1320" spans="1:7" ht="14" hidden="1" x14ac:dyDescent="0.15">
      <c r="A1320" s="25">
        <v>60</v>
      </c>
      <c r="B1320" s="27"/>
      <c r="C1320" s="32">
        <f t="shared" si="81"/>
        <v>1609.0250000000001</v>
      </c>
      <c r="D1320" s="32">
        <f t="shared" si="81"/>
        <v>1233.9250000000002</v>
      </c>
      <c r="E1320" s="32">
        <f t="shared" si="81"/>
        <v>0</v>
      </c>
      <c r="F1320" s="32">
        <f t="shared" si="80"/>
        <v>651.7940000000001</v>
      </c>
      <c r="G1320" s="32">
        <f t="shared" si="80"/>
        <v>511.5825000000001</v>
      </c>
    </row>
    <row r="1321" spans="1:7" ht="14" hidden="1" x14ac:dyDescent="0.15">
      <c r="A1321" s="25">
        <v>61</v>
      </c>
      <c r="B1321" s="27"/>
      <c r="C1321" s="32">
        <f t="shared" si="81"/>
        <v>1792.45</v>
      </c>
      <c r="D1321" s="32">
        <f t="shared" si="81"/>
        <v>1381.0500000000002</v>
      </c>
      <c r="E1321" s="32">
        <f t="shared" si="81"/>
        <v>0</v>
      </c>
      <c r="F1321" s="32">
        <f t="shared" si="80"/>
        <v>700.32875000000013</v>
      </c>
      <c r="G1321" s="32">
        <f t="shared" si="80"/>
        <v>549.47750000000008</v>
      </c>
    </row>
    <row r="1322" spans="1:7" ht="14" hidden="1" x14ac:dyDescent="0.15">
      <c r="A1322" s="25">
        <v>62</v>
      </c>
      <c r="B1322" s="27"/>
      <c r="C1322" s="32">
        <f t="shared" si="81"/>
        <v>1990.4500000000003</v>
      </c>
      <c r="D1322" s="32">
        <f t="shared" si="81"/>
        <v>1541.9250000000002</v>
      </c>
      <c r="E1322" s="32">
        <f t="shared" si="81"/>
        <v>0</v>
      </c>
      <c r="F1322" s="32">
        <f t="shared" si="80"/>
        <v>785.73825000000011</v>
      </c>
      <c r="G1322" s="32">
        <f t="shared" si="80"/>
        <v>616.23100000000011</v>
      </c>
    </row>
    <row r="1323" spans="1:7" ht="14" hidden="1" x14ac:dyDescent="0.15">
      <c r="A1323" s="25">
        <v>63</v>
      </c>
      <c r="B1323" s="27"/>
      <c r="C1323" s="32">
        <f t="shared" si="81"/>
        <v>2203.5750000000003</v>
      </c>
      <c r="D1323" s="32">
        <f t="shared" si="81"/>
        <v>1715.7250000000001</v>
      </c>
      <c r="E1323" s="32">
        <f t="shared" si="81"/>
        <v>0</v>
      </c>
      <c r="F1323" s="32">
        <f t="shared" si="80"/>
        <v>877.85225000000014</v>
      </c>
      <c r="G1323" s="32">
        <f t="shared" si="80"/>
        <v>688.96025000000009</v>
      </c>
    </row>
    <row r="1324" spans="1:7" ht="14" hidden="1" x14ac:dyDescent="0.15">
      <c r="A1324" s="25">
        <v>64</v>
      </c>
      <c r="B1324" s="27"/>
      <c r="C1324" s="32">
        <f t="shared" si="81"/>
        <v>2431</v>
      </c>
      <c r="D1324" s="32">
        <f t="shared" si="81"/>
        <v>1903.0000000000002</v>
      </c>
      <c r="E1324" s="32">
        <f t="shared" si="81"/>
        <v>0</v>
      </c>
      <c r="F1324" s="32">
        <f t="shared" si="80"/>
        <v>978.12825000000021</v>
      </c>
      <c r="G1324" s="32">
        <f t="shared" si="80"/>
        <v>767.66525000000013</v>
      </c>
    </row>
    <row r="1325" spans="1:7" ht="14" hidden="1" x14ac:dyDescent="0.15">
      <c r="A1325" s="25">
        <v>65</v>
      </c>
      <c r="B1325" s="27"/>
      <c r="C1325" s="32">
        <f t="shared" si="81"/>
        <v>2673.55</v>
      </c>
      <c r="D1325" s="32">
        <f t="shared" si="81"/>
        <v>2103.2000000000003</v>
      </c>
      <c r="E1325" s="32">
        <f t="shared" si="81"/>
        <v>0</v>
      </c>
      <c r="F1325" s="32">
        <f t="shared" si="80"/>
        <v>1085.546</v>
      </c>
      <c r="G1325" s="32">
        <f t="shared" si="80"/>
        <v>851.32575000000008</v>
      </c>
    </row>
    <row r="1326" spans="1:7" ht="14" hidden="1" x14ac:dyDescent="0.15">
      <c r="A1326" s="25">
        <v>66</v>
      </c>
      <c r="B1326" s="27"/>
      <c r="C1326" s="32">
        <f t="shared" si="81"/>
        <v>2930.4</v>
      </c>
      <c r="D1326" s="32">
        <f t="shared" si="81"/>
        <v>2316.3250000000003</v>
      </c>
      <c r="E1326" s="32">
        <f t="shared" si="81"/>
        <v>0</v>
      </c>
      <c r="F1326" s="32">
        <f t="shared" ref="F1326:G1341" si="82">+F652*$K$3</f>
        <v>1200.1055000000001</v>
      </c>
      <c r="G1326" s="32">
        <f t="shared" si="82"/>
        <v>941.54500000000007</v>
      </c>
    </row>
    <row r="1327" spans="1:7" ht="14" hidden="1" x14ac:dyDescent="0.15">
      <c r="A1327" s="25">
        <v>67</v>
      </c>
      <c r="B1327" s="27"/>
      <c r="C1327" s="32">
        <f t="shared" ref="C1327:E1342" si="83">+C1178*$K$3</f>
        <v>3202.9250000000002</v>
      </c>
      <c r="D1327" s="32">
        <f t="shared" si="83"/>
        <v>2542.65</v>
      </c>
      <c r="E1327" s="32">
        <f t="shared" si="83"/>
        <v>0</v>
      </c>
      <c r="F1327" s="32">
        <f t="shared" si="82"/>
        <v>1322.6812500000001</v>
      </c>
      <c r="G1327" s="32">
        <f t="shared" si="82"/>
        <v>1037.7400000000002</v>
      </c>
    </row>
    <row r="1328" spans="1:7" ht="14" hidden="1" x14ac:dyDescent="0.15">
      <c r="A1328" s="25">
        <v>68</v>
      </c>
      <c r="B1328" s="27"/>
      <c r="C1328" s="32">
        <f t="shared" si="83"/>
        <v>3488.9250000000002</v>
      </c>
      <c r="D1328" s="32">
        <f t="shared" si="83"/>
        <v>2782.4500000000003</v>
      </c>
      <c r="E1328" s="32">
        <f t="shared" si="83"/>
        <v>0</v>
      </c>
      <c r="F1328" s="32">
        <f t="shared" si="82"/>
        <v>1452.2530000000002</v>
      </c>
      <c r="G1328" s="32">
        <f t="shared" si="82"/>
        <v>1139.3277500000002</v>
      </c>
    </row>
    <row r="1329" spans="1:7" ht="14" hidden="1" x14ac:dyDescent="0.15">
      <c r="A1329" s="25">
        <v>69</v>
      </c>
      <c r="B1329" s="27"/>
      <c r="C1329" s="32">
        <f t="shared" si="83"/>
        <v>3790.3250000000003</v>
      </c>
      <c r="D1329" s="32">
        <f t="shared" si="83"/>
        <v>3034.9</v>
      </c>
      <c r="E1329" s="32">
        <f t="shared" si="83"/>
        <v>0</v>
      </c>
      <c r="F1329" s="32">
        <f t="shared" si="82"/>
        <v>1589.6952500000002</v>
      </c>
      <c r="G1329" s="32">
        <f t="shared" si="82"/>
        <v>1247.3285000000001</v>
      </c>
    </row>
    <row r="1330" spans="1:7" ht="14" hidden="1" x14ac:dyDescent="0.15">
      <c r="A1330" s="25">
        <v>70</v>
      </c>
      <c r="B1330" s="27"/>
      <c r="C1330" s="32">
        <f t="shared" si="83"/>
        <v>4106.5750000000007</v>
      </c>
      <c r="D1330" s="32">
        <f t="shared" si="83"/>
        <v>3301.3750000000005</v>
      </c>
      <c r="E1330" s="32">
        <f t="shared" si="83"/>
        <v>0</v>
      </c>
      <c r="F1330" s="32">
        <f t="shared" si="82"/>
        <v>1733.9877500000005</v>
      </c>
      <c r="G1330" s="32">
        <f t="shared" si="82"/>
        <v>1360.4305000000002</v>
      </c>
    </row>
    <row r="1331" spans="1:7" ht="14" hidden="1" x14ac:dyDescent="0.15">
      <c r="A1331" s="25">
        <v>71</v>
      </c>
      <c r="B1331" s="27"/>
      <c r="C1331" s="32">
        <f t="shared" si="83"/>
        <v>4437.6750000000002</v>
      </c>
      <c r="D1331" s="32">
        <f t="shared" si="83"/>
        <v>3580.5000000000005</v>
      </c>
      <c r="E1331" s="32">
        <f t="shared" si="83"/>
        <v>0</v>
      </c>
      <c r="F1331" s="32">
        <f t="shared" si="82"/>
        <v>1886.2965000000002</v>
      </c>
      <c r="G1331" s="32">
        <f t="shared" si="82"/>
        <v>1479.9455</v>
      </c>
    </row>
    <row r="1332" spans="1:7" ht="14" hidden="1" x14ac:dyDescent="0.15">
      <c r="A1332" s="25">
        <v>72</v>
      </c>
      <c r="B1332" s="27"/>
      <c r="C1332" s="32">
        <f t="shared" si="83"/>
        <v>4782.25</v>
      </c>
      <c r="D1332" s="32">
        <f t="shared" si="83"/>
        <v>3872.8250000000003</v>
      </c>
      <c r="E1332" s="32">
        <f t="shared" si="83"/>
        <v>0</v>
      </c>
      <c r="F1332" s="32">
        <f t="shared" si="82"/>
        <v>2045.4555000000003</v>
      </c>
      <c r="G1332" s="32">
        <f t="shared" si="82"/>
        <v>1604.9990000000003</v>
      </c>
    </row>
    <row r="1333" spans="1:7" ht="14" hidden="1" x14ac:dyDescent="0.15">
      <c r="A1333" s="25">
        <v>73</v>
      </c>
      <c r="B1333" s="27"/>
      <c r="C1333" s="32">
        <f t="shared" si="83"/>
        <v>5143.05</v>
      </c>
      <c r="D1333" s="32">
        <f t="shared" si="83"/>
        <v>4178.0750000000007</v>
      </c>
      <c r="E1333" s="32">
        <f t="shared" si="83"/>
        <v>0</v>
      </c>
      <c r="F1333" s="32">
        <f t="shared" si="82"/>
        <v>2212.9222500000005</v>
      </c>
      <c r="G1333" s="32">
        <f t="shared" si="82"/>
        <v>1735.8825000000002</v>
      </c>
    </row>
    <row r="1334" spans="1:7" ht="14" hidden="1" x14ac:dyDescent="0.15">
      <c r="A1334" s="25">
        <v>74</v>
      </c>
      <c r="B1334" s="27"/>
      <c r="C1334" s="32">
        <f t="shared" si="83"/>
        <v>5518.1500000000005</v>
      </c>
      <c r="D1334" s="32">
        <f t="shared" si="83"/>
        <v>4496.5250000000005</v>
      </c>
      <c r="E1334" s="32">
        <f t="shared" si="83"/>
        <v>0</v>
      </c>
      <c r="F1334" s="32">
        <f t="shared" si="82"/>
        <v>2387.0935000000004</v>
      </c>
      <c r="G1334" s="32">
        <f t="shared" si="82"/>
        <v>1872.5960000000002</v>
      </c>
    </row>
    <row r="1335" spans="1:7" ht="14" hidden="1" x14ac:dyDescent="0.15">
      <c r="A1335" s="25">
        <v>75</v>
      </c>
      <c r="B1335" s="27"/>
      <c r="C1335" s="32">
        <f t="shared" si="83"/>
        <v>5907.2750000000005</v>
      </c>
      <c r="D1335" s="32">
        <f t="shared" si="83"/>
        <v>4828.4500000000007</v>
      </c>
      <c r="E1335" s="32">
        <f t="shared" si="83"/>
        <v>0</v>
      </c>
      <c r="F1335" s="32">
        <f t="shared" si="82"/>
        <v>2568.9895000000006</v>
      </c>
      <c r="G1335" s="32">
        <f t="shared" si="82"/>
        <v>2015.7225000000003</v>
      </c>
    </row>
    <row r="1336" spans="1:7" ht="14" hidden="1" x14ac:dyDescent="0.15">
      <c r="A1336" s="25">
        <v>76</v>
      </c>
      <c r="B1336" s="27"/>
      <c r="C1336" s="32">
        <f t="shared" si="83"/>
        <v>5907.2750000000005</v>
      </c>
      <c r="D1336" s="32">
        <f t="shared" si="83"/>
        <v>4828.4500000000007</v>
      </c>
      <c r="E1336" s="32">
        <f t="shared" si="83"/>
        <v>0</v>
      </c>
      <c r="F1336" s="32">
        <f t="shared" si="82"/>
        <v>2758.6102500000006</v>
      </c>
      <c r="G1336" s="32">
        <f t="shared" si="82"/>
        <v>2163.9502500000003</v>
      </c>
    </row>
    <row r="1337" spans="1:7" ht="14" hidden="1" x14ac:dyDescent="0.15">
      <c r="A1337" s="25">
        <v>77</v>
      </c>
      <c r="B1337" s="27"/>
      <c r="C1337" s="32">
        <f t="shared" si="83"/>
        <v>5907.2750000000005</v>
      </c>
      <c r="D1337" s="32">
        <f t="shared" si="83"/>
        <v>4828.4500000000007</v>
      </c>
      <c r="E1337" s="32">
        <f t="shared" si="83"/>
        <v>0</v>
      </c>
      <c r="F1337" s="32">
        <f t="shared" si="82"/>
        <v>2758.6102500000006</v>
      </c>
      <c r="G1337" s="32">
        <f t="shared" si="82"/>
        <v>2163.9502500000003</v>
      </c>
    </row>
    <row r="1338" spans="1:7" ht="14" hidden="1" x14ac:dyDescent="0.15">
      <c r="A1338" s="25">
        <v>78</v>
      </c>
      <c r="B1338" s="27"/>
      <c r="C1338" s="32">
        <f t="shared" si="83"/>
        <v>5907.2750000000005</v>
      </c>
      <c r="D1338" s="32">
        <f t="shared" si="83"/>
        <v>4828.4500000000007</v>
      </c>
      <c r="E1338" s="32">
        <f t="shared" si="83"/>
        <v>0</v>
      </c>
      <c r="F1338" s="32">
        <f t="shared" si="82"/>
        <v>2758.6102500000006</v>
      </c>
      <c r="G1338" s="32">
        <f t="shared" si="82"/>
        <v>2163.9502500000003</v>
      </c>
    </row>
    <row r="1339" spans="1:7" ht="14" hidden="1" x14ac:dyDescent="0.15">
      <c r="A1339" s="25">
        <v>79</v>
      </c>
      <c r="B1339" s="27"/>
      <c r="C1339" s="32">
        <f t="shared" si="83"/>
        <v>5907.2750000000005</v>
      </c>
      <c r="D1339" s="32">
        <f t="shared" si="83"/>
        <v>4828.4500000000007</v>
      </c>
      <c r="E1339" s="32">
        <f t="shared" si="83"/>
        <v>0</v>
      </c>
      <c r="F1339" s="32">
        <f t="shared" si="82"/>
        <v>2758.6102500000006</v>
      </c>
      <c r="G1339" s="32">
        <f t="shared" si="82"/>
        <v>2163.9502500000003</v>
      </c>
    </row>
    <row r="1340" spans="1:7" ht="14" hidden="1" x14ac:dyDescent="0.15">
      <c r="A1340" s="25">
        <v>80</v>
      </c>
      <c r="B1340" s="27"/>
      <c r="C1340" s="32">
        <f t="shared" si="83"/>
        <v>5907.2750000000005</v>
      </c>
      <c r="D1340" s="32">
        <f t="shared" si="83"/>
        <v>4828.4500000000007</v>
      </c>
      <c r="E1340" s="32">
        <f t="shared" si="83"/>
        <v>0</v>
      </c>
      <c r="F1340" s="32">
        <f t="shared" si="82"/>
        <v>2758.6102500000006</v>
      </c>
      <c r="G1340" s="32">
        <f t="shared" si="82"/>
        <v>2163.9502500000003</v>
      </c>
    </row>
    <row r="1341" spans="1:7" ht="14" hidden="1" x14ac:dyDescent="0.15">
      <c r="A1341" s="25">
        <v>81</v>
      </c>
      <c r="B1341" s="27"/>
      <c r="C1341" s="32">
        <f t="shared" si="83"/>
        <v>5907.2750000000005</v>
      </c>
      <c r="D1341" s="32">
        <f t="shared" si="83"/>
        <v>4828.4500000000007</v>
      </c>
      <c r="E1341" s="32">
        <f t="shared" si="83"/>
        <v>0</v>
      </c>
      <c r="F1341" s="32">
        <f t="shared" si="82"/>
        <v>2758.6102500000006</v>
      </c>
      <c r="G1341" s="32">
        <f t="shared" si="82"/>
        <v>2163.9502500000003</v>
      </c>
    </row>
    <row r="1342" spans="1:7" ht="14" hidden="1" x14ac:dyDescent="0.15">
      <c r="A1342" s="25">
        <v>82</v>
      </c>
      <c r="B1342" s="27"/>
      <c r="C1342" s="32">
        <f t="shared" si="83"/>
        <v>5907.2750000000005</v>
      </c>
      <c r="D1342" s="32">
        <f t="shared" si="83"/>
        <v>4828.4500000000007</v>
      </c>
      <c r="E1342" s="32">
        <f t="shared" si="83"/>
        <v>0</v>
      </c>
      <c r="F1342" s="32">
        <f t="shared" ref="F1342:G1347" si="84">+F668*$K$3</f>
        <v>2758.6102500000006</v>
      </c>
      <c r="G1342" s="32">
        <f t="shared" si="84"/>
        <v>2163.9502500000003</v>
      </c>
    </row>
    <row r="1343" spans="1:7" ht="14" hidden="1" x14ac:dyDescent="0.15">
      <c r="A1343" s="25">
        <v>83</v>
      </c>
      <c r="B1343" s="27"/>
      <c r="C1343" s="32">
        <f t="shared" ref="C1343:E1347" si="85">+C1194*$K$3</f>
        <v>5907.2750000000005</v>
      </c>
      <c r="D1343" s="32">
        <f t="shared" si="85"/>
        <v>4828.4500000000007</v>
      </c>
      <c r="E1343" s="32">
        <f t="shared" si="85"/>
        <v>0</v>
      </c>
      <c r="F1343" s="32">
        <f t="shared" si="84"/>
        <v>2758.6102500000006</v>
      </c>
      <c r="G1343" s="32">
        <f t="shared" si="84"/>
        <v>2163.9502500000003</v>
      </c>
    </row>
    <row r="1344" spans="1:7" ht="14" hidden="1" x14ac:dyDescent="0.15">
      <c r="A1344" s="25">
        <v>84</v>
      </c>
      <c r="B1344" s="27" t="s">
        <v>3</v>
      </c>
      <c r="C1344" s="32">
        <f t="shared" si="85"/>
        <v>5907.2750000000005</v>
      </c>
      <c r="D1344" s="32">
        <f t="shared" si="85"/>
        <v>4828.4500000000007</v>
      </c>
      <c r="E1344" s="32">
        <f t="shared" si="85"/>
        <v>0</v>
      </c>
      <c r="F1344" s="32">
        <f t="shared" si="84"/>
        <v>2758.6102500000006</v>
      </c>
      <c r="G1344" s="32">
        <f t="shared" si="84"/>
        <v>2163.9502500000003</v>
      </c>
    </row>
    <row r="1345" spans="1:7" ht="14" hidden="1" x14ac:dyDescent="0.15">
      <c r="A1345" s="25">
        <v>1</v>
      </c>
      <c r="B1345" s="27" t="s">
        <v>4</v>
      </c>
      <c r="C1345" s="32">
        <f t="shared" si="85"/>
        <v>303.05</v>
      </c>
      <c r="D1345" s="32">
        <f t="shared" si="85"/>
        <v>238.15</v>
      </c>
      <c r="E1345" s="32">
        <f t="shared" si="85"/>
        <v>0</v>
      </c>
      <c r="F1345" s="32">
        <f t="shared" si="84"/>
        <v>2758.6102500000006</v>
      </c>
      <c r="G1345" s="32">
        <f t="shared" si="84"/>
        <v>2163.9502500000003</v>
      </c>
    </row>
    <row r="1346" spans="1:7" ht="14" hidden="1" x14ac:dyDescent="0.15">
      <c r="A1346" s="25">
        <v>2</v>
      </c>
      <c r="B1346" s="27" t="s">
        <v>1</v>
      </c>
      <c r="C1346" s="32">
        <f t="shared" si="85"/>
        <v>514.25</v>
      </c>
      <c r="D1346" s="32">
        <f t="shared" si="85"/>
        <v>403.42500000000001</v>
      </c>
      <c r="E1346" s="32">
        <f t="shared" si="85"/>
        <v>0</v>
      </c>
      <c r="F1346" s="32">
        <f t="shared" si="84"/>
        <v>144.87550000000002</v>
      </c>
      <c r="G1346" s="32">
        <f t="shared" si="84"/>
        <v>114.12225000000001</v>
      </c>
    </row>
    <row r="1347" spans="1:7" ht="14" hidden="1" x14ac:dyDescent="0.15">
      <c r="A1347" s="25">
        <v>3</v>
      </c>
      <c r="B1347" s="27" t="s">
        <v>5</v>
      </c>
      <c r="C1347" s="32">
        <f t="shared" si="85"/>
        <v>726.00000000000011</v>
      </c>
      <c r="D1347" s="32">
        <f t="shared" si="85"/>
        <v>570.07500000000005</v>
      </c>
      <c r="E1347" s="32">
        <f t="shared" si="85"/>
        <v>0</v>
      </c>
      <c r="F1347" s="32">
        <f t="shared" si="84"/>
        <v>246.17175000000003</v>
      </c>
      <c r="G1347" s="32">
        <f t="shared" si="84"/>
        <v>192.82725000000002</v>
      </c>
    </row>
    <row r="1348" spans="1:7" ht="14" hidden="1" thickBot="1" x14ac:dyDescent="0.2"/>
    <row r="1349" spans="1:7" ht="18" hidden="1" x14ac:dyDescent="0.2">
      <c r="A1349" s="569" t="s">
        <v>27</v>
      </c>
      <c r="B1349" s="570"/>
      <c r="C1349" s="570"/>
      <c r="D1349" s="570"/>
      <c r="E1349" s="570"/>
      <c r="F1349" s="570"/>
      <c r="G1349" s="571"/>
    </row>
    <row r="1350" spans="1:7" ht="18" hidden="1" x14ac:dyDescent="0.2">
      <c r="A1350" s="566" t="s">
        <v>31</v>
      </c>
      <c r="B1350" s="567"/>
      <c r="C1350" s="567"/>
      <c r="D1350" s="567"/>
      <c r="E1350" s="567"/>
      <c r="F1350" s="567"/>
      <c r="G1350" s="568"/>
    </row>
    <row r="1351" spans="1:7" hidden="1" x14ac:dyDescent="0.15">
      <c r="A1351" s="549" t="s">
        <v>0</v>
      </c>
      <c r="B1351" s="550"/>
      <c r="C1351" s="550"/>
      <c r="D1351" s="550"/>
      <c r="E1351" s="550"/>
      <c r="F1351" s="550"/>
      <c r="G1351" s="572"/>
    </row>
    <row r="1352" spans="1:7" hidden="1" x14ac:dyDescent="0.15">
      <c r="A1352" s="25" t="s">
        <v>2</v>
      </c>
      <c r="B1352" s="26" t="s">
        <v>2</v>
      </c>
      <c r="C1352" s="34">
        <v>10000</v>
      </c>
      <c r="D1352" s="34">
        <v>20000</v>
      </c>
      <c r="E1352" s="34"/>
      <c r="F1352" s="304"/>
      <c r="G1352" s="305"/>
    </row>
    <row r="1353" spans="1:7" ht="14" hidden="1" x14ac:dyDescent="0.15">
      <c r="A1353" s="25">
        <v>18</v>
      </c>
      <c r="B1353" s="26"/>
      <c r="C1353" s="32">
        <f>+C1129*$K$4</f>
        <v>1382.77</v>
      </c>
      <c r="D1353" s="32">
        <f>+D1129*$K$4</f>
        <v>1072.19</v>
      </c>
      <c r="E1353" s="32">
        <f t="shared" ref="E1353:E1416" si="86">+E1204*$K$3</f>
        <v>0</v>
      </c>
      <c r="F1353" s="32">
        <f t="shared" ref="F1353:G1368" si="87">+F679*$K$3</f>
        <v>0</v>
      </c>
      <c r="G1353" s="32">
        <f t="shared" si="87"/>
        <v>0</v>
      </c>
    </row>
    <row r="1354" spans="1:7" ht="14" hidden="1" x14ac:dyDescent="0.15">
      <c r="A1354" s="25">
        <v>19</v>
      </c>
      <c r="B1354" s="26"/>
      <c r="C1354" s="32">
        <f t="shared" ref="C1354:D1369" si="88">+C1130*$K$4</f>
        <v>1382.77</v>
      </c>
      <c r="D1354" s="32">
        <f t="shared" si="88"/>
        <v>1072.19</v>
      </c>
      <c r="E1354" s="32">
        <f t="shared" si="86"/>
        <v>0</v>
      </c>
      <c r="F1354" s="32">
        <f t="shared" si="87"/>
        <v>475.53000000000003</v>
      </c>
      <c r="G1354" s="32">
        <f t="shared" si="87"/>
        <v>354.60562500000009</v>
      </c>
    </row>
    <row r="1355" spans="1:7" ht="14" hidden="1" x14ac:dyDescent="0.15">
      <c r="A1355" s="25">
        <v>20</v>
      </c>
      <c r="B1355" s="26"/>
      <c r="C1355" s="32">
        <f t="shared" si="88"/>
        <v>1382.77</v>
      </c>
      <c r="D1355" s="32">
        <f t="shared" si="88"/>
        <v>1072.19</v>
      </c>
      <c r="E1355" s="32">
        <f t="shared" si="86"/>
        <v>0</v>
      </c>
      <c r="F1355" s="32">
        <f t="shared" si="87"/>
        <v>475.53000000000003</v>
      </c>
      <c r="G1355" s="32">
        <f t="shared" si="87"/>
        <v>354.60562500000009</v>
      </c>
    </row>
    <row r="1356" spans="1:7" ht="14" hidden="1" x14ac:dyDescent="0.15">
      <c r="A1356" s="25">
        <v>21</v>
      </c>
      <c r="B1356" s="26"/>
      <c r="C1356" s="32">
        <f t="shared" si="88"/>
        <v>1382.77</v>
      </c>
      <c r="D1356" s="32">
        <f t="shared" si="88"/>
        <v>1072.19</v>
      </c>
      <c r="E1356" s="32">
        <f t="shared" si="86"/>
        <v>0</v>
      </c>
      <c r="F1356" s="32">
        <f t="shared" si="87"/>
        <v>475.53000000000003</v>
      </c>
      <c r="G1356" s="32">
        <f t="shared" si="87"/>
        <v>354.60562500000009</v>
      </c>
    </row>
    <row r="1357" spans="1:7" ht="14" hidden="1" x14ac:dyDescent="0.15">
      <c r="A1357" s="25">
        <v>22</v>
      </c>
      <c r="B1357" s="26"/>
      <c r="C1357" s="32">
        <f t="shared" si="88"/>
        <v>1382.77</v>
      </c>
      <c r="D1357" s="32">
        <f t="shared" si="88"/>
        <v>1072.19</v>
      </c>
      <c r="E1357" s="32">
        <f t="shared" si="86"/>
        <v>0</v>
      </c>
      <c r="F1357" s="32">
        <f t="shared" si="87"/>
        <v>475.53000000000003</v>
      </c>
      <c r="G1357" s="32">
        <f t="shared" si="87"/>
        <v>354.60562500000009</v>
      </c>
    </row>
    <row r="1358" spans="1:7" ht="14" hidden="1" x14ac:dyDescent="0.15">
      <c r="A1358" s="25">
        <v>23</v>
      </c>
      <c r="B1358" s="26"/>
      <c r="C1358" s="32">
        <f t="shared" si="88"/>
        <v>1382.77</v>
      </c>
      <c r="D1358" s="32">
        <f t="shared" si="88"/>
        <v>1072.19</v>
      </c>
      <c r="E1358" s="32">
        <f t="shared" si="86"/>
        <v>0</v>
      </c>
      <c r="F1358" s="32">
        <f t="shared" si="87"/>
        <v>475.53000000000003</v>
      </c>
      <c r="G1358" s="32">
        <f t="shared" si="87"/>
        <v>354.60562500000009</v>
      </c>
    </row>
    <row r="1359" spans="1:7" ht="14" hidden="1" x14ac:dyDescent="0.15">
      <c r="A1359" s="25">
        <v>24</v>
      </c>
      <c r="B1359" s="26"/>
      <c r="C1359" s="32">
        <f t="shared" si="88"/>
        <v>1382.77</v>
      </c>
      <c r="D1359" s="32">
        <f t="shared" si="88"/>
        <v>1072.19</v>
      </c>
      <c r="E1359" s="32">
        <f t="shared" si="86"/>
        <v>0</v>
      </c>
      <c r="F1359" s="32">
        <f t="shared" si="87"/>
        <v>475.53000000000003</v>
      </c>
      <c r="G1359" s="32">
        <f t="shared" si="87"/>
        <v>354.60562500000009</v>
      </c>
    </row>
    <row r="1360" spans="1:7" ht="14" hidden="1" x14ac:dyDescent="0.15">
      <c r="A1360" s="25">
        <v>25</v>
      </c>
      <c r="B1360" s="26"/>
      <c r="C1360" s="32">
        <f t="shared" si="88"/>
        <v>1480.29</v>
      </c>
      <c r="D1360" s="32">
        <f t="shared" si="88"/>
        <v>1137.9100000000001</v>
      </c>
      <c r="E1360" s="32">
        <f t="shared" si="86"/>
        <v>0</v>
      </c>
      <c r="F1360" s="32">
        <f t="shared" si="87"/>
        <v>475.53000000000003</v>
      </c>
      <c r="G1360" s="32">
        <f t="shared" si="87"/>
        <v>354.60562500000009</v>
      </c>
    </row>
    <row r="1361" spans="1:7" ht="14" hidden="1" x14ac:dyDescent="0.15">
      <c r="A1361" s="25">
        <v>26</v>
      </c>
      <c r="B1361" s="26"/>
      <c r="C1361" s="32">
        <f t="shared" si="88"/>
        <v>1480.29</v>
      </c>
      <c r="D1361" s="32">
        <f t="shared" si="88"/>
        <v>1137.9100000000001</v>
      </c>
      <c r="E1361" s="32">
        <f t="shared" si="86"/>
        <v>0</v>
      </c>
      <c r="F1361" s="32">
        <f t="shared" si="87"/>
        <v>505.02375000000006</v>
      </c>
      <c r="G1361" s="32">
        <f t="shared" si="87"/>
        <v>376.46125000000006</v>
      </c>
    </row>
    <row r="1362" spans="1:7" ht="14" hidden="1" x14ac:dyDescent="0.15">
      <c r="A1362" s="25">
        <v>27</v>
      </c>
      <c r="B1362" s="26"/>
      <c r="C1362" s="32">
        <f t="shared" si="88"/>
        <v>1480.29</v>
      </c>
      <c r="D1362" s="32">
        <f t="shared" si="88"/>
        <v>1137.9100000000001</v>
      </c>
      <c r="E1362" s="32">
        <f t="shared" si="86"/>
        <v>0</v>
      </c>
      <c r="F1362" s="32">
        <f t="shared" si="87"/>
        <v>505.02375000000006</v>
      </c>
      <c r="G1362" s="32">
        <f t="shared" si="87"/>
        <v>376.46125000000006</v>
      </c>
    </row>
    <row r="1363" spans="1:7" ht="14" hidden="1" x14ac:dyDescent="0.15">
      <c r="A1363" s="25">
        <v>28</v>
      </c>
      <c r="B1363" s="26"/>
      <c r="C1363" s="32">
        <f t="shared" si="88"/>
        <v>1480.29</v>
      </c>
      <c r="D1363" s="32">
        <f t="shared" si="88"/>
        <v>1137.9100000000001</v>
      </c>
      <c r="E1363" s="32">
        <f t="shared" si="86"/>
        <v>0</v>
      </c>
      <c r="F1363" s="32">
        <f t="shared" si="87"/>
        <v>505.02375000000006</v>
      </c>
      <c r="G1363" s="32">
        <f t="shared" si="87"/>
        <v>376.46125000000006</v>
      </c>
    </row>
    <row r="1364" spans="1:7" ht="14" hidden="1" x14ac:dyDescent="0.15">
      <c r="A1364" s="25">
        <v>29</v>
      </c>
      <c r="B1364" s="26"/>
      <c r="C1364" s="32">
        <f t="shared" si="88"/>
        <v>1480.29</v>
      </c>
      <c r="D1364" s="32">
        <f t="shared" si="88"/>
        <v>1137.9100000000001</v>
      </c>
      <c r="E1364" s="32">
        <f t="shared" si="86"/>
        <v>0</v>
      </c>
      <c r="F1364" s="32">
        <f t="shared" si="87"/>
        <v>505.02375000000006</v>
      </c>
      <c r="G1364" s="32">
        <f t="shared" si="87"/>
        <v>376.46125000000006</v>
      </c>
    </row>
    <row r="1365" spans="1:7" ht="14" hidden="1" x14ac:dyDescent="0.15">
      <c r="A1365" s="25">
        <v>30</v>
      </c>
      <c r="B1365" s="26"/>
      <c r="C1365" s="32">
        <f t="shared" si="88"/>
        <v>1650.42</v>
      </c>
      <c r="D1365" s="32">
        <f t="shared" si="88"/>
        <v>1256.6300000000001</v>
      </c>
      <c r="E1365" s="32">
        <f t="shared" si="86"/>
        <v>0</v>
      </c>
      <c r="F1365" s="32">
        <f t="shared" si="87"/>
        <v>505.02375000000006</v>
      </c>
      <c r="G1365" s="32">
        <f t="shared" si="87"/>
        <v>376.46125000000006</v>
      </c>
    </row>
    <row r="1366" spans="1:7" ht="14" hidden="1" x14ac:dyDescent="0.15">
      <c r="A1366" s="25">
        <v>31</v>
      </c>
      <c r="B1366" s="26"/>
      <c r="C1366" s="32">
        <f t="shared" si="88"/>
        <v>1650.42</v>
      </c>
      <c r="D1366" s="32">
        <f t="shared" si="88"/>
        <v>1256.6300000000001</v>
      </c>
      <c r="E1366" s="32">
        <f t="shared" si="86"/>
        <v>0</v>
      </c>
      <c r="F1366" s="32">
        <f t="shared" si="87"/>
        <v>557.2806250000001</v>
      </c>
      <c r="G1366" s="32">
        <f t="shared" si="87"/>
        <v>415.48375000000004</v>
      </c>
    </row>
    <row r="1367" spans="1:7" ht="14" hidden="1" x14ac:dyDescent="0.15">
      <c r="A1367" s="25">
        <v>32</v>
      </c>
      <c r="B1367" s="26"/>
      <c r="C1367" s="32">
        <f t="shared" si="88"/>
        <v>1650.42</v>
      </c>
      <c r="D1367" s="32">
        <f t="shared" si="88"/>
        <v>1256.6300000000001</v>
      </c>
      <c r="E1367" s="32">
        <f t="shared" si="86"/>
        <v>0</v>
      </c>
      <c r="F1367" s="32">
        <f t="shared" si="87"/>
        <v>557.2806250000001</v>
      </c>
      <c r="G1367" s="32">
        <f t="shared" si="87"/>
        <v>415.48375000000004</v>
      </c>
    </row>
    <row r="1368" spans="1:7" ht="14" hidden="1" x14ac:dyDescent="0.15">
      <c r="A1368" s="25">
        <v>33</v>
      </c>
      <c r="B1368" s="26"/>
      <c r="C1368" s="32">
        <f t="shared" si="88"/>
        <v>1650.42</v>
      </c>
      <c r="D1368" s="32">
        <f t="shared" si="88"/>
        <v>1256.6300000000001</v>
      </c>
      <c r="E1368" s="32">
        <f t="shared" si="86"/>
        <v>0</v>
      </c>
      <c r="F1368" s="32">
        <f t="shared" si="87"/>
        <v>557.2806250000001</v>
      </c>
      <c r="G1368" s="32">
        <f t="shared" si="87"/>
        <v>415.48375000000004</v>
      </c>
    </row>
    <row r="1369" spans="1:7" ht="14" hidden="1" x14ac:dyDescent="0.15">
      <c r="A1369" s="25">
        <v>34</v>
      </c>
      <c r="B1369" s="26"/>
      <c r="C1369" s="32">
        <f t="shared" si="88"/>
        <v>1650.42</v>
      </c>
      <c r="D1369" s="32">
        <f t="shared" si="88"/>
        <v>1256.6300000000001</v>
      </c>
      <c r="E1369" s="32">
        <f t="shared" si="86"/>
        <v>0</v>
      </c>
      <c r="F1369" s="32">
        <f t="shared" ref="F1369:G1384" si="89">+F695*$K$3</f>
        <v>557.2806250000001</v>
      </c>
      <c r="G1369" s="32">
        <f t="shared" si="89"/>
        <v>415.48375000000004</v>
      </c>
    </row>
    <row r="1370" spans="1:7" ht="14" hidden="1" x14ac:dyDescent="0.15">
      <c r="A1370" s="25">
        <v>35</v>
      </c>
      <c r="B1370" s="26"/>
      <c r="C1370" s="32">
        <f t="shared" ref="C1370:D1385" si="90">+C1146*$K$4</f>
        <v>1843.8700000000001</v>
      </c>
      <c r="D1370" s="32">
        <f t="shared" si="90"/>
        <v>1399.2</v>
      </c>
      <c r="E1370" s="32">
        <f t="shared" si="86"/>
        <v>0</v>
      </c>
      <c r="F1370" s="32">
        <f t="shared" si="89"/>
        <v>557.2806250000001</v>
      </c>
      <c r="G1370" s="32">
        <f t="shared" si="89"/>
        <v>415.48375000000004</v>
      </c>
    </row>
    <row r="1371" spans="1:7" ht="14" hidden="1" x14ac:dyDescent="0.15">
      <c r="A1371" s="25">
        <v>36</v>
      </c>
      <c r="B1371" s="26"/>
      <c r="C1371" s="32">
        <f t="shared" si="90"/>
        <v>1843.8700000000001</v>
      </c>
      <c r="D1371" s="32">
        <f t="shared" si="90"/>
        <v>1399.2</v>
      </c>
      <c r="E1371" s="32">
        <f t="shared" si="86"/>
        <v>0</v>
      </c>
      <c r="F1371" s="32">
        <f t="shared" si="89"/>
        <v>618.53687500000012</v>
      </c>
      <c r="G1371" s="32">
        <f t="shared" si="89"/>
        <v>461.31250000000011</v>
      </c>
    </row>
    <row r="1372" spans="1:7" ht="14" hidden="1" x14ac:dyDescent="0.15">
      <c r="A1372" s="25">
        <v>37</v>
      </c>
      <c r="B1372" s="26"/>
      <c r="C1372" s="32">
        <f t="shared" si="90"/>
        <v>1843.8700000000001</v>
      </c>
      <c r="D1372" s="32">
        <f t="shared" si="90"/>
        <v>1399.2</v>
      </c>
      <c r="E1372" s="32">
        <f t="shared" si="86"/>
        <v>0</v>
      </c>
      <c r="F1372" s="32">
        <f t="shared" si="89"/>
        <v>618.53687500000012</v>
      </c>
      <c r="G1372" s="32">
        <f t="shared" si="89"/>
        <v>461.31250000000011</v>
      </c>
    </row>
    <row r="1373" spans="1:7" ht="14" hidden="1" x14ac:dyDescent="0.15">
      <c r="A1373" s="25">
        <v>38</v>
      </c>
      <c r="B1373" s="26"/>
      <c r="C1373" s="32">
        <f t="shared" si="90"/>
        <v>1843.8700000000001</v>
      </c>
      <c r="D1373" s="32">
        <f t="shared" si="90"/>
        <v>1399.2</v>
      </c>
      <c r="E1373" s="32">
        <f t="shared" si="86"/>
        <v>0</v>
      </c>
      <c r="F1373" s="32">
        <f t="shared" si="89"/>
        <v>618.53687500000012</v>
      </c>
      <c r="G1373" s="32">
        <f t="shared" si="89"/>
        <v>461.31250000000011</v>
      </c>
    </row>
    <row r="1374" spans="1:7" ht="14" hidden="1" x14ac:dyDescent="0.15">
      <c r="A1374" s="25">
        <v>39</v>
      </c>
      <c r="B1374" s="26"/>
      <c r="C1374" s="32">
        <f t="shared" si="90"/>
        <v>1843.8700000000001</v>
      </c>
      <c r="D1374" s="32">
        <f t="shared" si="90"/>
        <v>1399.2</v>
      </c>
      <c r="E1374" s="32">
        <f t="shared" si="86"/>
        <v>0</v>
      </c>
      <c r="F1374" s="32">
        <f t="shared" si="89"/>
        <v>618.53687500000012</v>
      </c>
      <c r="G1374" s="32">
        <f t="shared" si="89"/>
        <v>461.31250000000011</v>
      </c>
    </row>
    <row r="1375" spans="1:7" ht="14" hidden="1" x14ac:dyDescent="0.15">
      <c r="A1375" s="25">
        <v>40</v>
      </c>
      <c r="B1375" s="26"/>
      <c r="C1375" s="32">
        <f t="shared" si="90"/>
        <v>2067</v>
      </c>
      <c r="D1375" s="32">
        <f t="shared" si="90"/>
        <v>1566.15</v>
      </c>
      <c r="E1375" s="32">
        <f t="shared" si="86"/>
        <v>0</v>
      </c>
      <c r="F1375" s="32">
        <f t="shared" si="89"/>
        <v>618.53687500000012</v>
      </c>
      <c r="G1375" s="32">
        <f t="shared" si="89"/>
        <v>461.31250000000011</v>
      </c>
    </row>
    <row r="1376" spans="1:7" ht="14" hidden="1" x14ac:dyDescent="0.15">
      <c r="A1376" s="25">
        <v>41</v>
      </c>
      <c r="B1376" s="26"/>
      <c r="C1376" s="32">
        <f t="shared" si="90"/>
        <v>2067</v>
      </c>
      <c r="D1376" s="32">
        <f t="shared" si="90"/>
        <v>1566.15</v>
      </c>
      <c r="E1376" s="32">
        <f t="shared" si="86"/>
        <v>0</v>
      </c>
      <c r="F1376" s="32">
        <f t="shared" si="89"/>
        <v>689.85125000000005</v>
      </c>
      <c r="G1376" s="32">
        <f t="shared" si="89"/>
        <v>514.32562500000006</v>
      </c>
    </row>
    <row r="1377" spans="1:7" ht="14" hidden="1" x14ac:dyDescent="0.15">
      <c r="A1377" s="25">
        <v>42</v>
      </c>
      <c r="B1377" s="26"/>
      <c r="C1377" s="32">
        <f t="shared" si="90"/>
        <v>2067</v>
      </c>
      <c r="D1377" s="32">
        <f t="shared" si="90"/>
        <v>1566.15</v>
      </c>
      <c r="E1377" s="32">
        <f t="shared" si="86"/>
        <v>0</v>
      </c>
      <c r="F1377" s="32">
        <f t="shared" si="89"/>
        <v>689.85125000000005</v>
      </c>
      <c r="G1377" s="32">
        <f t="shared" si="89"/>
        <v>514.32562500000006</v>
      </c>
    </row>
    <row r="1378" spans="1:7" ht="14" hidden="1" x14ac:dyDescent="0.15">
      <c r="A1378" s="25">
        <v>43</v>
      </c>
      <c r="B1378" s="26"/>
      <c r="C1378" s="32">
        <f t="shared" si="90"/>
        <v>2067</v>
      </c>
      <c r="D1378" s="32">
        <f t="shared" si="90"/>
        <v>1566.15</v>
      </c>
      <c r="E1378" s="32">
        <f t="shared" si="86"/>
        <v>0</v>
      </c>
      <c r="F1378" s="32">
        <f t="shared" si="89"/>
        <v>689.85125000000005</v>
      </c>
      <c r="G1378" s="32">
        <f t="shared" si="89"/>
        <v>514.32562500000006</v>
      </c>
    </row>
    <row r="1379" spans="1:7" ht="14" hidden="1" x14ac:dyDescent="0.15">
      <c r="A1379" s="25">
        <v>44</v>
      </c>
      <c r="B1379" s="26"/>
      <c r="C1379" s="32">
        <f t="shared" si="90"/>
        <v>2067</v>
      </c>
      <c r="D1379" s="32">
        <f t="shared" si="90"/>
        <v>1566.15</v>
      </c>
      <c r="E1379" s="32">
        <f t="shared" si="86"/>
        <v>0</v>
      </c>
      <c r="F1379" s="32">
        <f t="shared" si="89"/>
        <v>689.85125000000005</v>
      </c>
      <c r="G1379" s="32">
        <f t="shared" si="89"/>
        <v>514.32562500000006</v>
      </c>
    </row>
    <row r="1380" spans="1:7" ht="14" hidden="1" x14ac:dyDescent="0.15">
      <c r="A1380" s="25">
        <v>45</v>
      </c>
      <c r="B1380" s="26"/>
      <c r="C1380" s="32">
        <f t="shared" si="90"/>
        <v>2314.5100000000002</v>
      </c>
      <c r="D1380" s="32">
        <f t="shared" si="90"/>
        <v>1756.95</v>
      </c>
      <c r="E1380" s="32">
        <f t="shared" si="86"/>
        <v>0</v>
      </c>
      <c r="F1380" s="32">
        <f t="shared" si="89"/>
        <v>689.85125000000005</v>
      </c>
      <c r="G1380" s="32">
        <f t="shared" si="89"/>
        <v>514.32562500000006</v>
      </c>
    </row>
    <row r="1381" spans="1:7" ht="14" hidden="1" x14ac:dyDescent="0.15">
      <c r="A1381" s="25">
        <v>46</v>
      </c>
      <c r="B1381" s="26"/>
      <c r="C1381" s="32">
        <f t="shared" si="90"/>
        <v>2314.5100000000002</v>
      </c>
      <c r="D1381" s="32">
        <f t="shared" si="90"/>
        <v>1756.95</v>
      </c>
      <c r="E1381" s="32">
        <f t="shared" si="86"/>
        <v>0</v>
      </c>
      <c r="F1381" s="32">
        <f t="shared" si="89"/>
        <v>769.63562500000012</v>
      </c>
      <c r="G1381" s="32">
        <f t="shared" si="89"/>
        <v>573.84250000000009</v>
      </c>
    </row>
    <row r="1382" spans="1:7" ht="14" hidden="1" x14ac:dyDescent="0.15">
      <c r="A1382" s="25">
        <v>47</v>
      </c>
      <c r="B1382" s="26"/>
      <c r="C1382" s="32">
        <f t="shared" si="90"/>
        <v>2314.5100000000002</v>
      </c>
      <c r="D1382" s="32">
        <f t="shared" si="90"/>
        <v>1756.95</v>
      </c>
      <c r="E1382" s="32">
        <f t="shared" si="86"/>
        <v>0</v>
      </c>
      <c r="F1382" s="32">
        <f t="shared" si="89"/>
        <v>769.63562500000012</v>
      </c>
      <c r="G1382" s="32">
        <f t="shared" si="89"/>
        <v>573.84250000000009</v>
      </c>
    </row>
    <row r="1383" spans="1:7" ht="14" hidden="1" x14ac:dyDescent="0.15">
      <c r="A1383" s="25">
        <v>48</v>
      </c>
      <c r="B1383" s="26"/>
      <c r="C1383" s="32">
        <f t="shared" si="90"/>
        <v>2314.5100000000002</v>
      </c>
      <c r="D1383" s="32">
        <f t="shared" si="90"/>
        <v>1756.95</v>
      </c>
      <c r="E1383" s="32">
        <f t="shared" si="86"/>
        <v>0</v>
      </c>
      <c r="F1383" s="32">
        <f t="shared" si="89"/>
        <v>769.63562500000012</v>
      </c>
      <c r="G1383" s="32">
        <f t="shared" si="89"/>
        <v>573.84250000000009</v>
      </c>
    </row>
    <row r="1384" spans="1:7" ht="14" hidden="1" x14ac:dyDescent="0.15">
      <c r="A1384" s="25">
        <v>49</v>
      </c>
      <c r="B1384" s="26"/>
      <c r="C1384" s="32">
        <f t="shared" si="90"/>
        <v>2314.5100000000002</v>
      </c>
      <c r="D1384" s="32">
        <f t="shared" si="90"/>
        <v>1756.95</v>
      </c>
      <c r="E1384" s="32">
        <f t="shared" si="86"/>
        <v>0</v>
      </c>
      <c r="F1384" s="32">
        <f t="shared" si="89"/>
        <v>769.63562500000012</v>
      </c>
      <c r="G1384" s="32">
        <f t="shared" si="89"/>
        <v>573.84250000000009</v>
      </c>
    </row>
    <row r="1385" spans="1:7" ht="14" hidden="1" x14ac:dyDescent="0.15">
      <c r="A1385" s="25">
        <v>50</v>
      </c>
      <c r="B1385" s="26"/>
      <c r="C1385" s="32">
        <f t="shared" si="90"/>
        <v>2592.23</v>
      </c>
      <c r="D1385" s="32">
        <f t="shared" si="90"/>
        <v>1973.72</v>
      </c>
      <c r="E1385" s="32">
        <f t="shared" si="86"/>
        <v>0</v>
      </c>
      <c r="F1385" s="32">
        <f t="shared" ref="F1385:G1400" si="91">+F711*$K$3</f>
        <v>769.63562500000012</v>
      </c>
      <c r="G1385" s="32">
        <f t="shared" si="91"/>
        <v>573.84250000000009</v>
      </c>
    </row>
    <row r="1386" spans="1:7" ht="14" hidden="1" x14ac:dyDescent="0.15">
      <c r="A1386" s="25">
        <v>51</v>
      </c>
      <c r="B1386" s="26"/>
      <c r="C1386" s="32">
        <f t="shared" ref="C1386:D1401" si="92">+C1162*$K$4</f>
        <v>2592.23</v>
      </c>
      <c r="D1386" s="32">
        <f t="shared" si="92"/>
        <v>1973.72</v>
      </c>
      <c r="E1386" s="32">
        <f t="shared" si="86"/>
        <v>0</v>
      </c>
      <c r="F1386" s="32">
        <f t="shared" si="91"/>
        <v>860.08312500000011</v>
      </c>
      <c r="G1386" s="32">
        <f t="shared" si="91"/>
        <v>641.14875000000018</v>
      </c>
    </row>
    <row r="1387" spans="1:7" ht="14" hidden="1" x14ac:dyDescent="0.15">
      <c r="A1387" s="25">
        <v>52</v>
      </c>
      <c r="B1387" s="26"/>
      <c r="C1387" s="32">
        <f t="shared" si="92"/>
        <v>2592.23</v>
      </c>
      <c r="D1387" s="32">
        <f t="shared" si="92"/>
        <v>1973.72</v>
      </c>
      <c r="E1387" s="32">
        <f t="shared" si="86"/>
        <v>0</v>
      </c>
      <c r="F1387" s="32">
        <f t="shared" si="91"/>
        <v>860.08312500000011</v>
      </c>
      <c r="G1387" s="32">
        <f t="shared" si="91"/>
        <v>641.14875000000018</v>
      </c>
    </row>
    <row r="1388" spans="1:7" ht="14" hidden="1" x14ac:dyDescent="0.15">
      <c r="A1388" s="25">
        <v>53</v>
      </c>
      <c r="B1388" s="26"/>
      <c r="C1388" s="32">
        <f t="shared" si="92"/>
        <v>2592.23</v>
      </c>
      <c r="D1388" s="32">
        <f t="shared" si="92"/>
        <v>1973.72</v>
      </c>
      <c r="E1388" s="32">
        <f t="shared" si="86"/>
        <v>0</v>
      </c>
      <c r="F1388" s="32">
        <f t="shared" si="91"/>
        <v>860.08312500000011</v>
      </c>
      <c r="G1388" s="32">
        <f t="shared" si="91"/>
        <v>641.14875000000018</v>
      </c>
    </row>
    <row r="1389" spans="1:7" ht="14" hidden="1" x14ac:dyDescent="0.15">
      <c r="A1389" s="25">
        <v>54</v>
      </c>
      <c r="B1389" s="27"/>
      <c r="C1389" s="32">
        <f t="shared" si="92"/>
        <v>2592.23</v>
      </c>
      <c r="D1389" s="32">
        <f t="shared" si="92"/>
        <v>1973.72</v>
      </c>
      <c r="E1389" s="32">
        <f t="shared" si="86"/>
        <v>0</v>
      </c>
      <c r="F1389" s="32">
        <f t="shared" si="91"/>
        <v>860.08312500000011</v>
      </c>
      <c r="G1389" s="32">
        <f t="shared" si="91"/>
        <v>641.14875000000018</v>
      </c>
    </row>
    <row r="1390" spans="1:7" ht="14" hidden="1" x14ac:dyDescent="0.15">
      <c r="A1390" s="25">
        <v>55</v>
      </c>
      <c r="B1390" s="27"/>
      <c r="C1390" s="32">
        <f t="shared" si="92"/>
        <v>2898.57</v>
      </c>
      <c r="D1390" s="32">
        <f t="shared" si="92"/>
        <v>2216.46</v>
      </c>
      <c r="E1390" s="32">
        <f t="shared" si="86"/>
        <v>0</v>
      </c>
      <c r="F1390" s="32">
        <f t="shared" si="91"/>
        <v>860.08312500000011</v>
      </c>
      <c r="G1390" s="32">
        <f t="shared" si="91"/>
        <v>641.14875000000018</v>
      </c>
    </row>
    <row r="1391" spans="1:7" ht="14" hidden="1" x14ac:dyDescent="0.15">
      <c r="A1391" s="25">
        <v>56</v>
      </c>
      <c r="B1391" s="27"/>
      <c r="C1391" s="32">
        <f t="shared" si="92"/>
        <v>2898.57</v>
      </c>
      <c r="D1391" s="32">
        <f t="shared" si="92"/>
        <v>2216.46</v>
      </c>
      <c r="E1391" s="32">
        <f t="shared" si="86"/>
        <v>0</v>
      </c>
      <c r="F1391" s="32">
        <f t="shared" si="91"/>
        <v>960.05937500000016</v>
      </c>
      <c r="G1391" s="32">
        <f t="shared" si="91"/>
        <v>715.79062500000009</v>
      </c>
    </row>
    <row r="1392" spans="1:7" ht="14" hidden="1" x14ac:dyDescent="0.15">
      <c r="A1392" s="25">
        <v>57</v>
      </c>
      <c r="B1392" s="27"/>
      <c r="C1392" s="32">
        <f t="shared" si="92"/>
        <v>2898.57</v>
      </c>
      <c r="D1392" s="32">
        <f t="shared" si="92"/>
        <v>2216.46</v>
      </c>
      <c r="E1392" s="32">
        <f t="shared" si="86"/>
        <v>0</v>
      </c>
      <c r="F1392" s="32">
        <f t="shared" si="91"/>
        <v>960.05937500000016</v>
      </c>
      <c r="G1392" s="32">
        <f t="shared" si="91"/>
        <v>715.79062500000009</v>
      </c>
    </row>
    <row r="1393" spans="1:7" ht="14" hidden="1" x14ac:dyDescent="0.15">
      <c r="A1393" s="25">
        <v>58</v>
      </c>
      <c r="B1393" s="27"/>
      <c r="C1393" s="32">
        <f t="shared" si="92"/>
        <v>2898.57</v>
      </c>
      <c r="D1393" s="32">
        <f t="shared" si="92"/>
        <v>2216.46</v>
      </c>
      <c r="E1393" s="32">
        <f t="shared" si="86"/>
        <v>0</v>
      </c>
      <c r="F1393" s="32">
        <f t="shared" si="91"/>
        <v>960.05937500000016</v>
      </c>
      <c r="G1393" s="32">
        <f t="shared" si="91"/>
        <v>715.79062500000009</v>
      </c>
    </row>
    <row r="1394" spans="1:7" ht="14" hidden="1" x14ac:dyDescent="0.15">
      <c r="A1394" s="25">
        <v>59</v>
      </c>
      <c r="B1394" s="27"/>
      <c r="C1394" s="32">
        <f t="shared" si="92"/>
        <v>2898.57</v>
      </c>
      <c r="D1394" s="32">
        <f t="shared" si="92"/>
        <v>2216.46</v>
      </c>
      <c r="E1394" s="32">
        <f t="shared" si="86"/>
        <v>0</v>
      </c>
      <c r="F1394" s="32">
        <f t="shared" si="91"/>
        <v>960.05937500000016</v>
      </c>
      <c r="G1394" s="32">
        <f t="shared" si="91"/>
        <v>715.79062500000009</v>
      </c>
    </row>
    <row r="1395" spans="1:7" ht="14" hidden="1" x14ac:dyDescent="0.15">
      <c r="A1395" s="25">
        <v>60</v>
      </c>
      <c r="B1395" s="27"/>
      <c r="C1395" s="32">
        <f t="shared" si="92"/>
        <v>3101.03</v>
      </c>
      <c r="D1395" s="32">
        <f t="shared" si="92"/>
        <v>2378.11</v>
      </c>
      <c r="E1395" s="32">
        <f t="shared" si="86"/>
        <v>0</v>
      </c>
      <c r="F1395" s="32">
        <f t="shared" si="91"/>
        <v>960.05937500000016</v>
      </c>
      <c r="G1395" s="32">
        <f t="shared" si="91"/>
        <v>715.79062500000009</v>
      </c>
    </row>
    <row r="1396" spans="1:7" ht="14" hidden="1" x14ac:dyDescent="0.15">
      <c r="A1396" s="25">
        <v>61</v>
      </c>
      <c r="B1396" s="27"/>
      <c r="C1396" s="32">
        <f t="shared" si="92"/>
        <v>3454.54</v>
      </c>
      <c r="D1396" s="32">
        <f t="shared" si="92"/>
        <v>2661.6600000000003</v>
      </c>
      <c r="E1396" s="32">
        <f t="shared" si="86"/>
        <v>0</v>
      </c>
      <c r="F1396" s="32">
        <f t="shared" si="91"/>
        <v>1026.6850000000002</v>
      </c>
      <c r="G1396" s="32">
        <f t="shared" si="91"/>
        <v>765.62750000000017</v>
      </c>
    </row>
    <row r="1397" spans="1:7" ht="14" hidden="1" x14ac:dyDescent="0.15">
      <c r="A1397" s="25">
        <v>62</v>
      </c>
      <c r="B1397" s="27"/>
      <c r="C1397" s="32">
        <f t="shared" si="92"/>
        <v>3836.1400000000003</v>
      </c>
      <c r="D1397" s="32">
        <f t="shared" si="92"/>
        <v>2971.71</v>
      </c>
      <c r="E1397" s="32">
        <f t="shared" si="86"/>
        <v>0</v>
      </c>
      <c r="F1397" s="32">
        <f t="shared" si="91"/>
        <v>1143.5256250000002</v>
      </c>
      <c r="G1397" s="32">
        <f t="shared" si="91"/>
        <v>852.52062500000011</v>
      </c>
    </row>
    <row r="1398" spans="1:7" ht="14" hidden="1" x14ac:dyDescent="0.15">
      <c r="A1398" s="25">
        <v>63</v>
      </c>
      <c r="B1398" s="27"/>
      <c r="C1398" s="32">
        <f t="shared" si="92"/>
        <v>4246.8900000000003</v>
      </c>
      <c r="D1398" s="32">
        <f t="shared" si="92"/>
        <v>3306.67</v>
      </c>
      <c r="E1398" s="32">
        <f t="shared" si="86"/>
        <v>0</v>
      </c>
      <c r="F1398" s="32">
        <f t="shared" si="91"/>
        <v>1270.0462500000001</v>
      </c>
      <c r="G1398" s="32">
        <f t="shared" si="91"/>
        <v>946.82500000000016</v>
      </c>
    </row>
    <row r="1399" spans="1:7" ht="14" hidden="1" x14ac:dyDescent="0.15">
      <c r="A1399" s="25">
        <v>64</v>
      </c>
      <c r="B1399" s="27"/>
      <c r="C1399" s="32">
        <f t="shared" si="92"/>
        <v>4685.2</v>
      </c>
      <c r="D1399" s="32">
        <f t="shared" si="92"/>
        <v>3667.6000000000004</v>
      </c>
      <c r="E1399" s="32">
        <f t="shared" si="86"/>
        <v>0</v>
      </c>
      <c r="F1399" s="32">
        <f t="shared" si="91"/>
        <v>1406.625</v>
      </c>
      <c r="G1399" s="32">
        <f t="shared" si="91"/>
        <v>1048.6918750000002</v>
      </c>
    </row>
    <row r="1400" spans="1:7" ht="14" hidden="1" x14ac:dyDescent="0.15">
      <c r="A1400" s="25">
        <v>65</v>
      </c>
      <c r="B1400" s="27"/>
      <c r="C1400" s="32">
        <f t="shared" si="92"/>
        <v>5152.66</v>
      </c>
      <c r="D1400" s="32">
        <f t="shared" si="92"/>
        <v>4053.44</v>
      </c>
      <c r="E1400" s="32">
        <f t="shared" si="86"/>
        <v>0</v>
      </c>
      <c r="F1400" s="32">
        <f t="shared" si="91"/>
        <v>1552.9593750000004</v>
      </c>
      <c r="G1400" s="32">
        <f t="shared" si="91"/>
        <v>1157.8187500000001</v>
      </c>
    </row>
    <row r="1401" spans="1:7" ht="14" hidden="1" x14ac:dyDescent="0.15">
      <c r="A1401" s="25">
        <v>66</v>
      </c>
      <c r="B1401" s="27"/>
      <c r="C1401" s="32">
        <f t="shared" si="92"/>
        <v>5647.68</v>
      </c>
      <c r="D1401" s="32">
        <f t="shared" si="92"/>
        <v>4464.1900000000005</v>
      </c>
      <c r="E1401" s="32">
        <f t="shared" si="86"/>
        <v>0</v>
      </c>
      <c r="F1401" s="32">
        <f t="shared" ref="F1401:G1416" si="93">+F727*$K$3</f>
        <v>1709.3518750000003</v>
      </c>
      <c r="G1401" s="32">
        <f t="shared" si="93"/>
        <v>1274.28125</v>
      </c>
    </row>
    <row r="1402" spans="1:7" ht="14" hidden="1" x14ac:dyDescent="0.15">
      <c r="A1402" s="25">
        <v>67</v>
      </c>
      <c r="B1402" s="27"/>
      <c r="C1402" s="32">
        <f t="shared" ref="C1402:D1417" si="94">+C1178*$K$4</f>
        <v>6172.9100000000008</v>
      </c>
      <c r="D1402" s="32">
        <f t="shared" si="94"/>
        <v>4900.38</v>
      </c>
      <c r="E1402" s="32">
        <f t="shared" si="86"/>
        <v>0</v>
      </c>
      <c r="F1402" s="32">
        <f t="shared" si="93"/>
        <v>1875.4243750000003</v>
      </c>
      <c r="G1402" s="32">
        <f t="shared" si="93"/>
        <v>1397.9281250000001</v>
      </c>
    </row>
    <row r="1403" spans="1:7" ht="14" hidden="1" x14ac:dyDescent="0.15">
      <c r="A1403" s="25">
        <v>68</v>
      </c>
      <c r="B1403" s="27"/>
      <c r="C1403" s="32">
        <f t="shared" si="94"/>
        <v>6724.1100000000006</v>
      </c>
      <c r="D1403" s="32">
        <f t="shared" si="94"/>
        <v>5362.54</v>
      </c>
      <c r="E1403" s="32">
        <f t="shared" si="86"/>
        <v>0</v>
      </c>
      <c r="F1403" s="32">
        <f t="shared" si="93"/>
        <v>2051.2525000000001</v>
      </c>
      <c r="G1403" s="32">
        <f t="shared" si="93"/>
        <v>1529.2131250000002</v>
      </c>
    </row>
    <row r="1404" spans="1:7" ht="14" hidden="1" x14ac:dyDescent="0.15">
      <c r="A1404" s="25">
        <v>69</v>
      </c>
      <c r="B1404" s="27"/>
      <c r="C1404" s="32">
        <f t="shared" si="94"/>
        <v>7304.9900000000007</v>
      </c>
      <c r="D1404" s="32">
        <f t="shared" si="94"/>
        <v>5849.08</v>
      </c>
      <c r="E1404" s="32">
        <f t="shared" si="86"/>
        <v>0</v>
      </c>
      <c r="F1404" s="32">
        <f t="shared" si="93"/>
        <v>2237.3656250000004</v>
      </c>
      <c r="G1404" s="32">
        <f t="shared" si="93"/>
        <v>1667.9850000000004</v>
      </c>
    </row>
    <row r="1405" spans="1:7" ht="14" hidden="1" x14ac:dyDescent="0.15">
      <c r="A1405" s="25">
        <v>70</v>
      </c>
      <c r="B1405" s="27"/>
      <c r="C1405" s="32">
        <f t="shared" si="94"/>
        <v>7914.4900000000007</v>
      </c>
      <c r="D1405" s="32">
        <f t="shared" si="94"/>
        <v>6362.6500000000005</v>
      </c>
      <c r="E1405" s="32">
        <f t="shared" si="86"/>
        <v>0</v>
      </c>
      <c r="F1405" s="32">
        <f t="shared" si="93"/>
        <v>2433.3100000000004</v>
      </c>
      <c r="G1405" s="32">
        <f t="shared" si="93"/>
        <v>1814.0168750000003</v>
      </c>
    </row>
    <row r="1406" spans="1:7" ht="14" hidden="1" x14ac:dyDescent="0.15">
      <c r="A1406" s="25">
        <v>71</v>
      </c>
      <c r="B1406" s="27"/>
      <c r="C1406" s="32">
        <f t="shared" si="94"/>
        <v>8552.61</v>
      </c>
      <c r="D1406" s="32">
        <f t="shared" si="94"/>
        <v>6900.6</v>
      </c>
      <c r="E1406" s="32">
        <f t="shared" si="86"/>
        <v>0</v>
      </c>
      <c r="F1406" s="32">
        <f t="shared" si="93"/>
        <v>2638.9343750000003</v>
      </c>
      <c r="G1406" s="32">
        <f t="shared" si="93"/>
        <v>1967.2331250000004</v>
      </c>
    </row>
    <row r="1407" spans="1:7" ht="14" hidden="1" x14ac:dyDescent="0.15">
      <c r="A1407" s="25">
        <v>72</v>
      </c>
      <c r="B1407" s="27"/>
      <c r="C1407" s="32">
        <f t="shared" si="94"/>
        <v>9216.7000000000007</v>
      </c>
      <c r="D1407" s="32">
        <f t="shared" si="94"/>
        <v>7463.9900000000007</v>
      </c>
      <c r="E1407" s="32">
        <f t="shared" si="86"/>
        <v>0</v>
      </c>
      <c r="F1407" s="32">
        <f t="shared" si="93"/>
        <v>2854.5412500000007</v>
      </c>
      <c r="G1407" s="32">
        <f t="shared" si="93"/>
        <v>2128.0875000000005</v>
      </c>
    </row>
    <row r="1408" spans="1:7" ht="14" hidden="1" x14ac:dyDescent="0.15">
      <c r="A1408" s="25">
        <v>73</v>
      </c>
      <c r="B1408" s="27"/>
      <c r="C1408" s="32">
        <f t="shared" si="94"/>
        <v>9912.0600000000013</v>
      </c>
      <c r="D1408" s="32">
        <f t="shared" si="94"/>
        <v>8052.29</v>
      </c>
      <c r="E1408" s="32">
        <f t="shared" si="86"/>
        <v>0</v>
      </c>
      <c r="F1408" s="32">
        <f t="shared" si="93"/>
        <v>3080.0550000000003</v>
      </c>
      <c r="G1408" s="32">
        <f t="shared" si="93"/>
        <v>2296.0506250000008</v>
      </c>
    </row>
    <row r="1409" spans="1:7" ht="14" hidden="1" x14ac:dyDescent="0.15">
      <c r="A1409" s="25">
        <v>74</v>
      </c>
      <c r="B1409" s="27"/>
      <c r="C1409" s="32">
        <f t="shared" si="94"/>
        <v>10634.980000000001</v>
      </c>
      <c r="D1409" s="32">
        <f t="shared" si="94"/>
        <v>8666.0300000000007</v>
      </c>
      <c r="E1409" s="32">
        <f t="shared" si="86"/>
        <v>0</v>
      </c>
      <c r="F1409" s="32">
        <f t="shared" si="93"/>
        <v>3315.4756250000005</v>
      </c>
      <c r="G1409" s="32">
        <f t="shared" si="93"/>
        <v>2471.7275000000004</v>
      </c>
    </row>
    <row r="1410" spans="1:7" ht="14" hidden="1" x14ac:dyDescent="0.15">
      <c r="A1410" s="25">
        <v>75</v>
      </c>
      <c r="B1410" s="27"/>
      <c r="C1410" s="32">
        <f t="shared" si="94"/>
        <v>11384.93</v>
      </c>
      <c r="D1410" s="32">
        <f t="shared" si="94"/>
        <v>9305.74</v>
      </c>
      <c r="E1410" s="32">
        <f t="shared" si="86"/>
        <v>0</v>
      </c>
      <c r="F1410" s="32">
        <f t="shared" si="93"/>
        <v>3560.8031250000008</v>
      </c>
      <c r="G1410" s="32">
        <f t="shared" si="93"/>
        <v>2654.5887500000003</v>
      </c>
    </row>
    <row r="1411" spans="1:7" ht="14" hidden="1" x14ac:dyDescent="0.15">
      <c r="A1411" s="25">
        <v>76</v>
      </c>
      <c r="B1411" s="27"/>
      <c r="C1411" s="32">
        <f t="shared" si="94"/>
        <v>11384.93</v>
      </c>
      <c r="D1411" s="32">
        <f t="shared" si="94"/>
        <v>9305.74</v>
      </c>
      <c r="E1411" s="32">
        <f t="shared" si="86"/>
        <v>0</v>
      </c>
      <c r="F1411" s="32">
        <f t="shared" si="93"/>
        <v>3815.9618750000004</v>
      </c>
      <c r="G1411" s="32">
        <f t="shared" si="93"/>
        <v>2844.6343750000001</v>
      </c>
    </row>
    <row r="1412" spans="1:7" ht="14" hidden="1" x14ac:dyDescent="0.15">
      <c r="A1412" s="25">
        <v>77</v>
      </c>
      <c r="B1412" s="27"/>
      <c r="C1412" s="32">
        <f t="shared" si="94"/>
        <v>11384.93</v>
      </c>
      <c r="D1412" s="32">
        <f t="shared" si="94"/>
        <v>9305.74</v>
      </c>
      <c r="E1412" s="32">
        <f t="shared" si="86"/>
        <v>0</v>
      </c>
      <c r="F1412" s="32">
        <f t="shared" si="93"/>
        <v>3815.9618750000004</v>
      </c>
      <c r="G1412" s="32">
        <f t="shared" si="93"/>
        <v>2844.6343750000001</v>
      </c>
    </row>
    <row r="1413" spans="1:7" ht="14" hidden="1" x14ac:dyDescent="0.15">
      <c r="A1413" s="25">
        <v>78</v>
      </c>
      <c r="B1413" s="27"/>
      <c r="C1413" s="32">
        <f t="shared" si="94"/>
        <v>11384.93</v>
      </c>
      <c r="D1413" s="32">
        <f t="shared" si="94"/>
        <v>9305.74</v>
      </c>
      <c r="E1413" s="32">
        <f t="shared" si="86"/>
        <v>0</v>
      </c>
      <c r="F1413" s="32">
        <f t="shared" si="93"/>
        <v>3815.9618750000004</v>
      </c>
      <c r="G1413" s="32">
        <f t="shared" si="93"/>
        <v>2844.6343750000001</v>
      </c>
    </row>
    <row r="1414" spans="1:7" ht="14" hidden="1" x14ac:dyDescent="0.15">
      <c r="A1414" s="25">
        <v>79</v>
      </c>
      <c r="B1414" s="27"/>
      <c r="C1414" s="32">
        <f t="shared" si="94"/>
        <v>11384.93</v>
      </c>
      <c r="D1414" s="32">
        <f t="shared" si="94"/>
        <v>9305.74</v>
      </c>
      <c r="E1414" s="32">
        <f t="shared" si="86"/>
        <v>0</v>
      </c>
      <c r="F1414" s="32">
        <f t="shared" si="93"/>
        <v>3815.9618750000004</v>
      </c>
      <c r="G1414" s="32">
        <f t="shared" si="93"/>
        <v>2844.6343750000001</v>
      </c>
    </row>
    <row r="1415" spans="1:7" ht="14" hidden="1" x14ac:dyDescent="0.15">
      <c r="A1415" s="25">
        <v>80</v>
      </c>
      <c r="B1415" s="27"/>
      <c r="C1415" s="32">
        <f t="shared" si="94"/>
        <v>11384.93</v>
      </c>
      <c r="D1415" s="32">
        <f t="shared" si="94"/>
        <v>9305.74</v>
      </c>
      <c r="E1415" s="32">
        <f t="shared" si="86"/>
        <v>0</v>
      </c>
      <c r="F1415" s="32">
        <f t="shared" si="93"/>
        <v>3815.9618750000004</v>
      </c>
      <c r="G1415" s="32">
        <f t="shared" si="93"/>
        <v>2844.6343750000001</v>
      </c>
    </row>
    <row r="1416" spans="1:7" ht="14" hidden="1" x14ac:dyDescent="0.15">
      <c r="A1416" s="25">
        <v>81</v>
      </c>
      <c r="B1416" s="27"/>
      <c r="C1416" s="32">
        <f t="shared" si="94"/>
        <v>11384.93</v>
      </c>
      <c r="D1416" s="32">
        <f t="shared" si="94"/>
        <v>9305.74</v>
      </c>
      <c r="E1416" s="32">
        <f t="shared" si="86"/>
        <v>0</v>
      </c>
      <c r="F1416" s="32">
        <f t="shared" si="93"/>
        <v>3815.9618750000004</v>
      </c>
      <c r="G1416" s="32">
        <f t="shared" si="93"/>
        <v>2844.6343750000001</v>
      </c>
    </row>
    <row r="1417" spans="1:7" ht="14" hidden="1" x14ac:dyDescent="0.15">
      <c r="A1417" s="25">
        <v>82</v>
      </c>
      <c r="B1417" s="27"/>
      <c r="C1417" s="32">
        <f t="shared" si="94"/>
        <v>11384.93</v>
      </c>
      <c r="D1417" s="32">
        <f t="shared" si="94"/>
        <v>9305.74</v>
      </c>
      <c r="E1417" s="32">
        <f t="shared" ref="E1417:E1422" si="95">+E1268*$K$3</f>
        <v>0</v>
      </c>
      <c r="F1417" s="32">
        <f t="shared" ref="F1417:G1422" si="96">+F743*$K$3</f>
        <v>3815.9618750000004</v>
      </c>
      <c r="G1417" s="32">
        <f t="shared" si="96"/>
        <v>2844.6343750000001</v>
      </c>
    </row>
    <row r="1418" spans="1:7" ht="14" hidden="1" x14ac:dyDescent="0.15">
      <c r="A1418" s="25">
        <v>83</v>
      </c>
      <c r="B1418" s="27"/>
      <c r="C1418" s="32">
        <f t="shared" ref="C1418:D1422" si="97">+C1194*$K$4</f>
        <v>11384.93</v>
      </c>
      <c r="D1418" s="32">
        <f t="shared" si="97"/>
        <v>9305.74</v>
      </c>
      <c r="E1418" s="32">
        <f t="shared" si="95"/>
        <v>0</v>
      </c>
      <c r="F1418" s="32">
        <f t="shared" si="96"/>
        <v>3815.9618750000004</v>
      </c>
      <c r="G1418" s="32">
        <f t="shared" si="96"/>
        <v>2844.6343750000001</v>
      </c>
    </row>
    <row r="1419" spans="1:7" ht="14" hidden="1" x14ac:dyDescent="0.15">
      <c r="A1419" s="25">
        <v>84</v>
      </c>
      <c r="B1419" s="27" t="s">
        <v>3</v>
      </c>
      <c r="C1419" s="32">
        <f t="shared" si="97"/>
        <v>11384.93</v>
      </c>
      <c r="D1419" s="32">
        <f t="shared" si="97"/>
        <v>9305.74</v>
      </c>
      <c r="E1419" s="32">
        <f t="shared" si="95"/>
        <v>0</v>
      </c>
      <c r="F1419" s="32">
        <f t="shared" si="96"/>
        <v>3815.9618750000004</v>
      </c>
      <c r="G1419" s="32">
        <f t="shared" si="96"/>
        <v>2844.6343750000001</v>
      </c>
    </row>
    <row r="1420" spans="1:7" ht="14" hidden="1" x14ac:dyDescent="0.15">
      <c r="A1420" s="25">
        <v>1</v>
      </c>
      <c r="B1420" s="27" t="s">
        <v>4</v>
      </c>
      <c r="C1420" s="32">
        <f t="shared" si="97"/>
        <v>584.06000000000006</v>
      </c>
      <c r="D1420" s="32">
        <f t="shared" si="97"/>
        <v>458.98</v>
      </c>
      <c r="E1420" s="32">
        <f t="shared" si="95"/>
        <v>0</v>
      </c>
      <c r="F1420" s="32">
        <f t="shared" si="96"/>
        <v>3815.9618750000004</v>
      </c>
      <c r="G1420" s="32">
        <f t="shared" si="96"/>
        <v>2844.6343750000001</v>
      </c>
    </row>
    <row r="1421" spans="1:7" ht="14" hidden="1" x14ac:dyDescent="0.15">
      <c r="A1421" s="25">
        <v>2</v>
      </c>
      <c r="B1421" s="27" t="s">
        <v>1</v>
      </c>
      <c r="C1421" s="32">
        <f t="shared" si="97"/>
        <v>991.1</v>
      </c>
      <c r="D1421" s="32">
        <f t="shared" si="97"/>
        <v>777.51</v>
      </c>
      <c r="E1421" s="32">
        <f t="shared" si="95"/>
        <v>0</v>
      </c>
      <c r="F1421" s="32">
        <f t="shared" si="96"/>
        <v>202.44812500000003</v>
      </c>
      <c r="G1421" s="32">
        <f t="shared" si="96"/>
        <v>151.02312500000002</v>
      </c>
    </row>
    <row r="1422" spans="1:7" ht="14" hidden="1" x14ac:dyDescent="0.15">
      <c r="A1422" s="25">
        <v>3</v>
      </c>
      <c r="B1422" s="27" t="s">
        <v>5</v>
      </c>
      <c r="C1422" s="32">
        <f t="shared" si="97"/>
        <v>1399.2</v>
      </c>
      <c r="D1422" s="32">
        <f t="shared" si="97"/>
        <v>1098.69</v>
      </c>
      <c r="E1422" s="32">
        <f t="shared" si="95"/>
        <v>0</v>
      </c>
      <c r="F1422" s="32">
        <f t="shared" si="96"/>
        <v>343.79125000000005</v>
      </c>
      <c r="G1422" s="32">
        <f t="shared" si="96"/>
        <v>256.44437500000004</v>
      </c>
    </row>
    <row r="1423" spans="1:7" ht="14" hidden="1" thickBot="1" x14ac:dyDescent="0.2"/>
    <row r="1424" spans="1:7" ht="18" hidden="1" x14ac:dyDescent="0.2">
      <c r="A1424" s="569" t="s">
        <v>25</v>
      </c>
      <c r="B1424" s="570"/>
      <c r="C1424" s="570"/>
      <c r="D1424" s="570"/>
      <c r="E1424" s="570"/>
      <c r="F1424" s="570"/>
      <c r="G1424" s="571"/>
    </row>
    <row r="1425" spans="1:7" ht="18" hidden="1" x14ac:dyDescent="0.2">
      <c r="A1425" s="566" t="s">
        <v>11</v>
      </c>
      <c r="B1425" s="567"/>
      <c r="C1425" s="567"/>
      <c r="D1425" s="567"/>
      <c r="E1425" s="567"/>
      <c r="F1425" s="567"/>
      <c r="G1425" s="568"/>
    </row>
    <row r="1426" spans="1:7" hidden="1" x14ac:dyDescent="0.15">
      <c r="A1426" s="549" t="s">
        <v>0</v>
      </c>
      <c r="B1426" s="550"/>
      <c r="C1426" s="550"/>
      <c r="D1426" s="550"/>
      <c r="E1426" s="550"/>
      <c r="F1426" s="550"/>
      <c r="G1426" s="572"/>
    </row>
    <row r="1427" spans="1:7" hidden="1" x14ac:dyDescent="0.15">
      <c r="A1427" s="25" t="s">
        <v>2</v>
      </c>
      <c r="B1427" s="26" t="s">
        <v>2</v>
      </c>
      <c r="C1427" s="34">
        <v>0</v>
      </c>
      <c r="D1427" s="34">
        <v>1000</v>
      </c>
      <c r="E1427" s="34">
        <v>2000</v>
      </c>
      <c r="F1427" s="304"/>
      <c r="G1427" s="305"/>
    </row>
    <row r="1428" spans="1:7" ht="14" hidden="1" x14ac:dyDescent="0.15">
      <c r="A1428" s="25">
        <v>18</v>
      </c>
      <c r="B1428" s="26"/>
      <c r="C1428" s="32">
        <f>+C905*$K$4</f>
        <v>12865.75</v>
      </c>
      <c r="D1428" s="32">
        <f>+D905*$K$4</f>
        <v>8301.92</v>
      </c>
      <c r="E1428" s="32">
        <f>+E905*$K$4</f>
        <v>0</v>
      </c>
      <c r="F1428" s="32">
        <f t="shared" ref="F1428:G1443" si="98">+F754*$K$3</f>
        <v>0</v>
      </c>
      <c r="G1428" s="32">
        <f t="shared" si="98"/>
        <v>0</v>
      </c>
    </row>
    <row r="1429" spans="1:7" ht="14" hidden="1" x14ac:dyDescent="0.15">
      <c r="A1429" s="25">
        <v>19</v>
      </c>
      <c r="B1429" s="26"/>
      <c r="C1429" s="32">
        <f t="shared" ref="C1429:E1444" si="99">+C906*$K$4</f>
        <v>12865.75</v>
      </c>
      <c r="D1429" s="32">
        <f t="shared" si="99"/>
        <v>8301.92</v>
      </c>
      <c r="E1429" s="32">
        <f t="shared" si="99"/>
        <v>0</v>
      </c>
      <c r="F1429" s="32">
        <f t="shared" si="98"/>
        <v>238.67250000000004</v>
      </c>
      <c r="G1429" s="32">
        <f t="shared" si="98"/>
        <v>187.24750000000003</v>
      </c>
    </row>
    <row r="1430" spans="1:7" ht="14" hidden="1" x14ac:dyDescent="0.15">
      <c r="A1430" s="25">
        <v>20</v>
      </c>
      <c r="B1430" s="26"/>
      <c r="C1430" s="32">
        <f t="shared" si="99"/>
        <v>12865.75</v>
      </c>
      <c r="D1430" s="32">
        <f t="shared" si="99"/>
        <v>8301.92</v>
      </c>
      <c r="E1430" s="32">
        <f t="shared" si="99"/>
        <v>0</v>
      </c>
      <c r="F1430" s="32">
        <f t="shared" si="98"/>
        <v>238.67250000000004</v>
      </c>
      <c r="G1430" s="32">
        <f t="shared" si="98"/>
        <v>187.24750000000003</v>
      </c>
    </row>
    <row r="1431" spans="1:7" ht="14" hidden="1" x14ac:dyDescent="0.15">
      <c r="A1431" s="25">
        <v>21</v>
      </c>
      <c r="B1431" s="26"/>
      <c r="C1431" s="32">
        <f t="shared" si="99"/>
        <v>12865.75</v>
      </c>
      <c r="D1431" s="32">
        <f t="shared" si="99"/>
        <v>8301.92</v>
      </c>
      <c r="E1431" s="32">
        <f t="shared" si="99"/>
        <v>0</v>
      </c>
      <c r="F1431" s="32">
        <f t="shared" si="98"/>
        <v>238.67250000000004</v>
      </c>
      <c r="G1431" s="32">
        <f t="shared" si="98"/>
        <v>187.24750000000003</v>
      </c>
    </row>
    <row r="1432" spans="1:7" ht="14" hidden="1" x14ac:dyDescent="0.15">
      <c r="A1432" s="25">
        <v>22</v>
      </c>
      <c r="B1432" s="26"/>
      <c r="C1432" s="32">
        <f t="shared" si="99"/>
        <v>12865.75</v>
      </c>
      <c r="D1432" s="32">
        <f t="shared" si="99"/>
        <v>8301.92</v>
      </c>
      <c r="E1432" s="32">
        <f t="shared" si="99"/>
        <v>0</v>
      </c>
      <c r="F1432" s="32">
        <f t="shared" si="98"/>
        <v>238.67250000000004</v>
      </c>
      <c r="G1432" s="32">
        <f t="shared" si="98"/>
        <v>187.24750000000003</v>
      </c>
    </row>
    <row r="1433" spans="1:7" ht="14" hidden="1" x14ac:dyDescent="0.15">
      <c r="A1433" s="25">
        <v>23</v>
      </c>
      <c r="B1433" s="26"/>
      <c r="C1433" s="32">
        <f t="shared" si="99"/>
        <v>12865.75</v>
      </c>
      <c r="D1433" s="32">
        <f t="shared" si="99"/>
        <v>8301.92</v>
      </c>
      <c r="E1433" s="32">
        <f t="shared" si="99"/>
        <v>0</v>
      </c>
      <c r="F1433" s="32">
        <f t="shared" si="98"/>
        <v>238.67250000000004</v>
      </c>
      <c r="G1433" s="32">
        <f t="shared" si="98"/>
        <v>187.24750000000003</v>
      </c>
    </row>
    <row r="1434" spans="1:7" ht="14" hidden="1" x14ac:dyDescent="0.15">
      <c r="A1434" s="25">
        <v>24</v>
      </c>
      <c r="B1434" s="26"/>
      <c r="C1434" s="32">
        <f t="shared" si="99"/>
        <v>12865.75</v>
      </c>
      <c r="D1434" s="32">
        <f t="shared" si="99"/>
        <v>8301.92</v>
      </c>
      <c r="E1434" s="32">
        <f t="shared" si="99"/>
        <v>0</v>
      </c>
      <c r="F1434" s="32">
        <f t="shared" si="98"/>
        <v>238.67250000000004</v>
      </c>
      <c r="G1434" s="32">
        <f t="shared" si="98"/>
        <v>187.24750000000003</v>
      </c>
    </row>
    <row r="1435" spans="1:7" ht="14" hidden="1" x14ac:dyDescent="0.15">
      <c r="A1435" s="25">
        <v>25</v>
      </c>
      <c r="B1435" s="26"/>
      <c r="C1435" s="32">
        <f t="shared" si="99"/>
        <v>13795.37</v>
      </c>
      <c r="D1435" s="32">
        <f t="shared" si="99"/>
        <v>8901.35</v>
      </c>
      <c r="E1435" s="32">
        <f t="shared" si="99"/>
        <v>0</v>
      </c>
      <c r="F1435" s="32">
        <f t="shared" si="98"/>
        <v>238.67250000000004</v>
      </c>
      <c r="G1435" s="32">
        <f t="shared" si="98"/>
        <v>187.24750000000003</v>
      </c>
    </row>
    <row r="1436" spans="1:7" ht="14" hidden="1" x14ac:dyDescent="0.15">
      <c r="A1436" s="25">
        <v>26</v>
      </c>
      <c r="B1436" s="26"/>
      <c r="C1436" s="32">
        <f t="shared" si="99"/>
        <v>13795.37</v>
      </c>
      <c r="D1436" s="32">
        <f t="shared" si="99"/>
        <v>8901.35</v>
      </c>
      <c r="E1436" s="32">
        <f t="shared" si="99"/>
        <v>0</v>
      </c>
      <c r="F1436" s="32">
        <f t="shared" si="98"/>
        <v>252.28500000000005</v>
      </c>
      <c r="G1436" s="32">
        <f t="shared" si="98"/>
        <v>197.91062500000004</v>
      </c>
    </row>
    <row r="1437" spans="1:7" ht="14" hidden="1" x14ac:dyDescent="0.15">
      <c r="A1437" s="25">
        <v>27</v>
      </c>
      <c r="B1437" s="26"/>
      <c r="C1437" s="32">
        <f t="shared" si="99"/>
        <v>13795.37</v>
      </c>
      <c r="D1437" s="32">
        <f t="shared" si="99"/>
        <v>8901.35</v>
      </c>
      <c r="E1437" s="32">
        <f t="shared" si="99"/>
        <v>0</v>
      </c>
      <c r="F1437" s="32">
        <f t="shared" si="98"/>
        <v>252.28500000000005</v>
      </c>
      <c r="G1437" s="32">
        <f t="shared" si="98"/>
        <v>197.91062500000004</v>
      </c>
    </row>
    <row r="1438" spans="1:7" ht="14" hidden="1" x14ac:dyDescent="0.15">
      <c r="A1438" s="25">
        <v>28</v>
      </c>
      <c r="B1438" s="26"/>
      <c r="C1438" s="32">
        <f t="shared" si="99"/>
        <v>13795.37</v>
      </c>
      <c r="D1438" s="32">
        <f t="shared" si="99"/>
        <v>8901.35</v>
      </c>
      <c r="E1438" s="32">
        <f t="shared" si="99"/>
        <v>0</v>
      </c>
      <c r="F1438" s="32">
        <f t="shared" si="98"/>
        <v>252.28500000000005</v>
      </c>
      <c r="G1438" s="32">
        <f t="shared" si="98"/>
        <v>197.91062500000004</v>
      </c>
    </row>
    <row r="1439" spans="1:7" ht="14" hidden="1" x14ac:dyDescent="0.15">
      <c r="A1439" s="25">
        <v>29</v>
      </c>
      <c r="B1439" s="26"/>
      <c r="C1439" s="32">
        <f t="shared" si="99"/>
        <v>13795.37</v>
      </c>
      <c r="D1439" s="32">
        <f t="shared" si="99"/>
        <v>8901.35</v>
      </c>
      <c r="E1439" s="32">
        <f t="shared" si="99"/>
        <v>0</v>
      </c>
      <c r="F1439" s="32">
        <f t="shared" si="98"/>
        <v>252.28500000000005</v>
      </c>
      <c r="G1439" s="32">
        <f t="shared" si="98"/>
        <v>197.91062500000004</v>
      </c>
    </row>
    <row r="1440" spans="1:7" ht="14" hidden="1" x14ac:dyDescent="0.15">
      <c r="A1440" s="25">
        <v>30</v>
      </c>
      <c r="B1440" s="26"/>
      <c r="C1440" s="32">
        <f t="shared" si="99"/>
        <v>15399.68</v>
      </c>
      <c r="D1440" s="32">
        <f t="shared" si="99"/>
        <v>9933.7900000000009</v>
      </c>
      <c r="E1440" s="32">
        <f t="shared" si="99"/>
        <v>0</v>
      </c>
      <c r="F1440" s="32">
        <f t="shared" si="98"/>
        <v>252.28500000000005</v>
      </c>
      <c r="G1440" s="32">
        <f t="shared" si="98"/>
        <v>197.91062500000004</v>
      </c>
    </row>
    <row r="1441" spans="1:7" ht="14" hidden="1" x14ac:dyDescent="0.15">
      <c r="A1441" s="25">
        <v>31</v>
      </c>
      <c r="B1441" s="26"/>
      <c r="C1441" s="32">
        <f t="shared" si="99"/>
        <v>15399.68</v>
      </c>
      <c r="D1441" s="32">
        <f t="shared" si="99"/>
        <v>9933.7900000000009</v>
      </c>
      <c r="E1441" s="32">
        <f t="shared" si="99"/>
        <v>0</v>
      </c>
      <c r="F1441" s="32">
        <f t="shared" si="98"/>
        <v>276.86312500000003</v>
      </c>
      <c r="G1441" s="32">
        <f t="shared" si="98"/>
        <v>217.11937500000005</v>
      </c>
    </row>
    <row r="1442" spans="1:7" ht="14" hidden="1" x14ac:dyDescent="0.15">
      <c r="A1442" s="25">
        <v>32</v>
      </c>
      <c r="B1442" s="26"/>
      <c r="C1442" s="32">
        <f t="shared" si="99"/>
        <v>15399.68</v>
      </c>
      <c r="D1442" s="32">
        <f t="shared" si="99"/>
        <v>9933.7900000000009</v>
      </c>
      <c r="E1442" s="32">
        <f t="shared" si="99"/>
        <v>0</v>
      </c>
      <c r="F1442" s="32">
        <f t="shared" si="98"/>
        <v>276.86312500000003</v>
      </c>
      <c r="G1442" s="32">
        <f t="shared" si="98"/>
        <v>217.11937500000005</v>
      </c>
    </row>
    <row r="1443" spans="1:7" ht="14" hidden="1" x14ac:dyDescent="0.15">
      <c r="A1443" s="25">
        <v>33</v>
      </c>
      <c r="B1443" s="26"/>
      <c r="C1443" s="32">
        <f t="shared" si="99"/>
        <v>15399.68</v>
      </c>
      <c r="D1443" s="32">
        <f t="shared" si="99"/>
        <v>9933.7900000000009</v>
      </c>
      <c r="E1443" s="32">
        <f t="shared" si="99"/>
        <v>0</v>
      </c>
      <c r="F1443" s="32">
        <f t="shared" si="98"/>
        <v>276.86312500000003</v>
      </c>
      <c r="G1443" s="32">
        <f t="shared" si="98"/>
        <v>217.11937500000005</v>
      </c>
    </row>
    <row r="1444" spans="1:7" ht="14" hidden="1" x14ac:dyDescent="0.15">
      <c r="A1444" s="25">
        <v>34</v>
      </c>
      <c r="B1444" s="26"/>
      <c r="C1444" s="32">
        <f t="shared" si="99"/>
        <v>15399.68</v>
      </c>
      <c r="D1444" s="32">
        <f t="shared" si="99"/>
        <v>9933.7900000000009</v>
      </c>
      <c r="E1444" s="32">
        <f t="shared" si="99"/>
        <v>0</v>
      </c>
      <c r="F1444" s="32">
        <f t="shared" ref="F1444:G1459" si="100">+F770*$K$3</f>
        <v>276.86312500000003</v>
      </c>
      <c r="G1444" s="32">
        <f t="shared" si="100"/>
        <v>217.11937500000005</v>
      </c>
    </row>
    <row r="1445" spans="1:7" ht="14" hidden="1" x14ac:dyDescent="0.15">
      <c r="A1445" s="25">
        <v>35</v>
      </c>
      <c r="B1445" s="26"/>
      <c r="C1445" s="32">
        <f t="shared" ref="C1445:E1460" si="101">+C922*$K$4</f>
        <v>17225.530000000002</v>
      </c>
      <c r="D1445" s="32">
        <f t="shared" si="101"/>
        <v>11114.630000000001</v>
      </c>
      <c r="E1445" s="32">
        <f t="shared" si="101"/>
        <v>0</v>
      </c>
      <c r="F1445" s="32">
        <f t="shared" si="100"/>
        <v>276.86312500000003</v>
      </c>
      <c r="G1445" s="32">
        <f t="shared" si="100"/>
        <v>217.11937500000005</v>
      </c>
    </row>
    <row r="1446" spans="1:7" ht="14" hidden="1" x14ac:dyDescent="0.15">
      <c r="A1446" s="25">
        <v>36</v>
      </c>
      <c r="B1446" s="26"/>
      <c r="C1446" s="32">
        <f t="shared" si="101"/>
        <v>17225.530000000002</v>
      </c>
      <c r="D1446" s="32">
        <f t="shared" si="101"/>
        <v>11114.630000000001</v>
      </c>
      <c r="E1446" s="32">
        <f t="shared" si="101"/>
        <v>0</v>
      </c>
      <c r="F1446" s="32">
        <f t="shared" si="100"/>
        <v>306.13000000000005</v>
      </c>
      <c r="G1446" s="32">
        <f t="shared" si="100"/>
        <v>240.10937500000006</v>
      </c>
    </row>
    <row r="1447" spans="1:7" ht="14" hidden="1" x14ac:dyDescent="0.15">
      <c r="A1447" s="25">
        <v>37</v>
      </c>
      <c r="B1447" s="26"/>
      <c r="C1447" s="32">
        <f t="shared" si="101"/>
        <v>17225.530000000002</v>
      </c>
      <c r="D1447" s="32">
        <f t="shared" si="101"/>
        <v>11114.630000000001</v>
      </c>
      <c r="E1447" s="32">
        <f t="shared" si="101"/>
        <v>0</v>
      </c>
      <c r="F1447" s="32">
        <f t="shared" si="100"/>
        <v>306.13000000000005</v>
      </c>
      <c r="G1447" s="32">
        <f t="shared" si="100"/>
        <v>240.10937500000006</v>
      </c>
    </row>
    <row r="1448" spans="1:7" ht="14" hidden="1" x14ac:dyDescent="0.15">
      <c r="A1448" s="25">
        <v>38</v>
      </c>
      <c r="B1448" s="26"/>
      <c r="C1448" s="32">
        <f t="shared" si="101"/>
        <v>17225.530000000002</v>
      </c>
      <c r="D1448" s="32">
        <f t="shared" si="101"/>
        <v>11114.630000000001</v>
      </c>
      <c r="E1448" s="32">
        <f t="shared" si="101"/>
        <v>0</v>
      </c>
      <c r="F1448" s="32">
        <f t="shared" si="100"/>
        <v>306.13000000000005</v>
      </c>
      <c r="G1448" s="32">
        <f t="shared" si="100"/>
        <v>240.10937500000006</v>
      </c>
    </row>
    <row r="1449" spans="1:7" ht="14" hidden="1" x14ac:dyDescent="0.15">
      <c r="A1449" s="25">
        <v>39</v>
      </c>
      <c r="B1449" s="26"/>
      <c r="C1449" s="32">
        <f t="shared" si="101"/>
        <v>17225.530000000002</v>
      </c>
      <c r="D1449" s="32">
        <f t="shared" si="101"/>
        <v>11114.630000000001</v>
      </c>
      <c r="E1449" s="32">
        <f t="shared" si="101"/>
        <v>0</v>
      </c>
      <c r="F1449" s="32">
        <f t="shared" si="100"/>
        <v>306.13000000000005</v>
      </c>
      <c r="G1449" s="32">
        <f t="shared" si="100"/>
        <v>240.10937500000006</v>
      </c>
    </row>
    <row r="1450" spans="1:7" ht="14" hidden="1" x14ac:dyDescent="0.15">
      <c r="A1450" s="25">
        <v>40</v>
      </c>
      <c r="B1450" s="26"/>
      <c r="C1450" s="32">
        <f t="shared" si="101"/>
        <v>19311.080000000002</v>
      </c>
      <c r="D1450" s="32">
        <f t="shared" si="101"/>
        <v>12458.710000000001</v>
      </c>
      <c r="E1450" s="32">
        <f t="shared" si="101"/>
        <v>0</v>
      </c>
      <c r="F1450" s="32">
        <f t="shared" si="100"/>
        <v>306.13000000000005</v>
      </c>
      <c r="G1450" s="32">
        <f t="shared" si="100"/>
        <v>240.10937500000006</v>
      </c>
    </row>
    <row r="1451" spans="1:7" ht="14" hidden="1" x14ac:dyDescent="0.15">
      <c r="A1451" s="25">
        <v>41</v>
      </c>
      <c r="B1451" s="26"/>
      <c r="C1451" s="32">
        <f t="shared" si="101"/>
        <v>19311.080000000002</v>
      </c>
      <c r="D1451" s="32">
        <f t="shared" si="101"/>
        <v>12458.710000000001</v>
      </c>
      <c r="E1451" s="32">
        <f t="shared" si="101"/>
        <v>0</v>
      </c>
      <c r="F1451" s="32">
        <f t="shared" si="100"/>
        <v>340.16125000000005</v>
      </c>
      <c r="G1451" s="32">
        <f t="shared" si="100"/>
        <v>266.80500000000001</v>
      </c>
    </row>
    <row r="1452" spans="1:7" ht="14" hidden="1" x14ac:dyDescent="0.15">
      <c r="A1452" s="25">
        <v>42</v>
      </c>
      <c r="B1452" s="26"/>
      <c r="C1452" s="32">
        <f t="shared" si="101"/>
        <v>19311.080000000002</v>
      </c>
      <c r="D1452" s="32">
        <f t="shared" si="101"/>
        <v>12458.710000000001</v>
      </c>
      <c r="E1452" s="32">
        <f t="shared" si="101"/>
        <v>0</v>
      </c>
      <c r="F1452" s="32">
        <f t="shared" si="100"/>
        <v>340.16125000000005</v>
      </c>
      <c r="G1452" s="32">
        <f t="shared" si="100"/>
        <v>266.80500000000001</v>
      </c>
    </row>
    <row r="1453" spans="1:7" ht="14" hidden="1" x14ac:dyDescent="0.15">
      <c r="A1453" s="25">
        <v>43</v>
      </c>
      <c r="B1453" s="26"/>
      <c r="C1453" s="32">
        <f t="shared" si="101"/>
        <v>19311.080000000002</v>
      </c>
      <c r="D1453" s="32">
        <f t="shared" si="101"/>
        <v>12458.710000000001</v>
      </c>
      <c r="E1453" s="32">
        <f t="shared" si="101"/>
        <v>0</v>
      </c>
      <c r="F1453" s="32">
        <f t="shared" si="100"/>
        <v>340.16125000000005</v>
      </c>
      <c r="G1453" s="32">
        <f t="shared" si="100"/>
        <v>266.80500000000001</v>
      </c>
    </row>
    <row r="1454" spans="1:7" ht="14" hidden="1" x14ac:dyDescent="0.15">
      <c r="A1454" s="25">
        <v>44</v>
      </c>
      <c r="B1454" s="26"/>
      <c r="C1454" s="32">
        <f t="shared" si="101"/>
        <v>19311.080000000002</v>
      </c>
      <c r="D1454" s="32">
        <f t="shared" si="101"/>
        <v>12458.710000000001</v>
      </c>
      <c r="E1454" s="32">
        <f t="shared" si="101"/>
        <v>0</v>
      </c>
      <c r="F1454" s="32">
        <f t="shared" si="100"/>
        <v>340.16125000000005</v>
      </c>
      <c r="G1454" s="32">
        <f t="shared" si="100"/>
        <v>266.80500000000001</v>
      </c>
    </row>
    <row r="1455" spans="1:7" ht="14" hidden="1" x14ac:dyDescent="0.15">
      <c r="A1455" s="25">
        <v>45</v>
      </c>
      <c r="B1455" s="26"/>
      <c r="C1455" s="32">
        <f t="shared" si="101"/>
        <v>21614.460000000003</v>
      </c>
      <c r="D1455" s="32">
        <f t="shared" si="101"/>
        <v>13945.890000000001</v>
      </c>
      <c r="E1455" s="32">
        <f t="shared" si="101"/>
        <v>0</v>
      </c>
      <c r="F1455" s="32">
        <f t="shared" si="100"/>
        <v>340.16125000000005</v>
      </c>
      <c r="G1455" s="32">
        <f t="shared" si="100"/>
        <v>266.80500000000001</v>
      </c>
    </row>
    <row r="1456" spans="1:7" ht="14" hidden="1" x14ac:dyDescent="0.15">
      <c r="A1456" s="25">
        <v>46</v>
      </c>
      <c r="B1456" s="26"/>
      <c r="C1456" s="32">
        <f t="shared" si="101"/>
        <v>21614.460000000003</v>
      </c>
      <c r="D1456" s="32">
        <f t="shared" si="101"/>
        <v>13945.890000000001</v>
      </c>
      <c r="E1456" s="32">
        <f t="shared" si="101"/>
        <v>0</v>
      </c>
      <c r="F1456" s="32">
        <f t="shared" si="100"/>
        <v>378.50312500000001</v>
      </c>
      <c r="G1456" s="32">
        <f t="shared" si="100"/>
        <v>296.90375000000006</v>
      </c>
    </row>
    <row r="1457" spans="1:7" ht="14" hidden="1" x14ac:dyDescent="0.15">
      <c r="A1457" s="25">
        <v>47</v>
      </c>
      <c r="B1457" s="26"/>
      <c r="C1457" s="32">
        <f t="shared" si="101"/>
        <v>21614.460000000003</v>
      </c>
      <c r="D1457" s="32">
        <f t="shared" si="101"/>
        <v>13945.890000000001</v>
      </c>
      <c r="E1457" s="32">
        <f t="shared" si="101"/>
        <v>0</v>
      </c>
      <c r="F1457" s="32">
        <f t="shared" si="100"/>
        <v>378.50312500000001</v>
      </c>
      <c r="G1457" s="32">
        <f t="shared" si="100"/>
        <v>296.90375000000006</v>
      </c>
    </row>
    <row r="1458" spans="1:7" ht="14" hidden="1" x14ac:dyDescent="0.15">
      <c r="A1458" s="25">
        <v>48</v>
      </c>
      <c r="B1458" s="26"/>
      <c r="C1458" s="32">
        <f t="shared" si="101"/>
        <v>21614.460000000003</v>
      </c>
      <c r="D1458" s="32">
        <f t="shared" si="101"/>
        <v>13945.890000000001</v>
      </c>
      <c r="E1458" s="32">
        <f t="shared" si="101"/>
        <v>0</v>
      </c>
      <c r="F1458" s="32">
        <f t="shared" si="100"/>
        <v>378.50312500000001</v>
      </c>
      <c r="G1458" s="32">
        <f t="shared" si="100"/>
        <v>296.90375000000006</v>
      </c>
    </row>
    <row r="1459" spans="1:7" ht="14" hidden="1" x14ac:dyDescent="0.15">
      <c r="A1459" s="25">
        <v>49</v>
      </c>
      <c r="B1459" s="26"/>
      <c r="C1459" s="32">
        <f t="shared" si="101"/>
        <v>21614.460000000003</v>
      </c>
      <c r="D1459" s="32">
        <f t="shared" si="101"/>
        <v>13945.890000000001</v>
      </c>
      <c r="E1459" s="32">
        <f t="shared" si="101"/>
        <v>0</v>
      </c>
      <c r="F1459" s="32">
        <f t="shared" si="100"/>
        <v>378.50312500000001</v>
      </c>
      <c r="G1459" s="32">
        <f t="shared" si="100"/>
        <v>296.90375000000006</v>
      </c>
    </row>
    <row r="1460" spans="1:7" ht="14" hidden="1" x14ac:dyDescent="0.15">
      <c r="A1460" s="25">
        <v>50</v>
      </c>
      <c r="B1460" s="26"/>
      <c r="C1460" s="32">
        <f t="shared" si="101"/>
        <v>24191.32</v>
      </c>
      <c r="D1460" s="32">
        <f t="shared" si="101"/>
        <v>15606.910000000002</v>
      </c>
      <c r="E1460" s="32">
        <f t="shared" si="101"/>
        <v>0</v>
      </c>
      <c r="F1460" s="32">
        <f t="shared" ref="F1460:G1475" si="102">+F786*$K$3</f>
        <v>378.50312500000001</v>
      </c>
      <c r="G1460" s="32">
        <f t="shared" si="102"/>
        <v>296.90375000000006</v>
      </c>
    </row>
    <row r="1461" spans="1:7" ht="14" hidden="1" x14ac:dyDescent="0.15">
      <c r="A1461" s="25">
        <v>51</v>
      </c>
      <c r="B1461" s="26"/>
      <c r="C1461" s="32">
        <f t="shared" ref="C1461:E1476" si="103">+C938*$K$4</f>
        <v>24191.32</v>
      </c>
      <c r="D1461" s="32">
        <f t="shared" si="103"/>
        <v>15606.910000000002</v>
      </c>
      <c r="E1461" s="32">
        <f t="shared" si="103"/>
        <v>0</v>
      </c>
      <c r="F1461" s="32">
        <f t="shared" si="102"/>
        <v>422.29000000000008</v>
      </c>
      <c r="G1461" s="32">
        <f t="shared" si="102"/>
        <v>331.31312500000007</v>
      </c>
    </row>
    <row r="1462" spans="1:7" ht="14" hidden="1" x14ac:dyDescent="0.15">
      <c r="A1462" s="25">
        <v>52</v>
      </c>
      <c r="B1462" s="26"/>
      <c r="C1462" s="32">
        <f t="shared" si="103"/>
        <v>24191.32</v>
      </c>
      <c r="D1462" s="32">
        <f t="shared" si="103"/>
        <v>15606.910000000002</v>
      </c>
      <c r="E1462" s="32">
        <f t="shared" si="103"/>
        <v>0</v>
      </c>
      <c r="F1462" s="32">
        <f t="shared" si="102"/>
        <v>422.29000000000008</v>
      </c>
      <c r="G1462" s="32">
        <f t="shared" si="102"/>
        <v>331.31312500000007</v>
      </c>
    </row>
    <row r="1463" spans="1:7" ht="14" hidden="1" x14ac:dyDescent="0.15">
      <c r="A1463" s="25">
        <v>53</v>
      </c>
      <c r="B1463" s="26"/>
      <c r="C1463" s="32">
        <f t="shared" si="103"/>
        <v>24191.32</v>
      </c>
      <c r="D1463" s="32">
        <f t="shared" si="103"/>
        <v>15606.910000000002</v>
      </c>
      <c r="E1463" s="32">
        <f t="shared" si="103"/>
        <v>0</v>
      </c>
      <c r="F1463" s="32">
        <f t="shared" si="102"/>
        <v>422.29000000000008</v>
      </c>
      <c r="G1463" s="32">
        <f t="shared" si="102"/>
        <v>331.31312500000007</v>
      </c>
    </row>
    <row r="1464" spans="1:7" ht="14" hidden="1" x14ac:dyDescent="0.15">
      <c r="A1464" s="25">
        <v>54</v>
      </c>
      <c r="B1464" s="27"/>
      <c r="C1464" s="32">
        <f t="shared" si="103"/>
        <v>24191.32</v>
      </c>
      <c r="D1464" s="32">
        <f t="shared" si="103"/>
        <v>15606.910000000002</v>
      </c>
      <c r="E1464" s="32">
        <f t="shared" si="103"/>
        <v>0</v>
      </c>
      <c r="F1464" s="32">
        <f t="shared" si="102"/>
        <v>422.29000000000008</v>
      </c>
      <c r="G1464" s="32">
        <f t="shared" si="102"/>
        <v>331.31312500000007</v>
      </c>
    </row>
    <row r="1465" spans="1:7" ht="14" hidden="1" x14ac:dyDescent="0.15">
      <c r="A1465" s="25">
        <v>55</v>
      </c>
      <c r="B1465" s="27"/>
      <c r="C1465" s="32">
        <f t="shared" si="103"/>
        <v>27018.870000000003</v>
      </c>
      <c r="D1465" s="32">
        <f t="shared" si="103"/>
        <v>17432.760000000002</v>
      </c>
      <c r="E1465" s="32">
        <f t="shared" si="103"/>
        <v>0</v>
      </c>
      <c r="F1465" s="32">
        <f t="shared" si="102"/>
        <v>422.29000000000008</v>
      </c>
      <c r="G1465" s="32">
        <f t="shared" si="102"/>
        <v>331.31312500000007</v>
      </c>
    </row>
    <row r="1466" spans="1:7" ht="14" hidden="1" x14ac:dyDescent="0.15">
      <c r="A1466" s="25">
        <v>56</v>
      </c>
      <c r="B1466" s="27"/>
      <c r="C1466" s="32">
        <f t="shared" si="103"/>
        <v>27018.870000000003</v>
      </c>
      <c r="D1466" s="32">
        <f t="shared" si="103"/>
        <v>17432.760000000002</v>
      </c>
      <c r="E1466" s="32">
        <f t="shared" si="103"/>
        <v>0</v>
      </c>
      <c r="F1466" s="32">
        <f t="shared" si="102"/>
        <v>470.76562500000011</v>
      </c>
      <c r="G1466" s="32">
        <f t="shared" si="102"/>
        <v>369.42812500000002</v>
      </c>
    </row>
    <row r="1467" spans="1:7" ht="14" hidden="1" x14ac:dyDescent="0.15">
      <c r="A1467" s="25">
        <v>57</v>
      </c>
      <c r="B1467" s="27"/>
      <c r="C1467" s="32">
        <f t="shared" si="103"/>
        <v>27018.870000000003</v>
      </c>
      <c r="D1467" s="32">
        <f t="shared" si="103"/>
        <v>17432.760000000002</v>
      </c>
      <c r="E1467" s="32">
        <f t="shared" si="103"/>
        <v>0</v>
      </c>
      <c r="F1467" s="32">
        <f t="shared" si="102"/>
        <v>470.76562500000011</v>
      </c>
      <c r="G1467" s="32">
        <f t="shared" si="102"/>
        <v>369.42812500000002</v>
      </c>
    </row>
    <row r="1468" spans="1:7" ht="14" hidden="1" x14ac:dyDescent="0.15">
      <c r="A1468" s="25">
        <v>58</v>
      </c>
      <c r="B1468" s="27"/>
      <c r="C1468" s="32">
        <f t="shared" si="103"/>
        <v>27018.870000000003</v>
      </c>
      <c r="D1468" s="32">
        <f t="shared" si="103"/>
        <v>17432.760000000002</v>
      </c>
      <c r="E1468" s="32">
        <f t="shared" si="103"/>
        <v>0</v>
      </c>
      <c r="F1468" s="32">
        <f t="shared" si="102"/>
        <v>470.76562500000011</v>
      </c>
      <c r="G1468" s="32">
        <f t="shared" si="102"/>
        <v>369.42812500000002</v>
      </c>
    </row>
    <row r="1469" spans="1:7" ht="14" hidden="1" x14ac:dyDescent="0.15">
      <c r="A1469" s="25">
        <v>59</v>
      </c>
      <c r="B1469" s="27"/>
      <c r="C1469" s="32">
        <f t="shared" si="103"/>
        <v>27018.870000000003</v>
      </c>
      <c r="D1469" s="32">
        <f t="shared" si="103"/>
        <v>17432.760000000002</v>
      </c>
      <c r="E1469" s="32">
        <f t="shared" si="103"/>
        <v>0</v>
      </c>
      <c r="F1469" s="32">
        <f t="shared" si="102"/>
        <v>470.76562500000011</v>
      </c>
      <c r="G1469" s="32">
        <f t="shared" si="102"/>
        <v>369.42812500000002</v>
      </c>
    </row>
    <row r="1470" spans="1:7" ht="14" hidden="1" x14ac:dyDescent="0.15">
      <c r="A1470" s="25">
        <v>60</v>
      </c>
      <c r="B1470" s="27"/>
      <c r="C1470" s="32">
        <f t="shared" si="103"/>
        <v>28894.54</v>
      </c>
      <c r="D1470" s="32">
        <f t="shared" si="103"/>
        <v>18642.75</v>
      </c>
      <c r="E1470" s="32">
        <f t="shared" si="103"/>
        <v>0</v>
      </c>
      <c r="F1470" s="32">
        <f t="shared" si="102"/>
        <v>470.76562500000011</v>
      </c>
      <c r="G1470" s="32">
        <f t="shared" si="102"/>
        <v>369.42812500000002</v>
      </c>
    </row>
    <row r="1471" spans="1:7" ht="14" hidden="1" x14ac:dyDescent="0.15">
      <c r="A1471" s="25">
        <v>61</v>
      </c>
      <c r="B1471" s="27"/>
      <c r="C1471" s="32">
        <f t="shared" si="103"/>
        <v>32154.04</v>
      </c>
      <c r="D1471" s="32">
        <f t="shared" si="103"/>
        <v>20745.79</v>
      </c>
      <c r="E1471" s="32">
        <f t="shared" si="103"/>
        <v>0</v>
      </c>
      <c r="F1471" s="32">
        <f t="shared" si="102"/>
        <v>503.43562500000007</v>
      </c>
      <c r="G1471" s="32">
        <f t="shared" si="102"/>
        <v>394.91375000000011</v>
      </c>
    </row>
    <row r="1472" spans="1:7" ht="14" hidden="1" x14ac:dyDescent="0.15">
      <c r="A1472" s="25">
        <v>62</v>
      </c>
      <c r="B1472" s="27"/>
      <c r="C1472" s="32">
        <f t="shared" si="103"/>
        <v>35667.94</v>
      </c>
      <c r="D1472" s="32">
        <f t="shared" si="103"/>
        <v>23013.13</v>
      </c>
      <c r="E1472" s="32">
        <f t="shared" si="103"/>
        <v>0</v>
      </c>
      <c r="F1472" s="32">
        <f t="shared" si="102"/>
        <v>560.30562500000008</v>
      </c>
      <c r="G1472" s="32">
        <f t="shared" si="102"/>
        <v>439.45687500000008</v>
      </c>
    </row>
    <row r="1473" spans="1:7" ht="14" hidden="1" x14ac:dyDescent="0.15">
      <c r="A1473" s="25">
        <v>63</v>
      </c>
      <c r="B1473" s="27"/>
      <c r="C1473" s="32">
        <f t="shared" si="103"/>
        <v>39439.950000000004</v>
      </c>
      <c r="D1473" s="32">
        <f t="shared" si="103"/>
        <v>25444.77</v>
      </c>
      <c r="E1473" s="32">
        <f t="shared" si="103"/>
        <v>0</v>
      </c>
      <c r="F1473" s="32">
        <f t="shared" si="102"/>
        <v>622.015625</v>
      </c>
      <c r="G1473" s="32">
        <f t="shared" si="102"/>
        <v>487.93250000000006</v>
      </c>
    </row>
    <row r="1474" spans="1:7" ht="14" hidden="1" x14ac:dyDescent="0.15">
      <c r="A1474" s="25">
        <v>64</v>
      </c>
      <c r="B1474" s="27"/>
      <c r="C1474" s="32">
        <f t="shared" si="103"/>
        <v>43465.83</v>
      </c>
      <c r="D1474" s="32">
        <f t="shared" si="103"/>
        <v>28043.360000000001</v>
      </c>
      <c r="E1474" s="32">
        <f t="shared" si="103"/>
        <v>0</v>
      </c>
      <c r="F1474" s="32">
        <f t="shared" si="102"/>
        <v>688.94375000000002</v>
      </c>
      <c r="G1474" s="32">
        <f t="shared" si="102"/>
        <v>540.49187500000005</v>
      </c>
    </row>
    <row r="1475" spans="1:7" ht="14" hidden="1" x14ac:dyDescent="0.15">
      <c r="A1475" s="25">
        <v>65</v>
      </c>
      <c r="B1475" s="27"/>
      <c r="C1475" s="32">
        <f t="shared" si="103"/>
        <v>47748.23</v>
      </c>
      <c r="D1475" s="32">
        <f t="shared" si="103"/>
        <v>30805.190000000002</v>
      </c>
      <c r="E1475" s="32">
        <f t="shared" si="103"/>
        <v>0</v>
      </c>
      <c r="F1475" s="32">
        <f t="shared" si="102"/>
        <v>760.63625000000013</v>
      </c>
      <c r="G1475" s="32">
        <f t="shared" si="102"/>
        <v>596.8325000000001</v>
      </c>
    </row>
    <row r="1476" spans="1:7" ht="14" hidden="1" x14ac:dyDescent="0.15">
      <c r="A1476" s="25">
        <v>66</v>
      </c>
      <c r="B1476" s="27"/>
      <c r="C1476" s="32">
        <f t="shared" si="103"/>
        <v>52284.5</v>
      </c>
      <c r="D1476" s="32">
        <f t="shared" si="103"/>
        <v>33733.440000000002</v>
      </c>
      <c r="E1476" s="32">
        <f t="shared" si="103"/>
        <v>0</v>
      </c>
      <c r="F1476" s="32">
        <f t="shared" ref="F1476:G1491" si="104">+F802*$K$3</f>
        <v>837.54687500000023</v>
      </c>
      <c r="G1476" s="32">
        <f t="shared" si="104"/>
        <v>657.18125000000009</v>
      </c>
    </row>
    <row r="1477" spans="1:7" ht="14" hidden="1" x14ac:dyDescent="0.15">
      <c r="A1477" s="25">
        <v>67</v>
      </c>
      <c r="B1477" s="27"/>
      <c r="C1477" s="32">
        <f t="shared" ref="C1477:E1492" si="105">+C954*$K$4</f>
        <v>57078.350000000006</v>
      </c>
      <c r="D1477" s="32">
        <f t="shared" si="105"/>
        <v>36825.46</v>
      </c>
      <c r="E1477" s="32">
        <f t="shared" si="105"/>
        <v>0</v>
      </c>
      <c r="F1477" s="32">
        <f t="shared" si="104"/>
        <v>919.29750000000013</v>
      </c>
      <c r="G1477" s="32">
        <f t="shared" si="104"/>
        <v>721.38687500000015</v>
      </c>
    </row>
    <row r="1478" spans="1:7" ht="14" hidden="1" x14ac:dyDescent="0.15">
      <c r="A1478" s="25">
        <v>68</v>
      </c>
      <c r="B1478" s="27"/>
      <c r="C1478" s="32">
        <f t="shared" si="105"/>
        <v>62126.600000000006</v>
      </c>
      <c r="D1478" s="32">
        <f t="shared" si="105"/>
        <v>40083.9</v>
      </c>
      <c r="E1478" s="32">
        <f t="shared" si="105"/>
        <v>0</v>
      </c>
      <c r="F1478" s="32">
        <f t="shared" si="104"/>
        <v>1005.9637500000001</v>
      </c>
      <c r="G1478" s="32">
        <f t="shared" si="104"/>
        <v>789.14687500000014</v>
      </c>
    </row>
    <row r="1479" spans="1:7" ht="14" hidden="1" x14ac:dyDescent="0.15">
      <c r="A1479" s="25">
        <v>69</v>
      </c>
      <c r="B1479" s="27"/>
      <c r="C1479" s="32">
        <f t="shared" si="105"/>
        <v>67432.430000000008</v>
      </c>
      <c r="D1479" s="32">
        <f t="shared" si="105"/>
        <v>43504.520000000004</v>
      </c>
      <c r="E1479" s="32">
        <f t="shared" si="105"/>
        <v>0</v>
      </c>
      <c r="F1479" s="32">
        <f t="shared" si="104"/>
        <v>1097.7725000000003</v>
      </c>
      <c r="G1479" s="32">
        <f t="shared" si="104"/>
        <v>861.14187500000014</v>
      </c>
    </row>
    <row r="1480" spans="1:7" ht="14" hidden="1" x14ac:dyDescent="0.15">
      <c r="A1480" s="25">
        <v>70</v>
      </c>
      <c r="B1480" s="27"/>
      <c r="C1480" s="32">
        <f t="shared" si="105"/>
        <v>72993.19</v>
      </c>
      <c r="D1480" s="32">
        <f t="shared" si="105"/>
        <v>47092.090000000004</v>
      </c>
      <c r="E1480" s="32">
        <f t="shared" si="105"/>
        <v>0</v>
      </c>
      <c r="F1480" s="32">
        <f t="shared" si="104"/>
        <v>1194.1943750000003</v>
      </c>
      <c r="G1480" s="32">
        <f t="shared" si="104"/>
        <v>936.8425000000002</v>
      </c>
    </row>
    <row r="1481" spans="1:7" ht="14" hidden="1" x14ac:dyDescent="0.15">
      <c r="A1481" s="25">
        <v>71</v>
      </c>
      <c r="B1481" s="27"/>
      <c r="C1481" s="32">
        <f t="shared" si="105"/>
        <v>78808.350000000006</v>
      </c>
      <c r="D1481" s="32">
        <f t="shared" si="105"/>
        <v>50845.55</v>
      </c>
      <c r="E1481" s="32">
        <f t="shared" si="105"/>
        <v>0</v>
      </c>
      <c r="F1481" s="32">
        <f t="shared" si="104"/>
        <v>1295.7587500000002</v>
      </c>
      <c r="G1481" s="32">
        <f t="shared" si="104"/>
        <v>1016.4756250000002</v>
      </c>
    </row>
    <row r="1482" spans="1:7" ht="14" hidden="1" x14ac:dyDescent="0.15">
      <c r="A1482" s="25">
        <v>72</v>
      </c>
      <c r="B1482" s="27"/>
      <c r="C1482" s="32">
        <f t="shared" si="105"/>
        <v>84880.56</v>
      </c>
      <c r="D1482" s="32">
        <f t="shared" si="105"/>
        <v>54762.25</v>
      </c>
      <c r="E1482" s="32">
        <f t="shared" si="105"/>
        <v>0</v>
      </c>
      <c r="F1482" s="32">
        <f t="shared" si="104"/>
        <v>1402.3143750000004</v>
      </c>
      <c r="G1482" s="32">
        <f t="shared" si="104"/>
        <v>1100.1925000000001</v>
      </c>
    </row>
    <row r="1483" spans="1:7" ht="14" hidden="1" x14ac:dyDescent="0.15">
      <c r="A1483" s="25">
        <v>73</v>
      </c>
      <c r="B1483" s="27"/>
      <c r="C1483" s="32">
        <f t="shared" si="105"/>
        <v>91207.17</v>
      </c>
      <c r="D1483" s="32">
        <f t="shared" si="105"/>
        <v>58843.780000000006</v>
      </c>
      <c r="E1483" s="32">
        <f t="shared" si="105"/>
        <v>0</v>
      </c>
      <c r="F1483" s="32">
        <f t="shared" si="104"/>
        <v>1513.9368750000003</v>
      </c>
      <c r="G1483" s="32">
        <f t="shared" si="104"/>
        <v>1187.7662500000004</v>
      </c>
    </row>
    <row r="1484" spans="1:7" ht="14" hidden="1" x14ac:dyDescent="0.15">
      <c r="A1484" s="25">
        <v>74</v>
      </c>
      <c r="B1484" s="27"/>
      <c r="C1484" s="32">
        <f t="shared" si="105"/>
        <v>97791.89</v>
      </c>
      <c r="D1484" s="32">
        <f t="shared" si="105"/>
        <v>63092.26</v>
      </c>
      <c r="E1484" s="32">
        <f t="shared" si="105"/>
        <v>0</v>
      </c>
      <c r="F1484" s="32">
        <f t="shared" si="104"/>
        <v>1630.3993750000002</v>
      </c>
      <c r="G1484" s="32">
        <f t="shared" si="104"/>
        <v>1279.1212500000001</v>
      </c>
    </row>
    <row r="1485" spans="1:7" ht="14" hidden="1" x14ac:dyDescent="0.15">
      <c r="A1485" s="25">
        <v>75</v>
      </c>
      <c r="B1485" s="27"/>
      <c r="C1485" s="32">
        <f t="shared" si="105"/>
        <v>104630.48000000001</v>
      </c>
      <c r="D1485" s="32">
        <f t="shared" si="105"/>
        <v>67503.45</v>
      </c>
      <c r="E1485" s="32">
        <f t="shared" si="105"/>
        <v>0</v>
      </c>
      <c r="F1485" s="32">
        <f t="shared" si="104"/>
        <v>1751.8531250000003</v>
      </c>
      <c r="G1485" s="32">
        <f t="shared" si="104"/>
        <v>1374.4087500000003</v>
      </c>
    </row>
    <row r="1486" spans="1:7" ht="14" hidden="1" x14ac:dyDescent="0.15">
      <c r="A1486" s="25">
        <v>76</v>
      </c>
      <c r="B1486" s="27"/>
      <c r="C1486" s="32">
        <f t="shared" si="105"/>
        <v>104630.48000000001</v>
      </c>
      <c r="D1486" s="32">
        <f t="shared" si="105"/>
        <v>67503.45</v>
      </c>
      <c r="E1486" s="32">
        <f t="shared" si="105"/>
        <v>0</v>
      </c>
      <c r="F1486" s="32">
        <f t="shared" si="104"/>
        <v>1878.2225000000003</v>
      </c>
      <c r="G1486" s="32">
        <f t="shared" si="104"/>
        <v>1473.5531250000001</v>
      </c>
    </row>
    <row r="1487" spans="1:7" ht="14" hidden="1" x14ac:dyDescent="0.15">
      <c r="A1487" s="25">
        <v>77</v>
      </c>
      <c r="B1487" s="27"/>
      <c r="C1487" s="32">
        <f t="shared" si="105"/>
        <v>104630.48000000001</v>
      </c>
      <c r="D1487" s="32">
        <f t="shared" si="105"/>
        <v>67503.45</v>
      </c>
      <c r="E1487" s="32">
        <f t="shared" si="105"/>
        <v>0</v>
      </c>
      <c r="F1487" s="32">
        <f t="shared" si="104"/>
        <v>1878.2225000000003</v>
      </c>
      <c r="G1487" s="32">
        <f t="shared" si="104"/>
        <v>1473.5531250000001</v>
      </c>
    </row>
    <row r="1488" spans="1:7" ht="14" hidden="1" x14ac:dyDescent="0.15">
      <c r="A1488" s="25">
        <v>78</v>
      </c>
      <c r="B1488" s="27"/>
      <c r="C1488" s="32">
        <f t="shared" si="105"/>
        <v>104630.48000000001</v>
      </c>
      <c r="D1488" s="32">
        <f t="shared" si="105"/>
        <v>67503.45</v>
      </c>
      <c r="E1488" s="32">
        <f t="shared" si="105"/>
        <v>0</v>
      </c>
      <c r="F1488" s="32">
        <f t="shared" si="104"/>
        <v>1878.2225000000003</v>
      </c>
      <c r="G1488" s="32">
        <f t="shared" si="104"/>
        <v>1473.5531250000001</v>
      </c>
    </row>
    <row r="1489" spans="1:7" ht="14" hidden="1" x14ac:dyDescent="0.15">
      <c r="A1489" s="25">
        <v>79</v>
      </c>
      <c r="B1489" s="27"/>
      <c r="C1489" s="32">
        <f t="shared" si="105"/>
        <v>104630.48000000001</v>
      </c>
      <c r="D1489" s="32">
        <f t="shared" si="105"/>
        <v>67503.45</v>
      </c>
      <c r="E1489" s="32">
        <f t="shared" si="105"/>
        <v>0</v>
      </c>
      <c r="F1489" s="32">
        <f t="shared" si="104"/>
        <v>1878.2225000000003</v>
      </c>
      <c r="G1489" s="32">
        <f t="shared" si="104"/>
        <v>1473.5531250000001</v>
      </c>
    </row>
    <row r="1490" spans="1:7" ht="14" hidden="1" x14ac:dyDescent="0.15">
      <c r="A1490" s="25">
        <v>80</v>
      </c>
      <c r="B1490" s="27"/>
      <c r="C1490" s="32">
        <f t="shared" si="105"/>
        <v>104630.48000000001</v>
      </c>
      <c r="D1490" s="32">
        <f t="shared" si="105"/>
        <v>67503.45</v>
      </c>
      <c r="E1490" s="32">
        <f t="shared" si="105"/>
        <v>0</v>
      </c>
      <c r="F1490" s="32">
        <f t="shared" si="104"/>
        <v>1878.2225000000003</v>
      </c>
      <c r="G1490" s="32">
        <f t="shared" si="104"/>
        <v>1473.5531250000001</v>
      </c>
    </row>
    <row r="1491" spans="1:7" ht="14" hidden="1" x14ac:dyDescent="0.15">
      <c r="A1491" s="25">
        <v>81</v>
      </c>
      <c r="B1491" s="27"/>
      <c r="C1491" s="32">
        <f t="shared" si="105"/>
        <v>104630.48000000001</v>
      </c>
      <c r="D1491" s="32">
        <f t="shared" si="105"/>
        <v>67503.45</v>
      </c>
      <c r="E1491" s="32">
        <f t="shared" si="105"/>
        <v>0</v>
      </c>
      <c r="F1491" s="32">
        <f t="shared" si="104"/>
        <v>1878.2225000000003</v>
      </c>
      <c r="G1491" s="32">
        <f t="shared" si="104"/>
        <v>1473.5531250000001</v>
      </c>
    </row>
    <row r="1492" spans="1:7" ht="14" hidden="1" x14ac:dyDescent="0.15">
      <c r="A1492" s="25">
        <v>82</v>
      </c>
      <c r="B1492" s="27"/>
      <c r="C1492" s="32">
        <f t="shared" si="105"/>
        <v>104630.48000000001</v>
      </c>
      <c r="D1492" s="32">
        <f t="shared" si="105"/>
        <v>67503.45</v>
      </c>
      <c r="E1492" s="32">
        <f t="shared" si="105"/>
        <v>0</v>
      </c>
      <c r="F1492" s="32">
        <f t="shared" ref="F1492:G1497" si="106">+F818*$K$3</f>
        <v>1878.2225000000003</v>
      </c>
      <c r="G1492" s="32">
        <f t="shared" si="106"/>
        <v>1473.5531250000001</v>
      </c>
    </row>
    <row r="1493" spans="1:7" ht="14" hidden="1" x14ac:dyDescent="0.15">
      <c r="A1493" s="25">
        <v>83</v>
      </c>
      <c r="B1493" s="27"/>
      <c r="C1493" s="32">
        <f t="shared" ref="C1493:E1497" si="107">+C970*$K$4</f>
        <v>104630.48000000001</v>
      </c>
      <c r="D1493" s="32">
        <f t="shared" si="107"/>
        <v>67503.45</v>
      </c>
      <c r="E1493" s="32">
        <f t="shared" si="107"/>
        <v>0</v>
      </c>
      <c r="F1493" s="32">
        <f t="shared" si="106"/>
        <v>1878.2225000000003</v>
      </c>
      <c r="G1493" s="32">
        <f t="shared" si="106"/>
        <v>1473.5531250000001</v>
      </c>
    </row>
    <row r="1494" spans="1:7" ht="14" hidden="1" x14ac:dyDescent="0.15">
      <c r="A1494" s="25">
        <v>84</v>
      </c>
      <c r="B1494" s="27" t="s">
        <v>3</v>
      </c>
      <c r="C1494" s="32">
        <f t="shared" si="107"/>
        <v>104630.48000000001</v>
      </c>
      <c r="D1494" s="32">
        <f t="shared" si="107"/>
        <v>67503.45</v>
      </c>
      <c r="E1494" s="32">
        <f t="shared" si="107"/>
        <v>0</v>
      </c>
      <c r="F1494" s="32">
        <f t="shared" si="106"/>
        <v>1878.2225000000003</v>
      </c>
      <c r="G1494" s="32">
        <f t="shared" si="106"/>
        <v>1473.5531250000001</v>
      </c>
    </row>
    <row r="1495" spans="1:7" ht="14" hidden="1" x14ac:dyDescent="0.15">
      <c r="A1495" s="25">
        <v>1</v>
      </c>
      <c r="B1495" s="27" t="s">
        <v>4</v>
      </c>
      <c r="C1495" s="32">
        <f t="shared" si="107"/>
        <v>5411.83</v>
      </c>
      <c r="D1495" s="32">
        <f t="shared" si="107"/>
        <v>3491.6400000000003</v>
      </c>
      <c r="E1495" s="32">
        <f t="shared" si="107"/>
        <v>0</v>
      </c>
      <c r="F1495" s="32">
        <f t="shared" si="106"/>
        <v>1878.2225000000003</v>
      </c>
      <c r="G1495" s="32">
        <f t="shared" si="106"/>
        <v>1473.5531250000001</v>
      </c>
    </row>
    <row r="1496" spans="1:7" ht="14" hidden="1" x14ac:dyDescent="0.15">
      <c r="A1496" s="25">
        <v>2</v>
      </c>
      <c r="B1496" s="27" t="s">
        <v>1</v>
      </c>
      <c r="C1496" s="32">
        <f t="shared" si="107"/>
        <v>9200.27</v>
      </c>
      <c r="D1496" s="32">
        <f t="shared" si="107"/>
        <v>5934.9400000000005</v>
      </c>
      <c r="E1496" s="32">
        <f t="shared" si="107"/>
        <v>0</v>
      </c>
      <c r="F1496" s="32">
        <f t="shared" si="106"/>
        <v>102.16937500000002</v>
      </c>
      <c r="G1496" s="32">
        <f t="shared" si="106"/>
        <v>80.238125000000011</v>
      </c>
    </row>
    <row r="1497" spans="1:7" ht="14" hidden="1" x14ac:dyDescent="0.15">
      <c r="A1497" s="25">
        <v>3</v>
      </c>
      <c r="B1497" s="27" t="s">
        <v>5</v>
      </c>
      <c r="C1497" s="32">
        <f t="shared" si="107"/>
        <v>12986.060000000001</v>
      </c>
      <c r="D1497" s="32">
        <f t="shared" si="107"/>
        <v>8379.3000000000011</v>
      </c>
      <c r="E1497" s="32">
        <f t="shared" si="107"/>
        <v>0</v>
      </c>
      <c r="F1497" s="32">
        <f t="shared" si="106"/>
        <v>173.63500000000005</v>
      </c>
      <c r="G1497" s="32">
        <f t="shared" si="106"/>
        <v>136.12500000000003</v>
      </c>
    </row>
  </sheetData>
  <sheetProtection algorithmName="SHA-512" hashValue="K9j+bOzyI329MBYIDUyHhRgMxEMTvaFRpRbeQF9O3LwZ6lcID/Dyah27N5Ge1zz0xRRJFr/MdBN2QGfLHmg4Rg==" saltValue="3aM5AMCW74taY5/j7qDsQg==" spinCount="100000" sheet="1" objects="1" scenarios="1"/>
  <mergeCells count="75">
    <mergeCell ref="A1424:G1424"/>
    <mergeCell ref="A1425:G1425"/>
    <mergeCell ref="A1426:B1426"/>
    <mergeCell ref="C1426:G1426"/>
    <mergeCell ref="A1275:G1275"/>
    <mergeCell ref="A1276:B1276"/>
    <mergeCell ref="C1276:G1276"/>
    <mergeCell ref="A1349:G1349"/>
    <mergeCell ref="A1350:G1350"/>
    <mergeCell ref="A1351:B1351"/>
    <mergeCell ref="C1351:G1351"/>
    <mergeCell ref="A1274:G1274"/>
    <mergeCell ref="A1050:G1050"/>
    <mergeCell ref="A1051:G1051"/>
    <mergeCell ref="A1052:B1052"/>
    <mergeCell ref="C1052:G1052"/>
    <mergeCell ref="A1125:G1125"/>
    <mergeCell ref="A1126:G1126"/>
    <mergeCell ref="A1127:B1127"/>
    <mergeCell ref="C1127:G1127"/>
    <mergeCell ref="A1200:G1200"/>
    <mergeCell ref="A1201:B1201"/>
    <mergeCell ref="C1201:G1201"/>
    <mergeCell ref="A977:B977"/>
    <mergeCell ref="C977:G977"/>
    <mergeCell ref="A753:B753"/>
    <mergeCell ref="C753:G753"/>
    <mergeCell ref="A826:G826"/>
    <mergeCell ref="A827:G827"/>
    <mergeCell ref="A828:B828"/>
    <mergeCell ref="C828:G828"/>
    <mergeCell ref="A901:G901"/>
    <mergeCell ref="A902:G902"/>
    <mergeCell ref="A903:B903"/>
    <mergeCell ref="C903:G903"/>
    <mergeCell ref="A976:G976"/>
    <mergeCell ref="A752:G752"/>
    <mergeCell ref="A528:B528"/>
    <mergeCell ref="C528:G528"/>
    <mergeCell ref="A601:G601"/>
    <mergeCell ref="A602:G602"/>
    <mergeCell ref="A603:B603"/>
    <mergeCell ref="C603:G603"/>
    <mergeCell ref="A676:G676"/>
    <mergeCell ref="A677:G677"/>
    <mergeCell ref="A678:B678"/>
    <mergeCell ref="C678:G678"/>
    <mergeCell ref="A751:G751"/>
    <mergeCell ref="A527:G527"/>
    <mergeCell ref="A301:G301"/>
    <mergeCell ref="A302:G302"/>
    <mergeCell ref="A303:B303"/>
    <mergeCell ref="C303:G303"/>
    <mergeCell ref="A376:G376"/>
    <mergeCell ref="A377:B377"/>
    <mergeCell ref="C377:G377"/>
    <mergeCell ref="A451:G451"/>
    <mergeCell ref="A452:G452"/>
    <mergeCell ref="A453:B453"/>
    <mergeCell ref="C453:G453"/>
    <mergeCell ref="A526:G526"/>
    <mergeCell ref="A227:B227"/>
    <mergeCell ref="C227:G227"/>
    <mergeCell ref="A2:G2"/>
    <mergeCell ref="A3:G3"/>
    <mergeCell ref="A4:B4"/>
    <mergeCell ref="C4:G4"/>
    <mergeCell ref="A77:G77"/>
    <mergeCell ref="A78:B78"/>
    <mergeCell ref="C78:G78"/>
    <mergeCell ref="A151:G151"/>
    <mergeCell ref="A152:G152"/>
    <mergeCell ref="A153:B153"/>
    <mergeCell ref="C153:G153"/>
    <mergeCell ref="A226:G226"/>
  </mergeCells>
  <conditionalFormatting sqref="I6:M75">
    <cfRule type="containsText" dxfId="9" priority="5" operator="containsText" text="True">
      <formula>NOT(ISERROR(SEARCH("True",I6)))</formula>
    </cfRule>
  </conditionalFormatting>
  <conditionalFormatting sqref="I155:M224">
    <cfRule type="containsText" dxfId="8" priority="4" operator="containsText" text="True">
      <formula>NOT(ISERROR(SEARCH("True",I155)))</formula>
    </cfRule>
  </conditionalFormatting>
  <conditionalFormatting sqref="I305:M374">
    <cfRule type="containsText" dxfId="7" priority="3" operator="containsText" text="True">
      <formula>NOT(ISERROR(SEARCH("True",I305)))</formula>
    </cfRule>
  </conditionalFormatting>
  <conditionalFormatting sqref="I905:J974">
    <cfRule type="containsText" dxfId="6" priority="2" operator="containsText" text="True">
      <formula>NOT(ISERROR(SEARCH("True",I905)))</formula>
    </cfRule>
  </conditionalFormatting>
  <conditionalFormatting sqref="I1129:J1198">
    <cfRule type="containsText" dxfId="5" priority="1" operator="containsText" text="True">
      <formula>NOT(ISERROR(SEARCH("True",I1129)))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INGRESO DE DATOS</vt:lpstr>
      <vt:lpstr>Global Health Ultimate</vt:lpstr>
      <vt:lpstr>Global Health Elite</vt:lpstr>
      <vt:lpstr>Global Health Premier</vt:lpstr>
      <vt:lpstr>Global Health Select</vt:lpstr>
      <vt:lpstr>—</vt:lpstr>
      <vt:lpstr>Resumen tarifas</vt:lpstr>
      <vt:lpstr>Tablas</vt:lpstr>
      <vt:lpstr>Tablas Guayaquil</vt:lpstr>
      <vt:lpstr>Tablas Resto de Ecuador</vt:lpstr>
      <vt:lpstr>'Global Health Elite'!Print_Area</vt:lpstr>
      <vt:lpstr>'Global Health Premier'!Print_Area</vt:lpstr>
      <vt:lpstr>'Global Health Select'!Print_Area</vt:lpstr>
      <vt:lpstr>'Global Health Ultimate'!Print_Area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2016-03-17T16:24:06Z</cp:lastPrinted>
  <dcterms:created xsi:type="dcterms:W3CDTF">2005-02-05T20:47:31Z</dcterms:created>
  <dcterms:modified xsi:type="dcterms:W3CDTF">2022-01-13T18:41:05Z</dcterms:modified>
</cp:coreProperties>
</file>