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2/product-review/Quote Engines/FINAL/DR (Excel Quote Engines)/GHP/"/>
    </mc:Choice>
  </mc:AlternateContent>
  <xr:revisionPtr revIDLastSave="0" documentId="13_ncr:1_{8F26B881-3E28-6340-B218-1215F7FB218B}" xr6:coauthVersionLast="47" xr6:coauthVersionMax="47" xr10:uidLastSave="{00000000-0000-0000-0000-000000000000}"/>
  <bookViews>
    <workbookView xWindow="33600" yWindow="500" windowWidth="51200" windowHeight="283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Elite'!$D$1:$K$69,'Global Elite'!$A$14:$B$112</definedName>
    <definedName name="_xlnm.Print_Area" localSheetId="5">'Global Major Medical'!$D$1:$I$62,'Global Major Medical'!$A$13:$B$71</definedName>
    <definedName name="_xlnm.Print_Area" localSheetId="3">'Global Premier'!$D$1:$J$60,'Global Premier'!$A$15:$B$93</definedName>
    <definedName name="_xlnm.Print_Area" localSheetId="4">'Global Select'!$D$1:$J$66,'Global Select'!$A$14:$B$80</definedName>
    <definedName name="_xlnm.Print_Area" localSheetId="1">'Global Ultimate'!$D$1:$I$63,'Global Ultimate'!$A$12:$B$121</definedName>
    <definedName name="_xlnm.Print_Area" localSheetId="6">'Resumen tarifas'!$A$1:$H$131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4" l="1"/>
  <c r="K3" i="4"/>
  <c r="M4" i="4"/>
  <c r="M3" i="4"/>
  <c r="M2" i="4"/>
  <c r="C1121" i="4" l="1"/>
  <c r="F16" i="17"/>
  <c r="F18" i="17"/>
  <c r="F20" i="17"/>
  <c r="J18" i="17"/>
  <c r="J16" i="17"/>
  <c r="C1420" i="4"/>
  <c r="F19" i="16"/>
  <c r="F17" i="16"/>
  <c r="I19" i="16"/>
  <c r="I17" i="16"/>
  <c r="F19" i="18"/>
  <c r="F16" i="18"/>
  <c r="I18" i="18"/>
  <c r="I16" i="18"/>
  <c r="K2" i="4"/>
  <c r="G229" i="4" s="1"/>
  <c r="H15" i="21"/>
  <c r="F15" i="21"/>
  <c r="H17" i="21"/>
  <c r="F17" i="21"/>
  <c r="F19" i="21"/>
  <c r="I15" i="20"/>
  <c r="F15" i="20"/>
  <c r="I17" i="20"/>
  <c r="F17" i="20"/>
  <c r="C1307" i="4"/>
  <c r="D542" i="4"/>
  <c r="E709" i="4"/>
  <c r="C747" i="4"/>
  <c r="E680" i="4"/>
  <c r="E1483" i="4"/>
  <c r="H19" i="21"/>
  <c r="F13" i="21"/>
  <c r="C1469" i="4"/>
  <c r="C1477" i="4"/>
  <c r="G1428" i="4"/>
  <c r="C1408" i="4"/>
  <c r="I19" i="20"/>
  <c r="F13" i="20"/>
  <c r="C1347" i="4"/>
  <c r="C1345" i="4"/>
  <c r="C1341" i="4"/>
  <c r="C1339" i="4"/>
  <c r="C1337" i="4"/>
  <c r="C1335" i="4"/>
  <c r="C1334" i="4"/>
  <c r="C1331" i="4"/>
  <c r="C1329" i="4"/>
  <c r="C1327" i="4"/>
  <c r="C1325" i="4"/>
  <c r="C1323" i="4"/>
  <c r="C1319" i="4"/>
  <c r="C1317" i="4"/>
  <c r="C1315" i="4"/>
  <c r="C1313" i="4"/>
  <c r="C1311" i="4"/>
  <c r="C1305" i="4"/>
  <c r="C1303" i="4"/>
  <c r="D1301" i="4"/>
  <c r="C1301" i="4"/>
  <c r="D1299" i="4"/>
  <c r="C1297" i="4"/>
  <c r="C1295" i="4"/>
  <c r="D1293" i="4"/>
  <c r="C1293" i="4"/>
  <c r="D1291" i="4"/>
  <c r="D1289" i="4"/>
  <c r="C1289" i="4"/>
  <c r="C1287" i="4"/>
  <c r="C1285" i="4"/>
  <c r="D1283" i="4"/>
  <c r="D1281" i="4"/>
  <c r="C1281" i="4"/>
  <c r="C1279" i="4"/>
  <c r="G1278" i="4"/>
  <c r="E1278" i="4"/>
  <c r="C1055" i="4"/>
  <c r="C1057" i="4"/>
  <c r="C1059" i="4"/>
  <c r="C1061" i="4"/>
  <c r="C1065" i="4"/>
  <c r="C1067" i="4"/>
  <c r="C1069" i="4"/>
  <c r="D1069" i="4"/>
  <c r="C1071" i="4"/>
  <c r="C1073" i="4"/>
  <c r="D1073" i="4"/>
  <c r="C1075" i="4"/>
  <c r="C1077" i="4"/>
  <c r="D1077" i="4"/>
  <c r="C1081" i="4"/>
  <c r="C1082" i="4"/>
  <c r="C1085" i="4"/>
  <c r="C1087" i="4"/>
  <c r="C1089" i="4"/>
  <c r="D1091" i="4"/>
  <c r="C1093" i="4"/>
  <c r="D1093" i="4"/>
  <c r="C1095" i="4"/>
  <c r="C1097" i="4"/>
  <c r="C1101" i="4"/>
  <c r="C1103" i="4"/>
  <c r="C1105" i="4"/>
  <c r="C1107" i="4"/>
  <c r="D1107" i="4"/>
  <c r="D1109" i="4"/>
  <c r="C1111" i="4"/>
  <c r="C1113" i="4"/>
  <c r="C1115" i="4"/>
  <c r="C1117" i="4"/>
  <c r="C1123" i="4"/>
  <c r="G32" i="15"/>
  <c r="G35" i="15"/>
  <c r="J20" i="17"/>
  <c r="C35" i="15"/>
  <c r="E681" i="4"/>
  <c r="F681" i="4"/>
  <c r="E682" i="4"/>
  <c r="D683" i="4"/>
  <c r="G683" i="4"/>
  <c r="D684" i="4"/>
  <c r="F684" i="4"/>
  <c r="E685" i="4"/>
  <c r="F685" i="4"/>
  <c r="D686" i="4"/>
  <c r="G687" i="4"/>
  <c r="F688" i="4"/>
  <c r="E689" i="4"/>
  <c r="F689" i="4"/>
  <c r="D690" i="4"/>
  <c r="D691" i="4"/>
  <c r="G691" i="4"/>
  <c r="D694" i="4"/>
  <c r="E694" i="4"/>
  <c r="D695" i="4"/>
  <c r="G695" i="4"/>
  <c r="F696" i="4"/>
  <c r="F697" i="4"/>
  <c r="D698" i="4"/>
  <c r="E698" i="4"/>
  <c r="E699" i="4"/>
  <c r="G699" i="4"/>
  <c r="G700" i="4"/>
  <c r="E701" i="4"/>
  <c r="F701" i="4"/>
  <c r="D702" i="4"/>
  <c r="E702" i="4"/>
  <c r="G702" i="4"/>
  <c r="D703" i="4"/>
  <c r="E703" i="4"/>
  <c r="G703" i="4"/>
  <c r="F704" i="4"/>
  <c r="E705" i="4"/>
  <c r="F705" i="4"/>
  <c r="D706" i="4"/>
  <c r="C707" i="4"/>
  <c r="E707" i="4"/>
  <c r="C708" i="4"/>
  <c r="F708" i="4"/>
  <c r="G708" i="4"/>
  <c r="D710" i="4"/>
  <c r="E710" i="4"/>
  <c r="D711" i="4"/>
  <c r="G711" i="4"/>
  <c r="F712" i="4"/>
  <c r="G712" i="4"/>
  <c r="E713" i="4"/>
  <c r="E714" i="4"/>
  <c r="C715" i="4"/>
  <c r="G715" i="4"/>
  <c r="F716" i="4"/>
  <c r="G716" i="4"/>
  <c r="F717" i="4"/>
  <c r="D718" i="4"/>
  <c r="C719" i="4"/>
  <c r="D719" i="4"/>
  <c r="G719" i="4"/>
  <c r="G720" i="4"/>
  <c r="E721" i="4"/>
  <c r="D722" i="4"/>
  <c r="C723" i="4"/>
  <c r="D723" i="4"/>
  <c r="C724" i="4"/>
  <c r="F724" i="4"/>
  <c r="E725" i="4"/>
  <c r="F725" i="4"/>
  <c r="D726" i="4"/>
  <c r="D727" i="4"/>
  <c r="G727" i="4"/>
  <c r="F728" i="4"/>
  <c r="E729" i="4"/>
  <c r="F729" i="4"/>
  <c r="E730" i="4"/>
  <c r="C731" i="4"/>
  <c r="G731" i="4"/>
  <c r="C732" i="4"/>
  <c r="F732" i="4"/>
  <c r="F733" i="4"/>
  <c r="D734" i="4"/>
  <c r="C735" i="4"/>
  <c r="G735" i="4"/>
  <c r="C736" i="4"/>
  <c r="G736" i="4"/>
  <c r="E737" i="4"/>
  <c r="D738" i="4"/>
  <c r="E738" i="4"/>
  <c r="C739" i="4"/>
  <c r="C740" i="4"/>
  <c r="F740" i="4"/>
  <c r="E741" i="4"/>
  <c r="D742" i="4"/>
  <c r="E742" i="4"/>
  <c r="D743" i="4"/>
  <c r="G743" i="4"/>
  <c r="F744" i="4"/>
  <c r="G744" i="4"/>
  <c r="E745" i="4"/>
  <c r="E746" i="4"/>
  <c r="F748" i="4"/>
  <c r="E749" i="4"/>
  <c r="F749" i="4"/>
  <c r="C756" i="4"/>
  <c r="F757" i="4"/>
  <c r="G757" i="4"/>
  <c r="G1431" i="4" s="1"/>
  <c r="E758" i="4"/>
  <c r="D759" i="4"/>
  <c r="C760" i="4"/>
  <c r="C761" i="4"/>
  <c r="F761" i="4"/>
  <c r="E762" i="4"/>
  <c r="F762" i="4"/>
  <c r="D763" i="4"/>
  <c r="D764" i="4"/>
  <c r="G764" i="4"/>
  <c r="G1438" i="4" s="1"/>
  <c r="F765" i="4"/>
  <c r="D766" i="4"/>
  <c r="E766" i="4"/>
  <c r="C768" i="4"/>
  <c r="D768" i="4"/>
  <c r="F769" i="4"/>
  <c r="E770" i="4"/>
  <c r="D771" i="4"/>
  <c r="D772" i="4"/>
  <c r="G772" i="4"/>
  <c r="G1446" i="4" s="1"/>
  <c r="C773" i="4"/>
  <c r="F773" i="4"/>
  <c r="E774" i="4"/>
  <c r="D775" i="4"/>
  <c r="C776" i="4"/>
  <c r="D776" i="4"/>
  <c r="G776" i="4"/>
  <c r="G1450" i="4" s="1"/>
  <c r="F777" i="4"/>
  <c r="F778" i="4"/>
  <c r="D779" i="4"/>
  <c r="E779" i="4"/>
  <c r="C780" i="4"/>
  <c r="G780" i="4"/>
  <c r="G1454" i="4" s="1"/>
  <c r="F781" i="4"/>
  <c r="E782" i="4"/>
  <c r="F782" i="4"/>
  <c r="D783" i="4"/>
  <c r="F785" i="4"/>
  <c r="E786" i="4"/>
  <c r="F786" i="4"/>
  <c r="D787" i="4"/>
  <c r="C788" i="4"/>
  <c r="D788" i="4"/>
  <c r="G789" i="4"/>
  <c r="G1463" i="4" s="1"/>
  <c r="E790" i="4"/>
  <c r="D791" i="4"/>
  <c r="C792" i="4"/>
  <c r="D792" i="4"/>
  <c r="C793" i="4"/>
  <c r="F793" i="4"/>
  <c r="E794" i="4"/>
  <c r="F794" i="4"/>
  <c r="D795" i="4"/>
  <c r="D796" i="4"/>
  <c r="F797" i="4"/>
  <c r="E798" i="4"/>
  <c r="F798" i="4"/>
  <c r="D799" i="4"/>
  <c r="C800" i="4"/>
  <c r="C801" i="4"/>
  <c r="E801" i="4"/>
  <c r="F801" i="4"/>
  <c r="G801" i="4"/>
  <c r="G1475" i="4" s="1"/>
  <c r="F802" i="4"/>
  <c r="D803" i="4"/>
  <c r="E803" i="4"/>
  <c r="C804" i="4"/>
  <c r="G804" i="4"/>
  <c r="G1478" i="4" s="1"/>
  <c r="F805" i="4"/>
  <c r="E806" i="4"/>
  <c r="D807" i="4"/>
  <c r="F807" i="4"/>
  <c r="C808" i="4"/>
  <c r="G808" i="4"/>
  <c r="G1482" i="4" s="1"/>
  <c r="C809" i="4"/>
  <c r="F809" i="4"/>
  <c r="E810" i="4"/>
  <c r="D811" i="4"/>
  <c r="C812" i="4"/>
  <c r="D812" i="4"/>
  <c r="F813" i="4"/>
  <c r="E814" i="4"/>
  <c r="F814" i="4"/>
  <c r="E815" i="4"/>
  <c r="C816" i="4"/>
  <c r="D816" i="4"/>
  <c r="F817" i="4"/>
  <c r="E818" i="4"/>
  <c r="D819" i="4"/>
  <c r="C820" i="4"/>
  <c r="C821" i="4"/>
  <c r="F821" i="4"/>
  <c r="G821" i="4"/>
  <c r="G1495" i="4" s="1"/>
  <c r="E822" i="4"/>
  <c r="F822" i="4"/>
  <c r="G823" i="4"/>
  <c r="G1497" i="4" s="1"/>
  <c r="C824" i="4"/>
  <c r="D824" i="4"/>
  <c r="G755" i="4"/>
  <c r="G1429" i="4" s="1"/>
  <c r="C831" i="4"/>
  <c r="G831" i="4"/>
  <c r="C832" i="4"/>
  <c r="D832" i="4"/>
  <c r="C833" i="4"/>
  <c r="D833" i="4"/>
  <c r="G833" i="4"/>
  <c r="C834" i="4"/>
  <c r="D834" i="4"/>
  <c r="C835" i="4"/>
  <c r="G835" i="4"/>
  <c r="C836" i="4"/>
  <c r="D836" i="4"/>
  <c r="G836" i="4"/>
  <c r="D837" i="4"/>
  <c r="G837" i="4"/>
  <c r="C838" i="4"/>
  <c r="D838" i="4"/>
  <c r="G838" i="4"/>
  <c r="G839" i="4"/>
  <c r="C840" i="4"/>
  <c r="D840" i="4"/>
  <c r="G840" i="4"/>
  <c r="C841" i="4"/>
  <c r="G841" i="4"/>
  <c r="G842" i="4"/>
  <c r="C843" i="4"/>
  <c r="G843" i="4"/>
  <c r="C844" i="4"/>
  <c r="C845" i="4"/>
  <c r="G845" i="4"/>
  <c r="C846" i="4"/>
  <c r="G846" i="4"/>
  <c r="C847" i="4"/>
  <c r="C848" i="4"/>
  <c r="E848" i="4"/>
  <c r="G848" i="4"/>
  <c r="C849" i="4"/>
  <c r="G849" i="4"/>
  <c r="G850" i="4"/>
  <c r="C851" i="4"/>
  <c r="D851" i="4"/>
  <c r="G851" i="4"/>
  <c r="C852" i="4"/>
  <c r="G852" i="4"/>
  <c r="C853" i="4"/>
  <c r="D853" i="4"/>
  <c r="G853" i="4"/>
  <c r="C854" i="4"/>
  <c r="D854" i="4"/>
  <c r="G854" i="4"/>
  <c r="C855" i="4"/>
  <c r="D855" i="4"/>
  <c r="G855" i="4"/>
  <c r="C856" i="4"/>
  <c r="D856" i="4"/>
  <c r="G856" i="4"/>
  <c r="C857" i="4"/>
  <c r="D857" i="4"/>
  <c r="F857" i="4"/>
  <c r="G857" i="4"/>
  <c r="C858" i="4"/>
  <c r="D858" i="4"/>
  <c r="G858" i="4"/>
  <c r="G859" i="4"/>
  <c r="C860" i="4"/>
  <c r="G860" i="4"/>
  <c r="C861" i="4"/>
  <c r="G861" i="4"/>
  <c r="C862" i="4"/>
  <c r="G862" i="4"/>
  <c r="C863" i="4"/>
  <c r="G863" i="4"/>
  <c r="C864" i="4"/>
  <c r="G864" i="4"/>
  <c r="C865" i="4"/>
  <c r="G865" i="4"/>
  <c r="C866" i="4"/>
  <c r="G866" i="4"/>
  <c r="C867" i="4"/>
  <c r="G867" i="4"/>
  <c r="C868" i="4"/>
  <c r="G868" i="4"/>
  <c r="C869" i="4"/>
  <c r="G869" i="4"/>
  <c r="C870" i="4"/>
  <c r="G870" i="4"/>
  <c r="C871" i="4"/>
  <c r="E871" i="4"/>
  <c r="G871" i="4"/>
  <c r="C872" i="4"/>
  <c r="G872" i="4"/>
  <c r="C873" i="4"/>
  <c r="G873" i="4"/>
  <c r="C874" i="4"/>
  <c r="G874" i="4"/>
  <c r="C875" i="4"/>
  <c r="G875" i="4"/>
  <c r="C876" i="4"/>
  <c r="G876" i="4"/>
  <c r="C877" i="4"/>
  <c r="G877" i="4"/>
  <c r="C878" i="4"/>
  <c r="G878" i="4"/>
  <c r="C879" i="4"/>
  <c r="G879" i="4"/>
  <c r="C880" i="4"/>
  <c r="E880" i="4"/>
  <c r="G880" i="4"/>
  <c r="C881" i="4"/>
  <c r="G881" i="4"/>
  <c r="C882" i="4"/>
  <c r="G882" i="4"/>
  <c r="C883" i="4"/>
  <c r="E883" i="4"/>
  <c r="G883" i="4"/>
  <c r="C884" i="4"/>
  <c r="G884" i="4"/>
  <c r="C885" i="4"/>
  <c r="G885" i="4"/>
  <c r="C886" i="4"/>
  <c r="G886" i="4"/>
  <c r="C887" i="4"/>
  <c r="F887" i="4"/>
  <c r="G887" i="4"/>
  <c r="C888" i="4"/>
  <c r="D888" i="4"/>
  <c r="G888" i="4"/>
  <c r="C889" i="4"/>
  <c r="D889" i="4"/>
  <c r="G889" i="4"/>
  <c r="C890" i="4"/>
  <c r="D890" i="4"/>
  <c r="G890" i="4"/>
  <c r="C891" i="4"/>
  <c r="D891" i="4"/>
  <c r="G891" i="4"/>
  <c r="C892" i="4"/>
  <c r="D892" i="4"/>
  <c r="G892" i="4"/>
  <c r="C893" i="4"/>
  <c r="D893" i="4"/>
  <c r="G893" i="4"/>
  <c r="C894" i="4"/>
  <c r="D894" i="4"/>
  <c r="G894" i="4"/>
  <c r="C895" i="4"/>
  <c r="D895" i="4"/>
  <c r="G895" i="4"/>
  <c r="C896" i="4"/>
  <c r="D896" i="4"/>
  <c r="G896" i="4"/>
  <c r="C897" i="4"/>
  <c r="D897" i="4"/>
  <c r="G897" i="4"/>
  <c r="G898" i="4"/>
  <c r="C899" i="4"/>
  <c r="D899" i="4"/>
  <c r="G899" i="4"/>
  <c r="G830" i="4"/>
  <c r="C612" i="4"/>
  <c r="G612" i="4"/>
  <c r="G1286" i="4" s="1"/>
  <c r="G622" i="4"/>
  <c r="G1296" i="4" s="1"/>
  <c r="C625" i="4"/>
  <c r="D636" i="4"/>
  <c r="G636" i="4"/>
  <c r="G1310" i="4" s="1"/>
  <c r="D646" i="4"/>
  <c r="D647" i="4"/>
  <c r="C655" i="4"/>
  <c r="D655" i="4"/>
  <c r="C664" i="4"/>
  <c r="G664" i="4"/>
  <c r="G1338" i="4" s="1"/>
  <c r="C669" i="4"/>
  <c r="C670" i="4"/>
  <c r="G531" i="4"/>
  <c r="F532" i="4"/>
  <c r="F537" i="4"/>
  <c r="G539" i="4"/>
  <c r="C547" i="4"/>
  <c r="D547" i="4"/>
  <c r="D554" i="4"/>
  <c r="E554" i="4"/>
  <c r="D562" i="4"/>
  <c r="F562" i="4"/>
  <c r="F569" i="4"/>
  <c r="D570" i="4"/>
  <c r="F577" i="4"/>
  <c r="D579" i="4"/>
  <c r="G583" i="4"/>
  <c r="E585" i="4"/>
  <c r="D595" i="4"/>
  <c r="E595" i="4"/>
  <c r="G458" i="4"/>
  <c r="E460" i="4"/>
  <c r="E468" i="4"/>
  <c r="F468" i="4"/>
  <c r="D477" i="4"/>
  <c r="G478" i="4"/>
  <c r="G486" i="4"/>
  <c r="F487" i="4"/>
  <c r="D497" i="4"/>
  <c r="D498" i="4"/>
  <c r="E505" i="4"/>
  <c r="F507" i="4"/>
  <c r="F515" i="4"/>
  <c r="F516" i="4"/>
  <c r="C523" i="4"/>
  <c r="C483" i="4"/>
  <c r="C514" i="4"/>
  <c r="C518" i="4"/>
  <c r="I20" i="18"/>
  <c r="F14" i="18"/>
  <c r="F14" i="17"/>
  <c r="I21" i="16"/>
  <c r="F15" i="16"/>
  <c r="D412" i="4"/>
  <c r="G411" i="4"/>
  <c r="C279" i="4"/>
  <c r="C255" i="4"/>
  <c r="C29" i="15"/>
  <c r="C32" i="15"/>
  <c r="E38" i="15"/>
  <c r="G279" i="4" l="1"/>
  <c r="F1230" i="4"/>
  <c r="F1379" i="4" s="1"/>
  <c r="C266" i="4"/>
  <c r="G412" i="4"/>
  <c r="C242" i="4"/>
  <c r="G266" i="4"/>
  <c r="C437" i="4"/>
  <c r="C412" i="4"/>
  <c r="C298" i="4"/>
  <c r="D254" i="4"/>
  <c r="E1206" i="4"/>
  <c r="C80" i="4"/>
  <c r="C998" i="4"/>
  <c r="F1233" i="4"/>
  <c r="G998" i="4"/>
  <c r="E242" i="4"/>
  <c r="D438" i="4"/>
  <c r="C1044" i="4"/>
  <c r="C1046" i="4"/>
  <c r="G62" i="21" s="1"/>
  <c r="D852" i="4"/>
  <c r="C850" i="4"/>
  <c r="G847" i="4"/>
  <c r="G844" i="4"/>
  <c r="D841" i="4"/>
  <c r="C839" i="4"/>
  <c r="C837" i="4"/>
  <c r="G834" i="4"/>
  <c r="G832" i="4"/>
  <c r="G824" i="4"/>
  <c r="D822" i="4"/>
  <c r="F818" i="4"/>
  <c r="D815" i="4"/>
  <c r="E811" i="4"/>
  <c r="D808" i="4"/>
  <c r="C805" i="4"/>
  <c r="E802" i="4"/>
  <c r="E799" i="4"/>
  <c r="C796" i="4"/>
  <c r="G792" i="4"/>
  <c r="G1466" i="4" s="1"/>
  <c r="F789" i="4"/>
  <c r="G785" i="4"/>
  <c r="G1459" i="4" s="1"/>
  <c r="C781" i="4"/>
  <c r="E778" i="4"/>
  <c r="F774" i="4"/>
  <c r="C772" i="4"/>
  <c r="F766" i="4"/>
  <c r="C764" i="4"/>
  <c r="D760" i="4"/>
  <c r="D756" i="4"/>
  <c r="D746" i="4"/>
  <c r="C743" i="4"/>
  <c r="G739" i="4"/>
  <c r="F736" i="4"/>
  <c r="E733" i="4"/>
  <c r="D730" i="4"/>
  <c r="C727" i="4"/>
  <c r="G723" i="4"/>
  <c r="F720" i="4"/>
  <c r="E717" i="4"/>
  <c r="D714" i="4"/>
  <c r="C711" i="4"/>
  <c r="G707" i="4"/>
  <c r="G704" i="4"/>
  <c r="F702" i="4"/>
  <c r="F700" i="4"/>
  <c r="E697" i="4"/>
  <c r="E693" i="4"/>
  <c r="G688" i="4"/>
  <c r="G684" i="4"/>
  <c r="D682" i="4"/>
  <c r="C1119" i="4"/>
  <c r="C1109" i="4"/>
  <c r="C1099" i="4"/>
  <c r="C1091" i="4"/>
  <c r="C1079" i="4"/>
  <c r="D1071" i="4"/>
  <c r="C1063" i="4"/>
  <c r="F1382" i="4"/>
  <c r="C1283" i="4"/>
  <c r="C1291" i="4"/>
  <c r="C1299" i="4"/>
  <c r="C1309" i="4"/>
  <c r="C1321" i="4"/>
  <c r="C1333" i="4"/>
  <c r="C1343" i="4"/>
  <c r="C1406" i="4"/>
  <c r="E1493" i="4"/>
  <c r="E767" i="4"/>
  <c r="G35" i="17"/>
  <c r="D69" i="15" s="1"/>
  <c r="I26" i="20"/>
  <c r="H29" i="18"/>
  <c r="H27" i="18"/>
  <c r="H28" i="16"/>
  <c r="J27" i="17"/>
  <c r="H33" i="21"/>
  <c r="D52" i="15" s="1"/>
  <c r="F260" i="4"/>
  <c r="F247" i="4"/>
  <c r="G385" i="4"/>
  <c r="G382" i="4"/>
  <c r="G1008" i="4"/>
  <c r="E261" i="4"/>
  <c r="D273" i="4"/>
  <c r="D383" i="4"/>
  <c r="G1010" i="4"/>
  <c r="E241" i="4"/>
  <c r="C267" i="4"/>
  <c r="D253" i="4"/>
  <c r="C395" i="4"/>
  <c r="G392" i="4"/>
  <c r="E1020" i="4"/>
  <c r="D242" i="4"/>
  <c r="G267" i="4"/>
  <c r="C230" i="4"/>
  <c r="C254" i="4"/>
  <c r="F279" i="4"/>
  <c r="G395" i="4"/>
  <c r="C425" i="4"/>
  <c r="C394" i="4"/>
  <c r="C432" i="4"/>
  <c r="C1022" i="4"/>
  <c r="F1263" i="4"/>
  <c r="F1412" i="4" s="1"/>
  <c r="E1252" i="4"/>
  <c r="D1238" i="4"/>
  <c r="G1234" i="4"/>
  <c r="G1383" i="4" s="1"/>
  <c r="E1232" i="4"/>
  <c r="C1230" i="4"/>
  <c r="G1227" i="4"/>
  <c r="G1376" i="4" s="1"/>
  <c r="F1225" i="4"/>
  <c r="F1374" i="4" s="1"/>
  <c r="E1223" i="4"/>
  <c r="G1220" i="4"/>
  <c r="G1369" i="4" s="1"/>
  <c r="F1218" i="4"/>
  <c r="F1367" i="4" s="1"/>
  <c r="C1216" i="4"/>
  <c r="F1213" i="4"/>
  <c r="F1362" i="4" s="1"/>
  <c r="E1211" i="4"/>
  <c r="F1208" i="4"/>
  <c r="F1357" i="4" s="1"/>
  <c r="G1205" i="4"/>
  <c r="G1354" i="4" s="1"/>
  <c r="E1203" i="4"/>
  <c r="G1047" i="4"/>
  <c r="G1045" i="4"/>
  <c r="E1041" i="4"/>
  <c r="G1038" i="4"/>
  <c r="G1036" i="4"/>
  <c r="G1034" i="4"/>
  <c r="F1032" i="4"/>
  <c r="E1030" i="4"/>
  <c r="C1028" i="4"/>
  <c r="C1026" i="4"/>
  <c r="G1023" i="4"/>
  <c r="G1021" i="4"/>
  <c r="G1019" i="4"/>
  <c r="F1017" i="4"/>
  <c r="E1015" i="4"/>
  <c r="G1012" i="4"/>
  <c r="F1010" i="4"/>
  <c r="F1008" i="4"/>
  <c r="E1006" i="4"/>
  <c r="E1004" i="4"/>
  <c r="E1002" i="4"/>
  <c r="C1000" i="4"/>
  <c r="G997" i="4"/>
  <c r="F995" i="4"/>
  <c r="F993" i="4"/>
  <c r="F991" i="4"/>
  <c r="F989" i="4"/>
  <c r="F987" i="4"/>
  <c r="E985" i="4"/>
  <c r="E983" i="4"/>
  <c r="E981" i="4"/>
  <c r="C442" i="4"/>
  <c r="C1262" i="4"/>
  <c r="D1248" i="4"/>
  <c r="C1238" i="4"/>
  <c r="F1234" i="4"/>
  <c r="F1383" i="4" s="1"/>
  <c r="D1232" i="4"/>
  <c r="G1229" i="4"/>
  <c r="G1378" i="4" s="1"/>
  <c r="F1227" i="4"/>
  <c r="F1376" i="4" s="1"/>
  <c r="E1225" i="4"/>
  <c r="G1222" i="4"/>
  <c r="G1371" i="4" s="1"/>
  <c r="F1220" i="4"/>
  <c r="F1369" i="4" s="1"/>
  <c r="E1218" i="4"/>
  <c r="G1215" i="4"/>
  <c r="G1364" i="4" s="1"/>
  <c r="E1213" i="4"/>
  <c r="G1210" i="4"/>
  <c r="G1359" i="4" s="1"/>
  <c r="C1208" i="4"/>
  <c r="F1205" i="4"/>
  <c r="F1354" i="4" s="1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E993" i="4"/>
  <c r="E991" i="4"/>
  <c r="E989" i="4"/>
  <c r="E987" i="4"/>
  <c r="G984" i="4"/>
  <c r="G982" i="4"/>
  <c r="G980" i="4"/>
  <c r="D379" i="4"/>
  <c r="C443" i="4"/>
  <c r="E1259" i="4"/>
  <c r="C1248" i="4"/>
  <c r="G1237" i="4"/>
  <c r="G1386" i="4" s="1"/>
  <c r="E1234" i="4"/>
  <c r="C1232" i="4"/>
  <c r="F1229" i="4"/>
  <c r="F1378" i="4" s="1"/>
  <c r="E1227" i="4"/>
  <c r="G1224" i="4"/>
  <c r="G1373" i="4" s="1"/>
  <c r="F1222" i="4"/>
  <c r="F1371" i="4" s="1"/>
  <c r="E1220" i="4"/>
  <c r="C1218" i="4"/>
  <c r="F1215" i="4"/>
  <c r="F1364" i="4" s="1"/>
  <c r="G1212" i="4"/>
  <c r="G1361" i="4" s="1"/>
  <c r="F1210" i="4"/>
  <c r="F1359" i="4" s="1"/>
  <c r="G1207" i="4"/>
  <c r="G1356" i="4" s="1"/>
  <c r="E1205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D993" i="4"/>
  <c r="G990" i="4"/>
  <c r="G988" i="4"/>
  <c r="G986" i="4"/>
  <c r="F984" i="4"/>
  <c r="F982" i="4"/>
  <c r="F980" i="4"/>
  <c r="C229" i="4"/>
  <c r="C444" i="4"/>
  <c r="C1258" i="4"/>
  <c r="G1246" i="4"/>
  <c r="G1395" i="4" s="1"/>
  <c r="E1237" i="4"/>
  <c r="C1234" i="4"/>
  <c r="G1231" i="4"/>
  <c r="G1380" i="4" s="1"/>
  <c r="E1229" i="4"/>
  <c r="G1226" i="4"/>
  <c r="G1375" i="4" s="1"/>
  <c r="F1224" i="4"/>
  <c r="F1373" i="4" s="1"/>
  <c r="D1222" i="4"/>
  <c r="C1220" i="4"/>
  <c r="G1217" i="4"/>
  <c r="G1366" i="4" s="1"/>
  <c r="E1215" i="4"/>
  <c r="F1212" i="4"/>
  <c r="F1361" i="4" s="1"/>
  <c r="C1210" i="4"/>
  <c r="F1207" i="4"/>
  <c r="F1356" i="4" s="1"/>
  <c r="G1204" i="4"/>
  <c r="G1353" i="4" s="1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1014" i="4"/>
  <c r="C1012" i="4"/>
  <c r="C1010" i="4"/>
  <c r="G1007" i="4"/>
  <c r="G1005" i="4"/>
  <c r="G1003" i="4"/>
  <c r="F1001" i="4"/>
  <c r="E999" i="4"/>
  <c r="G996" i="4"/>
  <c r="F994" i="4"/>
  <c r="G992" i="4"/>
  <c r="F990" i="4"/>
  <c r="F988" i="4"/>
  <c r="F986" i="4"/>
  <c r="E984" i="4"/>
  <c r="E982" i="4"/>
  <c r="E980" i="4"/>
  <c r="D444" i="4"/>
  <c r="E1222" i="4"/>
  <c r="E1269" i="4"/>
  <c r="C1240" i="4"/>
  <c r="G1232" i="4"/>
  <c r="G1381" i="4" s="1"/>
  <c r="E1228" i="4"/>
  <c r="G1223" i="4"/>
  <c r="G1372" i="4" s="1"/>
  <c r="E1219" i="4"/>
  <c r="C1214" i="4"/>
  <c r="E1209" i="4"/>
  <c r="G1203" i="4"/>
  <c r="F1046" i="4"/>
  <c r="C1040" i="4"/>
  <c r="C1036" i="4"/>
  <c r="F1031" i="4"/>
  <c r="G1026" i="4"/>
  <c r="F1022" i="4"/>
  <c r="F1018" i="4"/>
  <c r="C1014" i="4"/>
  <c r="G1009" i="4"/>
  <c r="F1005" i="4"/>
  <c r="E1001" i="4"/>
  <c r="F996" i="4"/>
  <c r="F992" i="4"/>
  <c r="E988" i="4"/>
  <c r="D984" i="4"/>
  <c r="C980" i="4"/>
  <c r="C441" i="4"/>
  <c r="C440" i="4"/>
  <c r="G434" i="4"/>
  <c r="D429" i="4"/>
  <c r="C424" i="4"/>
  <c r="G418" i="4"/>
  <c r="D413" i="4"/>
  <c r="C408" i="4"/>
  <c r="G402" i="4"/>
  <c r="D397" i="4"/>
  <c r="C392" i="4"/>
  <c r="G386" i="4"/>
  <c r="G1263" i="4"/>
  <c r="G1412" i="4" s="1"/>
  <c r="F1238" i="4"/>
  <c r="F1387" i="4" s="1"/>
  <c r="F1232" i="4"/>
  <c r="F1381" i="4" s="1"/>
  <c r="C1228" i="4"/>
  <c r="F1223" i="4"/>
  <c r="F1372" i="4" s="1"/>
  <c r="G1218" i="4"/>
  <c r="G1367" i="4" s="1"/>
  <c r="G1213" i="4"/>
  <c r="G1362" i="4" s="1"/>
  <c r="G1208" i="4"/>
  <c r="G1357" i="4" s="1"/>
  <c r="F1203" i="4"/>
  <c r="E1046" i="4"/>
  <c r="G1039" i="4"/>
  <c r="G1035" i="4"/>
  <c r="E1031" i="4"/>
  <c r="F1026" i="4"/>
  <c r="E1022" i="4"/>
  <c r="E1018" i="4"/>
  <c r="G1013" i="4"/>
  <c r="F1009" i="4"/>
  <c r="E1005" i="4"/>
  <c r="G1000" i="4"/>
  <c r="E996" i="4"/>
  <c r="E992" i="4"/>
  <c r="D988" i="4"/>
  <c r="C984" i="4"/>
  <c r="G979" i="4"/>
  <c r="D293" i="4"/>
  <c r="G1256" i="4"/>
  <c r="G1405" i="4" s="1"/>
  <c r="F1236" i="4"/>
  <c r="F1385" i="4" s="1"/>
  <c r="F1231" i="4"/>
  <c r="F1380" i="4" s="1"/>
  <c r="F1226" i="4"/>
  <c r="F1375" i="4" s="1"/>
  <c r="C1222" i="4"/>
  <c r="F1217" i="4"/>
  <c r="F1366" i="4" s="1"/>
  <c r="E1212" i="4"/>
  <c r="G1206" i="4"/>
  <c r="G1355" i="4" s="1"/>
  <c r="D1046" i="4"/>
  <c r="F1039" i="4"/>
  <c r="F1035" i="4"/>
  <c r="G1030" i="4"/>
  <c r="E1026" i="4"/>
  <c r="D1022" i="4"/>
  <c r="C1018" i="4"/>
  <c r="F1013" i="4"/>
  <c r="E1009" i="4"/>
  <c r="G1004" i="4"/>
  <c r="F1000" i="4"/>
  <c r="C996" i="4"/>
  <c r="C992" i="4"/>
  <c r="C988" i="4"/>
  <c r="G983" i="4"/>
  <c r="F979" i="4"/>
  <c r="C294" i="4"/>
  <c r="F1256" i="4"/>
  <c r="F1405" i="4" s="1"/>
  <c r="G1233" i="4"/>
  <c r="G1382" i="4" s="1"/>
  <c r="C1226" i="4"/>
  <c r="F1219" i="4"/>
  <c r="F1368" i="4" s="1"/>
  <c r="F1211" i="4"/>
  <c r="F1360" i="4" s="1"/>
  <c r="E1043" i="4"/>
  <c r="E1035" i="4"/>
  <c r="F1028" i="4"/>
  <c r="F1020" i="4"/>
  <c r="F1015" i="4"/>
  <c r="E1007" i="4"/>
  <c r="E1000" i="4"/>
  <c r="C994" i="4"/>
  <c r="E986" i="4"/>
  <c r="F981" i="4"/>
  <c r="E379" i="4"/>
  <c r="C436" i="4"/>
  <c r="C430" i="4"/>
  <c r="D423" i="4"/>
  <c r="D417" i="4"/>
  <c r="D411" i="4"/>
  <c r="D405" i="4"/>
  <c r="D399" i="4"/>
  <c r="D393" i="4"/>
  <c r="D387" i="4"/>
  <c r="D381" i="4"/>
  <c r="C439" i="4"/>
  <c r="C435" i="4"/>
  <c r="C431" i="4"/>
  <c r="C427" i="4"/>
  <c r="C423" i="4"/>
  <c r="C419" i="4"/>
  <c r="C415" i="4"/>
  <c r="D410" i="4"/>
  <c r="C405" i="4"/>
  <c r="G399" i="4"/>
  <c r="D394" i="4"/>
  <c r="C389" i="4"/>
  <c r="G383" i="4"/>
  <c r="G298" i="4"/>
  <c r="E288" i="4"/>
  <c r="F1253" i="4"/>
  <c r="F1402" i="4" s="1"/>
  <c r="E1231" i="4"/>
  <c r="E1224" i="4"/>
  <c r="F1216" i="4"/>
  <c r="F1365" i="4" s="1"/>
  <c r="F1209" i="4"/>
  <c r="F1358" i="4" s="1"/>
  <c r="F1048" i="4"/>
  <c r="C1042" i="4"/>
  <c r="F1033" i="4"/>
  <c r="D1026" i="4"/>
  <c r="D1020" i="4"/>
  <c r="G1011" i="4"/>
  <c r="F1006" i="4"/>
  <c r="F998" i="4"/>
  <c r="G991" i="4"/>
  <c r="G985" i="4"/>
  <c r="G440" i="4"/>
  <c r="C434" i="4"/>
  <c r="C428" i="4"/>
  <c r="C422" i="4"/>
  <c r="C416" i="4"/>
  <c r="C410" i="4"/>
  <c r="C404" i="4"/>
  <c r="C398" i="4"/>
  <c r="D391" i="4"/>
  <c r="D385" i="4"/>
  <c r="C380" i="4"/>
  <c r="G437" i="4"/>
  <c r="G433" i="4"/>
  <c r="G429" i="4"/>
  <c r="G425" i="4"/>
  <c r="G421" i="4"/>
  <c r="G417" i="4"/>
  <c r="D414" i="4"/>
  <c r="C409" i="4"/>
  <c r="G403" i="4"/>
  <c r="D398" i="4"/>
  <c r="C393" i="4"/>
  <c r="G387" i="4"/>
  <c r="F382" i="4"/>
  <c r="F297" i="4"/>
  <c r="F1246" i="4"/>
  <c r="F1395" i="4" s="1"/>
  <c r="G1230" i="4"/>
  <c r="G1379" i="4" s="1"/>
  <c r="C1224" i="4"/>
  <c r="E1216" i="4"/>
  <c r="F1206" i="4"/>
  <c r="F1355" i="4" s="1"/>
  <c r="E1048" i="4"/>
  <c r="E1039" i="4"/>
  <c r="E1033" i="4"/>
  <c r="G1024" i="4"/>
  <c r="C1020" i="4"/>
  <c r="F1011" i="4"/>
  <c r="F1004" i="4"/>
  <c r="E998" i="4"/>
  <c r="E990" i="4"/>
  <c r="F985" i="4"/>
  <c r="D439" i="4"/>
  <c r="D433" i="4"/>
  <c r="D427" i="4"/>
  <c r="D421" i="4"/>
  <c r="D415" i="4"/>
  <c r="D409" i="4"/>
  <c r="D403" i="4"/>
  <c r="G396" i="4"/>
  <c r="G390" i="4"/>
  <c r="G384" i="4"/>
  <c r="G445" i="4"/>
  <c r="E437" i="4"/>
  <c r="E433" i="4"/>
  <c r="E429" i="4"/>
  <c r="E425" i="4"/>
  <c r="E421" i="4"/>
  <c r="E417" i="4"/>
  <c r="G413" i="4"/>
  <c r="D408" i="4"/>
  <c r="C403" i="4"/>
  <c r="G397" i="4"/>
  <c r="D392" i="4"/>
  <c r="C387" i="4"/>
  <c r="D382" i="4"/>
  <c r="D297" i="4"/>
  <c r="E1272" i="4"/>
  <c r="G1228" i="4"/>
  <c r="G1377" i="4" s="1"/>
  <c r="G1216" i="4"/>
  <c r="G1365" i="4" s="1"/>
  <c r="F1204" i="4"/>
  <c r="F1353" i="4" s="1"/>
  <c r="E1042" i="4"/>
  <c r="E1029" i="4"/>
  <c r="G1017" i="4"/>
  <c r="F1007" i="4"/>
  <c r="G995" i="4"/>
  <c r="C986" i="4"/>
  <c r="G438" i="4"/>
  <c r="G430" i="4"/>
  <c r="C420" i="4"/>
  <c r="G410" i="4"/>
  <c r="G400" i="4"/>
  <c r="C390" i="4"/>
  <c r="C382" i="4"/>
  <c r="D436" i="4"/>
  <c r="D430" i="4"/>
  <c r="G423" i="4"/>
  <c r="C417" i="4"/>
  <c r="C411" i="4"/>
  <c r="G401" i="4"/>
  <c r="G393" i="4"/>
  <c r="C385" i="4"/>
  <c r="E296" i="4"/>
  <c r="D285" i="4"/>
  <c r="C278" i="4"/>
  <c r="F271" i="4"/>
  <c r="D265" i="4"/>
  <c r="C258" i="4"/>
  <c r="E252" i="4"/>
  <c r="G246" i="4"/>
  <c r="D241" i="4"/>
  <c r="F235" i="4"/>
  <c r="F296" i="4"/>
  <c r="E285" i="4"/>
  <c r="D278" i="4"/>
  <c r="G271" i="4"/>
  <c r="D266" i="4"/>
  <c r="G259" i="4"/>
  <c r="E253" i="4"/>
  <c r="D246" i="4"/>
  <c r="F240" i="4"/>
  <c r="D234" i="4"/>
  <c r="E1028" i="4"/>
  <c r="D994" i="4"/>
  <c r="G426" i="4"/>
  <c r="D407" i="4"/>
  <c r="G388" i="4"/>
  <c r="E435" i="4"/>
  <c r="D422" i="4"/>
  <c r="G407" i="4"/>
  <c r="C383" i="4"/>
  <c r="F283" i="4"/>
  <c r="D269" i="4"/>
  <c r="E256" i="4"/>
  <c r="D245" i="4"/>
  <c r="C234" i="4"/>
  <c r="C283" i="4"/>
  <c r="F270" i="4"/>
  <c r="D258" i="4"/>
  <c r="C245" i="4"/>
  <c r="F232" i="4"/>
  <c r="F261" i="4"/>
  <c r="C238" i="4"/>
  <c r="E281" i="4"/>
  <c r="E269" i="4"/>
  <c r="D250" i="4"/>
  <c r="E237" i="4"/>
  <c r="F1221" i="4"/>
  <c r="F1370" i="4" s="1"/>
  <c r="G1033" i="4"/>
  <c r="F1002" i="4"/>
  <c r="D230" i="4"/>
  <c r="C414" i="4"/>
  <c r="G394" i="4"/>
  <c r="D432" i="4"/>
  <c r="G419" i="4"/>
  <c r="D396" i="4"/>
  <c r="D380" i="4"/>
  <c r="E280" i="4"/>
  <c r="D261" i="4"/>
  <c r="G248" i="4"/>
  <c r="D237" i="4"/>
  <c r="F280" i="4"/>
  <c r="F268" i="4"/>
  <c r="G255" i="4"/>
  <c r="F236" i="4"/>
  <c r="G1253" i="4"/>
  <c r="G1402" i="4" s="1"/>
  <c r="F1228" i="4"/>
  <c r="F1377" i="4" s="1"/>
  <c r="G1214" i="4"/>
  <c r="G1363" i="4" s="1"/>
  <c r="C1204" i="4"/>
  <c r="C1038" i="4"/>
  <c r="G1028" i="4"/>
  <c r="E1016" i="4"/>
  <c r="G1006" i="4"/>
  <c r="E994" i="4"/>
  <c r="F983" i="4"/>
  <c r="C438" i="4"/>
  <c r="G428" i="4"/>
  <c r="D419" i="4"/>
  <c r="G408" i="4"/>
  <c r="C400" i="4"/>
  <c r="D389" i="4"/>
  <c r="G380" i="4"/>
  <c r="G435" i="4"/>
  <c r="C429" i="4"/>
  <c r="E423" i="4"/>
  <c r="D416" i="4"/>
  <c r="G409" i="4"/>
  <c r="C401" i="4"/>
  <c r="G391" i="4"/>
  <c r="D384" i="4"/>
  <c r="F295" i="4"/>
  <c r="E284" i="4"/>
  <c r="D277" i="4"/>
  <c r="C270" i="4"/>
  <c r="E264" i="4"/>
  <c r="D257" i="4"/>
  <c r="F251" i="4"/>
  <c r="C246" i="4"/>
  <c r="E240" i="4"/>
  <c r="G234" i="4"/>
  <c r="G295" i="4"/>
  <c r="F284" i="4"/>
  <c r="E277" i="4"/>
  <c r="C271" i="4"/>
  <c r="E265" i="4"/>
  <c r="C259" i="4"/>
  <c r="F252" i="4"/>
  <c r="E245" i="4"/>
  <c r="G239" i="4"/>
  <c r="E233" i="4"/>
  <c r="E1242" i="4"/>
  <c r="E1226" i="4"/>
  <c r="F1214" i="4"/>
  <c r="F1363" i="4" s="1"/>
  <c r="G1037" i="4"/>
  <c r="C1016" i="4"/>
  <c r="F1003" i="4"/>
  <c r="D982" i="4"/>
  <c r="D437" i="4"/>
  <c r="C418" i="4"/>
  <c r="G398" i="4"/>
  <c r="C445" i="4"/>
  <c r="D428" i="4"/>
  <c r="G415" i="4"/>
  <c r="D400" i="4"/>
  <c r="C391" i="4"/>
  <c r="C290" i="4"/>
  <c r="E276" i="4"/>
  <c r="F263" i="4"/>
  <c r="G250" i="4"/>
  <c r="F239" i="4"/>
  <c r="C295" i="4"/>
  <c r="F276" i="4"/>
  <c r="F264" i="4"/>
  <c r="G251" i="4"/>
  <c r="C239" i="4"/>
  <c r="D249" i="4"/>
  <c r="C263" i="4"/>
  <c r="C231" i="4"/>
  <c r="E1011" i="4"/>
  <c r="G424" i="4"/>
  <c r="E439" i="4"/>
  <c r="G405" i="4"/>
  <c r="F267" i="4"/>
  <c r="F288" i="4"/>
  <c r="C243" i="4"/>
  <c r="E1236" i="4"/>
  <c r="G1225" i="4"/>
  <c r="G1374" i="4" s="1"/>
  <c r="C1212" i="4"/>
  <c r="F1037" i="4"/>
  <c r="F1024" i="4"/>
  <c r="G1015" i="4"/>
  <c r="E1003" i="4"/>
  <c r="G993" i="4"/>
  <c r="C982" i="4"/>
  <c r="G436" i="4"/>
  <c r="C426" i="4"/>
  <c r="G416" i="4"/>
  <c r="G406" i="4"/>
  <c r="C396" i="4"/>
  <c r="C388" i="4"/>
  <c r="D440" i="4"/>
  <c r="D434" i="4"/>
  <c r="G427" i="4"/>
  <c r="C421" i="4"/>
  <c r="E415" i="4"/>
  <c r="C407" i="4"/>
  <c r="C399" i="4"/>
  <c r="D390" i="4"/>
  <c r="G381" i="4"/>
  <c r="D289" i="4"/>
  <c r="C282" i="4"/>
  <c r="F275" i="4"/>
  <c r="E268" i="4"/>
  <c r="C262" i="4"/>
  <c r="F255" i="4"/>
  <c r="C250" i="4"/>
  <c r="E244" i="4"/>
  <c r="G238" i="4"/>
  <c r="D233" i="4"/>
  <c r="D290" i="4"/>
  <c r="D282" i="4"/>
  <c r="G275" i="4"/>
  <c r="D270" i="4"/>
  <c r="G263" i="4"/>
  <c r="E257" i="4"/>
  <c r="C251" i="4"/>
  <c r="F244" i="4"/>
  <c r="D238" i="4"/>
  <c r="G231" i="4"/>
  <c r="C1236" i="4"/>
  <c r="G1221" i="4"/>
  <c r="G1370" i="4" s="1"/>
  <c r="G1211" i="4"/>
  <c r="G1360" i="4" s="1"/>
  <c r="D1048" i="4"/>
  <c r="E1037" i="4"/>
  <c r="E1024" i="4"/>
  <c r="E1013" i="4"/>
  <c r="G1002" i="4"/>
  <c r="D990" i="4"/>
  <c r="G981" i="4"/>
  <c r="D435" i="4"/>
  <c r="D425" i="4"/>
  <c r="G414" i="4"/>
  <c r="C406" i="4"/>
  <c r="D395" i="4"/>
  <c r="C386" i="4"/>
  <c r="G439" i="4"/>
  <c r="C433" i="4"/>
  <c r="E427" i="4"/>
  <c r="D420" i="4"/>
  <c r="F414" i="4"/>
  <c r="D406" i="4"/>
  <c r="C397" i="4"/>
  <c r="G389" i="4"/>
  <c r="C381" i="4"/>
  <c r="F287" i="4"/>
  <c r="D281" i="4"/>
  <c r="E274" i="4"/>
  <c r="C268" i="4"/>
  <c r="D255" i="4"/>
  <c r="F243" i="4"/>
  <c r="J62" i="16" s="1"/>
  <c r="E232" i="4"/>
  <c r="E289" i="4"/>
  <c r="C275" i="4"/>
  <c r="F256" i="4"/>
  <c r="G243" i="4"/>
  <c r="G1235" i="4"/>
  <c r="G1384" i="4" s="1"/>
  <c r="G1209" i="4"/>
  <c r="G1358" i="4" s="1"/>
  <c r="C1048" i="4"/>
  <c r="C1024" i="4"/>
  <c r="C990" i="4"/>
  <c r="E979" i="4"/>
  <c r="G432" i="4"/>
  <c r="G404" i="4"/>
  <c r="C384" i="4"/>
  <c r="D426" i="4"/>
  <c r="C413" i="4"/>
  <c r="D388" i="4"/>
  <c r="D287" i="4"/>
  <c r="C274" i="4"/>
  <c r="G254" i="4"/>
  <c r="G242" i="4"/>
  <c r="F231" i="4"/>
  <c r="D274" i="4"/>
  <c r="D262" i="4"/>
  <c r="E249" i="4"/>
  <c r="C235" i="4"/>
  <c r="D286" i="4"/>
  <c r="E272" i="4"/>
  <c r="D418" i="4"/>
  <c r="G420" i="4"/>
  <c r="G235" i="4"/>
  <c r="C287" i="4"/>
  <c r="E248" i="4"/>
  <c r="D386" i="4"/>
  <c r="G422" i="4"/>
  <c r="E297" i="4"/>
  <c r="G278" i="4"/>
  <c r="D424" i="4"/>
  <c r="D431" i="4"/>
  <c r="C1206" i="4"/>
  <c r="C247" i="4"/>
  <c r="F272" i="4"/>
  <c r="C236" i="4"/>
  <c r="F259" i="4"/>
  <c r="C286" i="4"/>
  <c r="D402" i="4"/>
  <c r="E431" i="4"/>
  <c r="D401" i="4"/>
  <c r="D445" i="4"/>
  <c r="G987" i="4"/>
  <c r="F1030" i="4"/>
  <c r="G1219" i="4"/>
  <c r="G1368" i="4" s="1"/>
  <c r="E419" i="4"/>
  <c r="F248" i="4"/>
  <c r="E273" i="4"/>
  <c r="E236" i="4"/>
  <c r="E260" i="4"/>
  <c r="G286" i="4"/>
  <c r="D404" i="4"/>
  <c r="G431" i="4"/>
  <c r="C402" i="4"/>
  <c r="G379" i="4"/>
  <c r="G989" i="4"/>
  <c r="G1032" i="4"/>
  <c r="E1221" i="4"/>
  <c r="D1495" i="4"/>
  <c r="C510" i="4"/>
  <c r="D505" i="4"/>
  <c r="D486" i="4"/>
  <c r="D468" i="4"/>
  <c r="D583" i="4"/>
  <c r="E569" i="4"/>
  <c r="D546" i="4"/>
  <c r="C531" i="4"/>
  <c r="C663" i="4"/>
  <c r="D644" i="4"/>
  <c r="G607" i="4"/>
  <c r="G1281" i="4" s="1"/>
  <c r="C1380" i="4"/>
  <c r="C1467" i="4"/>
  <c r="E1477" i="4"/>
  <c r="C506" i="4"/>
  <c r="F523" i="4"/>
  <c r="D513" i="4"/>
  <c r="F504" i="4"/>
  <c r="E493" i="4"/>
  <c r="E485" i="4"/>
  <c r="G474" i="4"/>
  <c r="F464" i="4"/>
  <c r="F456" i="4"/>
  <c r="D591" i="4"/>
  <c r="C583" i="4"/>
  <c r="C576" i="4"/>
  <c r="G567" i="4"/>
  <c r="F560" i="4"/>
  <c r="G551" i="4"/>
  <c r="E545" i="4"/>
  <c r="E535" i="4"/>
  <c r="D674" i="4"/>
  <c r="D668" i="4"/>
  <c r="C662" i="4"/>
  <c r="D654" i="4"/>
  <c r="G643" i="4"/>
  <c r="G1317" i="4" s="1"/>
  <c r="D632" i="4"/>
  <c r="G621" i="4"/>
  <c r="G1295" i="4" s="1"/>
  <c r="C1376" i="4"/>
  <c r="C1453" i="4"/>
  <c r="E1476" i="4"/>
  <c r="C1382" i="4"/>
  <c r="C498" i="4"/>
  <c r="E521" i="4"/>
  <c r="F511" i="4"/>
  <c r="E504" i="4"/>
  <c r="F492" i="4"/>
  <c r="G482" i="4"/>
  <c r="E473" i="4"/>
  <c r="G463" i="4"/>
  <c r="E456" i="4"/>
  <c r="C591" i="4"/>
  <c r="F581" i="4"/>
  <c r="D575" i="4"/>
  <c r="E566" i="4"/>
  <c r="E558" i="4"/>
  <c r="D551" i="4"/>
  <c r="C544" i="4"/>
  <c r="D535" i="4"/>
  <c r="G672" i="4"/>
  <c r="G1346" i="4" s="1"/>
  <c r="C668" i="4"/>
  <c r="D660" i="4"/>
  <c r="G651" i="4"/>
  <c r="G1325" i="4" s="1"/>
  <c r="D643" i="4"/>
  <c r="D630" i="4"/>
  <c r="C620" i="4"/>
  <c r="C1360" i="4"/>
  <c r="C1443" i="4"/>
  <c r="E1467" i="4"/>
  <c r="D514" i="4"/>
  <c r="D457" i="4"/>
  <c r="F552" i="4"/>
  <c r="C636" i="4"/>
  <c r="I27" i="18"/>
  <c r="C491" i="4"/>
  <c r="D510" i="4"/>
  <c r="D481" i="4"/>
  <c r="C599" i="4"/>
  <c r="C580" i="4"/>
  <c r="E557" i="4"/>
  <c r="C535" i="4"/>
  <c r="C660" i="4"/>
  <c r="C630" i="4"/>
  <c r="C1358" i="4"/>
  <c r="E1466" i="4"/>
  <c r="C487" i="4"/>
  <c r="D518" i="4"/>
  <c r="F509" i="4"/>
  <c r="E500" i="4"/>
  <c r="F491" i="4"/>
  <c r="F480" i="4"/>
  <c r="F471" i="4"/>
  <c r="G462" i="4"/>
  <c r="F596" i="4"/>
  <c r="F588" i="4"/>
  <c r="G579" i="4"/>
  <c r="G572" i="4"/>
  <c r="F565" i="4"/>
  <c r="G555" i="4"/>
  <c r="E550" i="4"/>
  <c r="F540" i="4"/>
  <c r="F533" i="4"/>
  <c r="G671" i="4"/>
  <c r="G1345" i="4" s="1"/>
  <c r="G665" i="4"/>
  <c r="G1339" i="4" s="1"/>
  <c r="G659" i="4"/>
  <c r="G1333" i="4" s="1"/>
  <c r="G649" i="4"/>
  <c r="G1323" i="4" s="1"/>
  <c r="D639" i="4"/>
  <c r="C628" i="4"/>
  <c r="C615" i="4"/>
  <c r="E1462" i="4"/>
  <c r="E1470" i="4"/>
  <c r="E1478" i="4"/>
  <c r="E1486" i="4"/>
  <c r="E1494" i="4"/>
  <c r="C1430" i="4"/>
  <c r="C1445" i="4"/>
  <c r="C1459" i="4"/>
  <c r="C1471" i="4"/>
  <c r="C1483" i="4"/>
  <c r="C1497" i="4"/>
  <c r="C1366" i="4"/>
  <c r="C1384" i="4"/>
  <c r="C1398" i="4"/>
  <c r="C1412" i="4"/>
  <c r="G609" i="4"/>
  <c r="G1283" i="4" s="1"/>
  <c r="E613" i="4"/>
  <c r="G617" i="4"/>
  <c r="G1291" i="4" s="1"/>
  <c r="D620" i="4"/>
  <c r="C623" i="4"/>
  <c r="G625" i="4"/>
  <c r="G1299" i="4" s="1"/>
  <c r="D628" i="4"/>
  <c r="C631" i="4"/>
  <c r="G633" i="4"/>
  <c r="G1307" i="4" s="1"/>
  <c r="C637" i="4"/>
  <c r="G639" i="4"/>
  <c r="G1313" i="4" s="1"/>
  <c r="D642" i="4"/>
  <c r="C645" i="4"/>
  <c r="G647" i="4"/>
  <c r="G1321" i="4" s="1"/>
  <c r="D650" i="4"/>
  <c r="C653" i="4"/>
  <c r="G655" i="4"/>
  <c r="G1329" i="4" s="1"/>
  <c r="D658" i="4"/>
  <c r="C661" i="4"/>
  <c r="E1463" i="4"/>
  <c r="E1471" i="4"/>
  <c r="E1479" i="4"/>
  <c r="E1487" i="4"/>
  <c r="E1495" i="4"/>
  <c r="C1431" i="4"/>
  <c r="C1447" i="4"/>
  <c r="C1461" i="4"/>
  <c r="C1473" i="4"/>
  <c r="C1485" i="4"/>
  <c r="C1368" i="4"/>
  <c r="C1386" i="4"/>
  <c r="C1400" i="4"/>
  <c r="C1414" i="4"/>
  <c r="C606" i="4"/>
  <c r="C610" i="4"/>
  <c r="G613" i="4"/>
  <c r="G1287" i="4" s="1"/>
  <c r="C618" i="4"/>
  <c r="G620" i="4"/>
  <c r="G1294" i="4" s="1"/>
  <c r="D623" i="4"/>
  <c r="C626" i="4"/>
  <c r="G628" i="4"/>
  <c r="G1302" i="4" s="1"/>
  <c r="D631" i="4"/>
  <c r="G634" i="4"/>
  <c r="G1308" i="4" s="1"/>
  <c r="D637" i="4"/>
  <c r="C640" i="4"/>
  <c r="G642" i="4"/>
  <c r="G1316" i="4" s="1"/>
  <c r="D645" i="4"/>
  <c r="C648" i="4"/>
  <c r="G650" i="4"/>
  <c r="G1324" i="4" s="1"/>
  <c r="D653" i="4"/>
  <c r="C656" i="4"/>
  <c r="G658" i="4"/>
  <c r="G1332" i="4" s="1"/>
  <c r="D661" i="4"/>
  <c r="D530" i="4"/>
  <c r="E1464" i="4"/>
  <c r="E1472" i="4"/>
  <c r="E1480" i="4"/>
  <c r="E1488" i="4"/>
  <c r="E1496" i="4"/>
  <c r="C1433" i="4"/>
  <c r="D1447" i="4"/>
  <c r="D1461" i="4"/>
  <c r="C1475" i="4"/>
  <c r="D1486" i="4"/>
  <c r="C1354" i="4"/>
  <c r="C1370" i="4"/>
  <c r="C1388" i="4"/>
  <c r="C1401" i="4"/>
  <c r="C1416" i="4"/>
  <c r="G606" i="4"/>
  <c r="G1280" i="4" s="1"/>
  <c r="G610" i="4"/>
  <c r="G1284" i="4" s="1"/>
  <c r="C614" i="4"/>
  <c r="D618" i="4"/>
  <c r="C621" i="4"/>
  <c r="G623" i="4"/>
  <c r="G1297" i="4" s="1"/>
  <c r="D626" i="4"/>
  <c r="C629" i="4"/>
  <c r="G631" i="4"/>
  <c r="G1305" i="4" s="1"/>
  <c r="C635" i="4"/>
  <c r="G637" i="4"/>
  <c r="G1311" i="4" s="1"/>
  <c r="D640" i="4"/>
  <c r="C643" i="4"/>
  <c r="G645" i="4"/>
  <c r="G1319" i="4" s="1"/>
  <c r="D648" i="4"/>
  <c r="C651" i="4"/>
  <c r="G653" i="4"/>
  <c r="G1327" i="4" s="1"/>
  <c r="D656" i="4"/>
  <c r="C659" i="4"/>
  <c r="G661" i="4"/>
  <c r="G1335" i="4" s="1"/>
  <c r="E1465" i="4"/>
  <c r="E1473" i="4"/>
  <c r="E1481" i="4"/>
  <c r="E1489" i="4"/>
  <c r="E1497" i="4"/>
  <c r="C1435" i="4"/>
  <c r="C1449" i="4"/>
  <c r="C1463" i="4"/>
  <c r="D1475" i="4"/>
  <c r="C1487" i="4"/>
  <c r="C1356" i="4"/>
  <c r="C1372" i="4"/>
  <c r="C1390" i="4"/>
  <c r="C1402" i="4"/>
  <c r="C1418" i="4"/>
  <c r="C607" i="4"/>
  <c r="C611" i="4"/>
  <c r="G614" i="4"/>
  <c r="G1288" i="4" s="1"/>
  <c r="G618" i="4"/>
  <c r="G1292" i="4" s="1"/>
  <c r="D621" i="4"/>
  <c r="C624" i="4"/>
  <c r="G626" i="4"/>
  <c r="G1300" i="4" s="1"/>
  <c r="D629" i="4"/>
  <c r="C632" i="4"/>
  <c r="D635" i="4"/>
  <c r="C638" i="4"/>
  <c r="G640" i="4"/>
  <c r="G1314" i="4" s="1"/>
  <c r="E1468" i="4"/>
  <c r="E1469" i="4"/>
  <c r="E1485" i="4"/>
  <c r="C1429" i="4"/>
  <c r="C1455" i="4"/>
  <c r="D1481" i="4"/>
  <c r="C1362" i="4"/>
  <c r="C1396" i="4"/>
  <c r="G608" i="4"/>
  <c r="G1282" i="4" s="1"/>
  <c r="C616" i="4"/>
  <c r="D622" i="4"/>
  <c r="G627" i="4"/>
  <c r="G1301" i="4" s="1"/>
  <c r="C633" i="4"/>
  <c r="C639" i="4"/>
  <c r="C644" i="4"/>
  <c r="G648" i="4"/>
  <c r="G1322" i="4" s="1"/>
  <c r="D652" i="4"/>
  <c r="C657" i="4"/>
  <c r="G660" i="4"/>
  <c r="G1334" i="4" s="1"/>
  <c r="D664" i="4"/>
  <c r="C667" i="4"/>
  <c r="G669" i="4"/>
  <c r="G1343" i="4" s="1"/>
  <c r="D672" i="4"/>
  <c r="D531" i="4"/>
  <c r="E534" i="4"/>
  <c r="E537" i="4"/>
  <c r="G540" i="4"/>
  <c r="F545" i="4"/>
  <c r="C549" i="4"/>
  <c r="E552" i="4"/>
  <c r="D555" i="4"/>
  <c r="C560" i="4"/>
  <c r="D563" i="4"/>
  <c r="E567" i="4"/>
  <c r="C571" i="4"/>
  <c r="C575" i="4"/>
  <c r="E578" i="4"/>
  <c r="E581" i="4"/>
  <c r="F584" i="4"/>
  <c r="E589" i="4"/>
  <c r="D594" i="4"/>
  <c r="F597" i="4"/>
  <c r="D458" i="4"/>
  <c r="D462" i="4"/>
  <c r="D466" i="4"/>
  <c r="G470" i="4"/>
  <c r="F475" i="4"/>
  <c r="F479" i="4"/>
  <c r="G483" i="4"/>
  <c r="F488" i="4"/>
  <c r="D493" i="4"/>
  <c r="E497" i="4"/>
  <c r="D502" i="4"/>
  <c r="G506" i="4"/>
  <c r="G510" i="4"/>
  <c r="G514" i="4"/>
  <c r="F519" i="4"/>
  <c r="F524" i="4"/>
  <c r="C490" i="4"/>
  <c r="C507" i="4"/>
  <c r="E1458" i="4"/>
  <c r="E1474" i="4"/>
  <c r="E1490" i="4"/>
  <c r="C1437" i="4"/>
  <c r="C1465" i="4"/>
  <c r="C1489" i="4"/>
  <c r="C1364" i="4"/>
  <c r="C1397" i="4"/>
  <c r="E1459" i="4"/>
  <c r="E1475" i="4"/>
  <c r="E1491" i="4"/>
  <c r="C1439" i="4"/>
  <c r="D1465" i="4"/>
  <c r="C1491" i="4"/>
  <c r="C1374" i="4"/>
  <c r="C1404" i="4"/>
  <c r="G611" i="4"/>
  <c r="G1285" i="4" s="1"/>
  <c r="C619" i="4"/>
  <c r="D624" i="4"/>
  <c r="G629" i="4"/>
  <c r="G1303" i="4" s="1"/>
  <c r="G635" i="4"/>
  <c r="G1309" i="4" s="1"/>
  <c r="C641" i="4"/>
  <c r="G644" i="4"/>
  <c r="G1318" i="4" s="1"/>
  <c r="D649" i="4"/>
  <c r="C654" i="4"/>
  <c r="G657" i="4"/>
  <c r="G1331" i="4" s="1"/>
  <c r="D662" i="4"/>
  <c r="C665" i="4"/>
  <c r="G667" i="4"/>
  <c r="G1341" i="4" s="1"/>
  <c r="D670" i="4"/>
  <c r="G673" i="4"/>
  <c r="G1347" i="4" s="1"/>
  <c r="D532" i="4"/>
  <c r="G534" i="4"/>
  <c r="D538" i="4"/>
  <c r="F541" i="4"/>
  <c r="F546" i="4"/>
  <c r="D550" i="4"/>
  <c r="G552" i="4"/>
  <c r="C556" i="4"/>
  <c r="E561" i="4"/>
  <c r="G564" i="4"/>
  <c r="C568" i="4"/>
  <c r="C572" i="4"/>
  <c r="E575" i="4"/>
  <c r="C579" i="4"/>
  <c r="D582" i="4"/>
  <c r="F585" i="4"/>
  <c r="D590" i="4"/>
  <c r="C595" i="4"/>
  <c r="D599" i="4"/>
  <c r="F459" i="4"/>
  <c r="D463" i="4"/>
  <c r="G466" i="4"/>
  <c r="G471" i="4"/>
  <c r="E476" i="4"/>
  <c r="E480" i="4"/>
  <c r="D485" i="4"/>
  <c r="E489" i="4"/>
  <c r="D494" i="4"/>
  <c r="G498" i="4"/>
  <c r="F503" i="4"/>
  <c r="E508" i="4"/>
  <c r="E512" i="4"/>
  <c r="E516" i="4"/>
  <c r="F520" i="4"/>
  <c r="C479" i="4"/>
  <c r="C494" i="4"/>
  <c r="C511" i="4"/>
  <c r="E1482" i="4"/>
  <c r="C1441" i="4"/>
  <c r="C1479" i="4"/>
  <c r="C1378" i="4"/>
  <c r="C1422" i="4"/>
  <c r="G615" i="4"/>
  <c r="G1289" i="4" s="1"/>
  <c r="G624" i="4"/>
  <c r="G1298" i="4" s="1"/>
  <c r="G630" i="4"/>
  <c r="G1304" i="4" s="1"/>
  <c r="G638" i="4"/>
  <c r="G1312" i="4" s="1"/>
  <c r="C646" i="4"/>
  <c r="D651" i="4"/>
  <c r="G656" i="4"/>
  <c r="G1330" i="4" s="1"/>
  <c r="G662" i="4"/>
  <c r="G1336" i="4" s="1"/>
  <c r="C666" i="4"/>
  <c r="D669" i="4"/>
  <c r="C674" i="4"/>
  <c r="E533" i="4"/>
  <c r="G536" i="4"/>
  <c r="C543" i="4"/>
  <c r="G547" i="4"/>
  <c r="C552" i="4"/>
  <c r="F556" i="4"/>
  <c r="E562" i="4"/>
  <c r="C567" i="4"/>
  <c r="F572" i="4"/>
  <c r="E577" i="4"/>
  <c r="F580" i="4"/>
  <c r="D586" i="4"/>
  <c r="C592" i="4"/>
  <c r="E597" i="4"/>
  <c r="G459" i="4"/>
  <c r="E464" i="4"/>
  <c r="E469" i="4"/>
  <c r="F476" i="4"/>
  <c r="E481" i="4"/>
  <c r="E488" i="4"/>
  <c r="G494" i="4"/>
  <c r="F500" i="4"/>
  <c r="D506" i="4"/>
  <c r="F512" i="4"/>
  <c r="E517" i="4"/>
  <c r="E524" i="4"/>
  <c r="C495" i="4"/>
  <c r="C519" i="4"/>
  <c r="E1460" i="4"/>
  <c r="E1484" i="4"/>
  <c r="D1449" i="4"/>
  <c r="C1492" i="4"/>
  <c r="C1392" i="4"/>
  <c r="C608" i="4"/>
  <c r="D619" i="4"/>
  <c r="D625" i="4"/>
  <c r="G632" i="4"/>
  <c r="G1306" i="4" s="1"/>
  <c r="D641" i="4"/>
  <c r="G646" i="4"/>
  <c r="G1320" i="4" s="1"/>
  <c r="C652" i="4"/>
  <c r="C658" i="4"/>
  <c r="D663" i="4"/>
  <c r="G666" i="4"/>
  <c r="G1340" i="4" s="1"/>
  <c r="G670" i="4"/>
  <c r="G1344" i="4" s="1"/>
  <c r="G674" i="4"/>
  <c r="D534" i="4"/>
  <c r="E538" i="4"/>
  <c r="F544" i="4"/>
  <c r="F548" i="4"/>
  <c r="E553" i="4"/>
  <c r="F557" i="4"/>
  <c r="C563" i="4"/>
  <c r="F568" i="4"/>
  <c r="E573" i="4"/>
  <c r="D578" i="4"/>
  <c r="E582" i="4"/>
  <c r="C587" i="4"/>
  <c r="E593" i="4"/>
  <c r="G530" i="4"/>
  <c r="F460" i="4"/>
  <c r="D465" i="4"/>
  <c r="E472" i="4"/>
  <c r="E477" i="4"/>
  <c r="F483" i="4"/>
  <c r="D490" i="4"/>
  <c r="E496" i="4"/>
  <c r="E501" i="4"/>
  <c r="F508" i="4"/>
  <c r="E513" i="4"/>
  <c r="G518" i="4"/>
  <c r="C480" i="4"/>
  <c r="C502" i="4"/>
  <c r="E1461" i="4"/>
  <c r="E1492" i="4"/>
  <c r="C1451" i="4"/>
  <c r="C1493" i="4"/>
  <c r="C1394" i="4"/>
  <c r="C609" i="4"/>
  <c r="G619" i="4"/>
  <c r="G1293" i="4" s="1"/>
  <c r="C627" i="4"/>
  <c r="D633" i="4"/>
  <c r="G641" i="4"/>
  <c r="G1315" i="4" s="1"/>
  <c r="C647" i="4"/>
  <c r="G652" i="4"/>
  <c r="G1326" i="4" s="1"/>
  <c r="D659" i="4"/>
  <c r="G663" i="4"/>
  <c r="G1337" i="4" s="1"/>
  <c r="D667" i="4"/>
  <c r="C671" i="4"/>
  <c r="G605" i="4"/>
  <c r="G1279" i="4" s="1"/>
  <c r="F534" i="4"/>
  <c r="C539" i="4"/>
  <c r="C545" i="4"/>
  <c r="E549" i="4"/>
  <c r="G553" i="4"/>
  <c r="D558" i="4"/>
  <c r="F564" i="4"/>
  <c r="G568" i="4"/>
  <c r="D574" i="4"/>
  <c r="F578" i="4"/>
  <c r="F582" i="4"/>
  <c r="C588" i="4"/>
  <c r="E594" i="4"/>
  <c r="F455" i="4"/>
  <c r="D461" i="4"/>
  <c r="E466" i="4"/>
  <c r="F472" i="4"/>
  <c r="F477" i="4"/>
  <c r="F484" i="4"/>
  <c r="G490" i="4"/>
  <c r="F496" i="4"/>
  <c r="G502" i="4"/>
  <c r="D509" i="4"/>
  <c r="F513" i="4"/>
  <c r="E520" i="4"/>
  <c r="C482" i="4"/>
  <c r="C503" i="4"/>
  <c r="G523" i="4"/>
  <c r="F495" i="4"/>
  <c r="G475" i="4"/>
  <c r="F592" i="4"/>
  <c r="F576" i="4"/>
  <c r="F561" i="4"/>
  <c r="F536" i="4"/>
  <c r="G668" i="4"/>
  <c r="G1342" i="4" s="1"/>
  <c r="G654" i="4"/>
  <c r="G1328" i="4" s="1"/>
  <c r="C622" i="4"/>
  <c r="D521" i="4"/>
  <c r="D501" i="4"/>
  <c r="E492" i="4"/>
  <c r="D473" i="4"/>
  <c r="F463" i="4"/>
  <c r="F589" i="4"/>
  <c r="E574" i="4"/>
  <c r="D566" i="4"/>
  <c r="C551" i="4"/>
  <c r="E541" i="4"/>
  <c r="C672" i="4"/>
  <c r="D666" i="4"/>
  <c r="C650" i="4"/>
  <c r="C642" i="4"/>
  <c r="G616" i="4"/>
  <c r="G1290" i="4" s="1"/>
  <c r="C486" i="4"/>
  <c r="D517" i="4"/>
  <c r="E509" i="4"/>
  <c r="F499" i="4"/>
  <c r="D489" i="4"/>
  <c r="G479" i="4"/>
  <c r="D469" i="4"/>
  <c r="F461" i="4"/>
  <c r="C596" i="4"/>
  <c r="E586" i="4"/>
  <c r="F579" i="4"/>
  <c r="D571" i="4"/>
  <c r="E565" i="4"/>
  <c r="C555" i="4"/>
  <c r="C548" i="4"/>
  <c r="C540" i="4"/>
  <c r="G532" i="4"/>
  <c r="D671" i="4"/>
  <c r="D665" i="4"/>
  <c r="D657" i="4"/>
  <c r="C649" i="4"/>
  <c r="D638" i="4"/>
  <c r="D627" i="4"/>
  <c r="C613" i="4"/>
  <c r="C1410" i="4"/>
  <c r="C1481" i="4"/>
  <c r="E1428" i="4"/>
  <c r="G29" i="18"/>
  <c r="H28" i="21"/>
  <c r="G28" i="20"/>
  <c r="I28" i="20"/>
  <c r="I27" i="20"/>
  <c r="H27" i="20"/>
  <c r="G747" i="4"/>
  <c r="F1414" i="4"/>
  <c r="F1416" i="4"/>
  <c r="F1422" i="4"/>
  <c r="G1414" i="4"/>
  <c r="F1417" i="4"/>
  <c r="F1280" i="4"/>
  <c r="F1282" i="4"/>
  <c r="F1284" i="4"/>
  <c r="F1286" i="4"/>
  <c r="F1288" i="4"/>
  <c r="F1290" i="4"/>
  <c r="F1292" i="4"/>
  <c r="F1294" i="4"/>
  <c r="F1296" i="4"/>
  <c r="F1298" i="4"/>
  <c r="F1300" i="4"/>
  <c r="G1422" i="4"/>
  <c r="F1415" i="4"/>
  <c r="G1417" i="4"/>
  <c r="E1279" i="4"/>
  <c r="E1281" i="4"/>
  <c r="E1283" i="4"/>
  <c r="E1285" i="4"/>
  <c r="E1287" i="4"/>
  <c r="E1289" i="4"/>
  <c r="E1291" i="4"/>
  <c r="E1293" i="4"/>
  <c r="E1295" i="4"/>
  <c r="E1297" i="4"/>
  <c r="E1299" i="4"/>
  <c r="E1301" i="4"/>
  <c r="G1415" i="4"/>
  <c r="F1279" i="4"/>
  <c r="F1281" i="4"/>
  <c r="F1283" i="4"/>
  <c r="F1285" i="4"/>
  <c r="F1287" i="4"/>
  <c r="F1289" i="4"/>
  <c r="F1291" i="4"/>
  <c r="F1293" i="4"/>
  <c r="F1295" i="4"/>
  <c r="F1297" i="4"/>
  <c r="F1299" i="4"/>
  <c r="G1416" i="4"/>
  <c r="E1284" i="4"/>
  <c r="E1292" i="4"/>
  <c r="E1300" i="4"/>
  <c r="E1303" i="4"/>
  <c r="E1305" i="4"/>
  <c r="E1307" i="4"/>
  <c r="E1309" i="4"/>
  <c r="E1311" i="4"/>
  <c r="E1313" i="4"/>
  <c r="E1315" i="4"/>
  <c r="E1317" i="4"/>
  <c r="E1319" i="4"/>
  <c r="E1321" i="4"/>
  <c r="E1323" i="4"/>
  <c r="E1325" i="4"/>
  <c r="E1327" i="4"/>
  <c r="E1329" i="4"/>
  <c r="E1331" i="4"/>
  <c r="E1333" i="4"/>
  <c r="E1335" i="4"/>
  <c r="E1337" i="4"/>
  <c r="E1339" i="4"/>
  <c r="E1341" i="4"/>
  <c r="E1343" i="4"/>
  <c r="E1345" i="4"/>
  <c r="E1347" i="4"/>
  <c r="E1286" i="4"/>
  <c r="E1294" i="4"/>
  <c r="F1301" i="4"/>
  <c r="F1303" i="4"/>
  <c r="F1305" i="4"/>
  <c r="F1307" i="4"/>
  <c r="F1309" i="4"/>
  <c r="F1311" i="4"/>
  <c r="F1313" i="4"/>
  <c r="F1315" i="4"/>
  <c r="F1317" i="4"/>
  <c r="F1319" i="4"/>
  <c r="F1321" i="4"/>
  <c r="F1323" i="4"/>
  <c r="F1325" i="4"/>
  <c r="F1327" i="4"/>
  <c r="F1329" i="4"/>
  <c r="F1331" i="4"/>
  <c r="F1333" i="4"/>
  <c r="F1335" i="4"/>
  <c r="F1337" i="4"/>
  <c r="F1339" i="4"/>
  <c r="F1341" i="4"/>
  <c r="F1343" i="4"/>
  <c r="F1345" i="4"/>
  <c r="F1347" i="4"/>
  <c r="E1280" i="4"/>
  <c r="E1288" i="4"/>
  <c r="E1296" i="4"/>
  <c r="E1302" i="4"/>
  <c r="E1304" i="4"/>
  <c r="E1306" i="4"/>
  <c r="I47" i="20" s="1"/>
  <c r="E1308" i="4"/>
  <c r="E1310" i="4"/>
  <c r="E1312" i="4"/>
  <c r="E1314" i="4"/>
  <c r="E1316" i="4"/>
  <c r="E1318" i="4"/>
  <c r="E1320" i="4"/>
  <c r="E1322" i="4"/>
  <c r="E1324" i="4"/>
  <c r="E1326" i="4"/>
  <c r="E1328" i="4"/>
  <c r="E1330" i="4"/>
  <c r="E1332" i="4"/>
  <c r="E1334" i="4"/>
  <c r="E1336" i="4"/>
  <c r="E1338" i="4"/>
  <c r="E1340" i="4"/>
  <c r="E1342" i="4"/>
  <c r="E1344" i="4"/>
  <c r="E1346" i="4"/>
  <c r="F1278" i="4"/>
  <c r="E1282" i="4"/>
  <c r="E1290" i="4"/>
  <c r="E1298" i="4"/>
  <c r="F1302" i="4"/>
  <c r="F1304" i="4"/>
  <c r="F1306" i="4"/>
  <c r="F1308" i="4"/>
  <c r="F1310" i="4"/>
  <c r="F1312" i="4"/>
  <c r="F1314" i="4"/>
  <c r="F1316" i="4"/>
  <c r="F1318" i="4"/>
  <c r="F1320" i="4"/>
  <c r="F1322" i="4"/>
  <c r="F1324" i="4"/>
  <c r="F1326" i="4"/>
  <c r="F1328" i="4"/>
  <c r="F1330" i="4"/>
  <c r="F1332" i="4"/>
  <c r="F1334" i="4"/>
  <c r="F1336" i="4"/>
  <c r="F1338" i="4"/>
  <c r="F1340" i="4"/>
  <c r="F1342" i="4"/>
  <c r="F1344" i="4"/>
  <c r="F1346" i="4"/>
  <c r="C981" i="4"/>
  <c r="C81" i="4"/>
  <c r="G81" i="4"/>
  <c r="F82" i="4"/>
  <c r="E83" i="4"/>
  <c r="D84" i="4"/>
  <c r="C85" i="4"/>
  <c r="G85" i="4"/>
  <c r="F86" i="4"/>
  <c r="E87" i="4"/>
  <c r="D88" i="4"/>
  <c r="C89" i="4"/>
  <c r="G89" i="4"/>
  <c r="F90" i="4"/>
  <c r="E91" i="4"/>
  <c r="D92" i="4"/>
  <c r="C93" i="4"/>
  <c r="G93" i="4"/>
  <c r="F94" i="4"/>
  <c r="E95" i="4"/>
  <c r="D96" i="4"/>
  <c r="C97" i="4"/>
  <c r="G97" i="4"/>
  <c r="F98" i="4"/>
  <c r="E99" i="4"/>
  <c r="D100" i="4"/>
  <c r="C101" i="4"/>
  <c r="G101" i="4"/>
  <c r="F102" i="4"/>
  <c r="E103" i="4"/>
  <c r="D104" i="4"/>
  <c r="C105" i="4"/>
  <c r="G105" i="4"/>
  <c r="F106" i="4"/>
  <c r="E107" i="4"/>
  <c r="D108" i="4"/>
  <c r="C109" i="4"/>
  <c r="G109" i="4"/>
  <c r="F110" i="4"/>
  <c r="E111" i="4"/>
  <c r="D112" i="4"/>
  <c r="C113" i="4"/>
  <c r="G113" i="4"/>
  <c r="F114" i="4"/>
  <c r="E115" i="4"/>
  <c r="D116" i="4"/>
  <c r="C117" i="4"/>
  <c r="G117" i="4"/>
  <c r="F118" i="4"/>
  <c r="E119" i="4"/>
  <c r="D120" i="4"/>
  <c r="C121" i="4"/>
  <c r="G121" i="4"/>
  <c r="F122" i="4"/>
  <c r="E123" i="4"/>
  <c r="D124" i="4"/>
  <c r="C125" i="4"/>
  <c r="G125" i="4"/>
  <c r="F126" i="4"/>
  <c r="E127" i="4"/>
  <c r="D128" i="4"/>
  <c r="C129" i="4"/>
  <c r="G129" i="4"/>
  <c r="F130" i="4"/>
  <c r="E131" i="4"/>
  <c r="D132" i="4"/>
  <c r="C133" i="4"/>
  <c r="G133" i="4"/>
  <c r="F134" i="4"/>
  <c r="E135" i="4"/>
  <c r="D136" i="4"/>
  <c r="C137" i="4"/>
  <c r="G137" i="4"/>
  <c r="F138" i="4"/>
  <c r="E139" i="4"/>
  <c r="D140" i="4"/>
  <c r="C141" i="4"/>
  <c r="G141" i="4"/>
  <c r="F142" i="4"/>
  <c r="E143" i="4"/>
  <c r="D144" i="4"/>
  <c r="C145" i="4"/>
  <c r="G145" i="4"/>
  <c r="F146" i="4"/>
  <c r="E147" i="4"/>
  <c r="D81" i="4"/>
  <c r="C82" i="4"/>
  <c r="G82" i="4"/>
  <c r="F83" i="4"/>
  <c r="E84" i="4"/>
  <c r="D85" i="4"/>
  <c r="C86" i="4"/>
  <c r="G86" i="4"/>
  <c r="F87" i="4"/>
  <c r="E88" i="4"/>
  <c r="D89" i="4"/>
  <c r="C90" i="4"/>
  <c r="G90" i="4"/>
  <c r="F91" i="4"/>
  <c r="E92" i="4"/>
  <c r="D93" i="4"/>
  <c r="C94" i="4"/>
  <c r="G94" i="4"/>
  <c r="F95" i="4"/>
  <c r="E96" i="4"/>
  <c r="D97" i="4"/>
  <c r="C98" i="4"/>
  <c r="G98" i="4"/>
  <c r="F99" i="4"/>
  <c r="E100" i="4"/>
  <c r="D101" i="4"/>
  <c r="C102" i="4"/>
  <c r="G102" i="4"/>
  <c r="F103" i="4"/>
  <c r="E104" i="4"/>
  <c r="D105" i="4"/>
  <c r="C106" i="4"/>
  <c r="G106" i="4"/>
  <c r="F107" i="4"/>
  <c r="E108" i="4"/>
  <c r="D109" i="4"/>
  <c r="C110" i="4"/>
  <c r="G110" i="4"/>
  <c r="F111" i="4"/>
  <c r="E112" i="4"/>
  <c r="D113" i="4"/>
  <c r="C114" i="4"/>
  <c r="G114" i="4"/>
  <c r="F115" i="4"/>
  <c r="E116" i="4"/>
  <c r="D117" i="4"/>
  <c r="C118" i="4"/>
  <c r="G118" i="4"/>
  <c r="F119" i="4"/>
  <c r="E120" i="4"/>
  <c r="D121" i="4"/>
  <c r="C122" i="4"/>
  <c r="G122" i="4"/>
  <c r="F123" i="4"/>
  <c r="E124" i="4"/>
  <c r="D125" i="4"/>
  <c r="C126" i="4"/>
  <c r="G126" i="4"/>
  <c r="F127" i="4"/>
  <c r="E128" i="4"/>
  <c r="D129" i="4"/>
  <c r="C130" i="4"/>
  <c r="G130" i="4"/>
  <c r="F131" i="4"/>
  <c r="E132" i="4"/>
  <c r="D133" i="4"/>
  <c r="C134" i="4"/>
  <c r="G134" i="4"/>
  <c r="F135" i="4"/>
  <c r="E136" i="4"/>
  <c r="D137" i="4"/>
  <c r="C138" i="4"/>
  <c r="G138" i="4"/>
  <c r="F139" i="4"/>
  <c r="E140" i="4"/>
  <c r="D141" i="4"/>
  <c r="C142" i="4"/>
  <c r="G142" i="4"/>
  <c r="F143" i="4"/>
  <c r="E144" i="4"/>
  <c r="D145" i="4"/>
  <c r="C146" i="4"/>
  <c r="G146" i="4"/>
  <c r="F147" i="4"/>
  <c r="D82" i="4"/>
  <c r="G83" i="4"/>
  <c r="E85" i="4"/>
  <c r="C87" i="4"/>
  <c r="F88" i="4"/>
  <c r="D90" i="4"/>
  <c r="G91" i="4"/>
  <c r="E93" i="4"/>
  <c r="C95" i="4"/>
  <c r="F96" i="4"/>
  <c r="D98" i="4"/>
  <c r="G99" i="4"/>
  <c r="E101" i="4"/>
  <c r="C103" i="4"/>
  <c r="F104" i="4"/>
  <c r="D106" i="4"/>
  <c r="G107" i="4"/>
  <c r="E109" i="4"/>
  <c r="C111" i="4"/>
  <c r="F112" i="4"/>
  <c r="D114" i="4"/>
  <c r="G115" i="4"/>
  <c r="E117" i="4"/>
  <c r="C119" i="4"/>
  <c r="F120" i="4"/>
  <c r="D122" i="4"/>
  <c r="G123" i="4"/>
  <c r="E125" i="4"/>
  <c r="C127" i="4"/>
  <c r="F128" i="4"/>
  <c r="D130" i="4"/>
  <c r="G131" i="4"/>
  <c r="E133" i="4"/>
  <c r="C135" i="4"/>
  <c r="F136" i="4"/>
  <c r="D138" i="4"/>
  <c r="G139" i="4"/>
  <c r="E141" i="4"/>
  <c r="C143" i="4"/>
  <c r="F144" i="4"/>
  <c r="D146" i="4"/>
  <c r="G147" i="4"/>
  <c r="K66" i="17" s="1"/>
  <c r="F148" i="4"/>
  <c r="E149" i="4"/>
  <c r="E80" i="4"/>
  <c r="E82" i="4"/>
  <c r="C84" i="4"/>
  <c r="F85" i="4"/>
  <c r="D87" i="4"/>
  <c r="G88" i="4"/>
  <c r="E90" i="4"/>
  <c r="C92" i="4"/>
  <c r="F93" i="4"/>
  <c r="D95" i="4"/>
  <c r="G96" i="4"/>
  <c r="E98" i="4"/>
  <c r="C100" i="4"/>
  <c r="F101" i="4"/>
  <c r="D103" i="4"/>
  <c r="G104" i="4"/>
  <c r="E106" i="4"/>
  <c r="C108" i="4"/>
  <c r="G65" i="17" s="1"/>
  <c r="F109" i="4"/>
  <c r="D111" i="4"/>
  <c r="G112" i="4"/>
  <c r="E114" i="4"/>
  <c r="C116" i="4"/>
  <c r="F117" i="4"/>
  <c r="D119" i="4"/>
  <c r="G120" i="4"/>
  <c r="E122" i="4"/>
  <c r="C124" i="4"/>
  <c r="F125" i="4"/>
  <c r="D127" i="4"/>
  <c r="G128" i="4"/>
  <c r="E130" i="4"/>
  <c r="C132" i="4"/>
  <c r="F133" i="4"/>
  <c r="D135" i="4"/>
  <c r="G136" i="4"/>
  <c r="E138" i="4"/>
  <c r="C140" i="4"/>
  <c r="F141" i="4"/>
  <c r="D143" i="4"/>
  <c r="G144" i="4"/>
  <c r="E146" i="4"/>
  <c r="C148" i="4"/>
  <c r="G148" i="4"/>
  <c r="F149" i="4"/>
  <c r="F80" i="4"/>
  <c r="E81" i="4"/>
  <c r="C83" i="4"/>
  <c r="F84" i="4"/>
  <c r="D86" i="4"/>
  <c r="G87" i="4"/>
  <c r="E89" i="4"/>
  <c r="C91" i="4"/>
  <c r="F92" i="4"/>
  <c r="D94" i="4"/>
  <c r="G95" i="4"/>
  <c r="E97" i="4"/>
  <c r="C99" i="4"/>
  <c r="F100" i="4"/>
  <c r="D102" i="4"/>
  <c r="G103" i="4"/>
  <c r="E105" i="4"/>
  <c r="C107" i="4"/>
  <c r="F108" i="4"/>
  <c r="D110" i="4"/>
  <c r="G111" i="4"/>
  <c r="E113" i="4"/>
  <c r="C115" i="4"/>
  <c r="F116" i="4"/>
  <c r="D118" i="4"/>
  <c r="G119" i="4"/>
  <c r="E121" i="4"/>
  <c r="C123" i="4"/>
  <c r="F124" i="4"/>
  <c r="D126" i="4"/>
  <c r="G127" i="4"/>
  <c r="E129" i="4"/>
  <c r="C131" i="4"/>
  <c r="F132" i="4"/>
  <c r="D134" i="4"/>
  <c r="G135" i="4"/>
  <c r="E137" i="4"/>
  <c r="C139" i="4"/>
  <c r="F140" i="4"/>
  <c r="D142" i="4"/>
  <c r="G143" i="4"/>
  <c r="F81" i="4"/>
  <c r="C88" i="4"/>
  <c r="E94" i="4"/>
  <c r="G100" i="4"/>
  <c r="D107" i="4"/>
  <c r="F113" i="4"/>
  <c r="C120" i="4"/>
  <c r="E126" i="4"/>
  <c r="G132" i="4"/>
  <c r="D139" i="4"/>
  <c r="E145" i="4"/>
  <c r="D148" i="4"/>
  <c r="G149" i="4"/>
  <c r="D83" i="4"/>
  <c r="F89" i="4"/>
  <c r="C96" i="4"/>
  <c r="E102" i="4"/>
  <c r="G108" i="4"/>
  <c r="D115" i="4"/>
  <c r="F121" i="4"/>
  <c r="C128" i="4"/>
  <c r="E134" i="4"/>
  <c r="G140" i="4"/>
  <c r="F145" i="4"/>
  <c r="E148" i="4"/>
  <c r="D80" i="4"/>
  <c r="G84" i="4"/>
  <c r="D91" i="4"/>
  <c r="F97" i="4"/>
  <c r="C104" i="4"/>
  <c r="E110" i="4"/>
  <c r="G116" i="4"/>
  <c r="D123" i="4"/>
  <c r="F129" i="4"/>
  <c r="C136" i="4"/>
  <c r="E142" i="4"/>
  <c r="C147" i="4"/>
  <c r="G66" i="17" s="1"/>
  <c r="C149" i="4"/>
  <c r="G80" i="4"/>
  <c r="E86" i="4"/>
  <c r="C112" i="4"/>
  <c r="F137" i="4"/>
  <c r="D99" i="4"/>
  <c r="G124" i="4"/>
  <c r="D147" i="4"/>
  <c r="H66" i="17" s="1"/>
  <c r="F105" i="4"/>
  <c r="D131" i="4"/>
  <c r="D149" i="4"/>
  <c r="G92" i="4"/>
  <c r="E118" i="4"/>
  <c r="C144" i="4"/>
  <c r="G27" i="18"/>
  <c r="D1443" i="4"/>
  <c r="E1354" i="4"/>
  <c r="E1356" i="4"/>
  <c r="E1358" i="4"/>
  <c r="E1360" i="4"/>
  <c r="E1362" i="4"/>
  <c r="E1364" i="4"/>
  <c r="E1366" i="4"/>
  <c r="E1368" i="4"/>
  <c r="E1370" i="4"/>
  <c r="E1372" i="4"/>
  <c r="E1374" i="4"/>
  <c r="E1376" i="4"/>
  <c r="E1378" i="4"/>
  <c r="E1380" i="4"/>
  <c r="E1382" i="4"/>
  <c r="E1384" i="4"/>
  <c r="E1386" i="4"/>
  <c r="E1388" i="4"/>
  <c r="E1390" i="4"/>
  <c r="E1392" i="4"/>
  <c r="E1394" i="4"/>
  <c r="E1396" i="4"/>
  <c r="E1398" i="4"/>
  <c r="E1400" i="4"/>
  <c r="E1402" i="4"/>
  <c r="E1404" i="4"/>
  <c r="E1406" i="4"/>
  <c r="E1408" i="4"/>
  <c r="E1410" i="4"/>
  <c r="E1412" i="4"/>
  <c r="E1414" i="4"/>
  <c r="E1416" i="4"/>
  <c r="E1418" i="4"/>
  <c r="E1420" i="4"/>
  <c r="E1422" i="4"/>
  <c r="F1431" i="4"/>
  <c r="F1435" i="4"/>
  <c r="F1439" i="4"/>
  <c r="F1443" i="4"/>
  <c r="F1447" i="4"/>
  <c r="F1451" i="4"/>
  <c r="F1455" i="4"/>
  <c r="F1459" i="4"/>
  <c r="F1463" i="4"/>
  <c r="F1467" i="4"/>
  <c r="F1471" i="4"/>
  <c r="F1475" i="4"/>
  <c r="F1479" i="4"/>
  <c r="F1483" i="4"/>
  <c r="F1487" i="4"/>
  <c r="F1491" i="4"/>
  <c r="F1495" i="4"/>
  <c r="E1429" i="4"/>
  <c r="E1433" i="4"/>
  <c r="E1437" i="4"/>
  <c r="E1441" i="4"/>
  <c r="E1445" i="4"/>
  <c r="E1449" i="4"/>
  <c r="D1355" i="4"/>
  <c r="D1357" i="4"/>
  <c r="D1359" i="4"/>
  <c r="D1361" i="4"/>
  <c r="D1363" i="4"/>
  <c r="D1365" i="4"/>
  <c r="D1367" i="4"/>
  <c r="D1369" i="4"/>
  <c r="D1371" i="4"/>
  <c r="D1373" i="4"/>
  <c r="D1375" i="4"/>
  <c r="D1377" i="4"/>
  <c r="D1379" i="4"/>
  <c r="D1381" i="4"/>
  <c r="D1383" i="4"/>
  <c r="D1385" i="4"/>
  <c r="D1387" i="4"/>
  <c r="D1389" i="4"/>
  <c r="D1391" i="4"/>
  <c r="D1393" i="4"/>
  <c r="D1395" i="4"/>
  <c r="D1397" i="4"/>
  <c r="D1399" i="4"/>
  <c r="D1401" i="4"/>
  <c r="D1403" i="4"/>
  <c r="D1405" i="4"/>
  <c r="D1407" i="4"/>
  <c r="D1409" i="4"/>
  <c r="D1411" i="4"/>
  <c r="D1413" i="4"/>
  <c r="D1415" i="4"/>
  <c r="D1417" i="4"/>
  <c r="D1419" i="4"/>
  <c r="D1421" i="4"/>
  <c r="E1353" i="4"/>
  <c r="E1355" i="4"/>
  <c r="E1359" i="4"/>
  <c r="E1363" i="4"/>
  <c r="E1367" i="4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F1433" i="4"/>
  <c r="F1438" i="4"/>
  <c r="F1444" i="4"/>
  <c r="F1449" i="4"/>
  <c r="F1454" i="4"/>
  <c r="F1460" i="4"/>
  <c r="F1465" i="4"/>
  <c r="F1470" i="4"/>
  <c r="F1476" i="4"/>
  <c r="F1481" i="4"/>
  <c r="F1486" i="4"/>
  <c r="F1492" i="4"/>
  <c r="F1497" i="4"/>
  <c r="E1432" i="4"/>
  <c r="E1438" i="4"/>
  <c r="E1443" i="4"/>
  <c r="E1448" i="4"/>
  <c r="E1453" i="4"/>
  <c r="E1457" i="4"/>
  <c r="D1356" i="4"/>
  <c r="D1360" i="4"/>
  <c r="D1364" i="4"/>
  <c r="D1368" i="4"/>
  <c r="D1372" i="4"/>
  <c r="D1376" i="4"/>
  <c r="D1380" i="4"/>
  <c r="D1384" i="4"/>
  <c r="D1388" i="4"/>
  <c r="D1392" i="4"/>
  <c r="D1396" i="4"/>
  <c r="D1400" i="4"/>
  <c r="D1404" i="4"/>
  <c r="D1408" i="4"/>
  <c r="D1412" i="4"/>
  <c r="D1416" i="4"/>
  <c r="D1420" i="4"/>
  <c r="F1429" i="4"/>
  <c r="F1434" i="4"/>
  <c r="F1440" i="4"/>
  <c r="F1445" i="4"/>
  <c r="F1450" i="4"/>
  <c r="F1456" i="4"/>
  <c r="F1461" i="4"/>
  <c r="F1466" i="4"/>
  <c r="F1472" i="4"/>
  <c r="F1477" i="4"/>
  <c r="F1482" i="4"/>
  <c r="F1488" i="4"/>
  <c r="F1493" i="4"/>
  <c r="F1428" i="4"/>
  <c r="E1434" i="4"/>
  <c r="E1439" i="4"/>
  <c r="E1444" i="4"/>
  <c r="E1450" i="4"/>
  <c r="E1454" i="4"/>
  <c r="E1357" i="4"/>
  <c r="E1361" i="4"/>
  <c r="E1365" i="4"/>
  <c r="E1369" i="4"/>
  <c r="E1373" i="4"/>
  <c r="E1377" i="4"/>
  <c r="E1381" i="4"/>
  <c r="I36" i="20" s="1"/>
  <c r="E1385" i="4"/>
  <c r="E1389" i="4"/>
  <c r="E1393" i="4"/>
  <c r="E1397" i="4"/>
  <c r="E1401" i="4"/>
  <c r="E1405" i="4"/>
  <c r="E1409" i="4"/>
  <c r="E1413" i="4"/>
  <c r="E1417" i="4"/>
  <c r="E1421" i="4"/>
  <c r="F1430" i="4"/>
  <c r="F1436" i="4"/>
  <c r="F1441" i="4"/>
  <c r="F1446" i="4"/>
  <c r="F1452" i="4"/>
  <c r="F1457" i="4"/>
  <c r="F1462" i="4"/>
  <c r="F1468" i="4"/>
  <c r="F1473" i="4"/>
  <c r="F1478" i="4"/>
  <c r="F1484" i="4"/>
  <c r="F1489" i="4"/>
  <c r="F1494" i="4"/>
  <c r="E1430" i="4"/>
  <c r="E1435" i="4"/>
  <c r="E1440" i="4"/>
  <c r="E1446" i="4"/>
  <c r="E1451" i="4"/>
  <c r="E1455" i="4"/>
  <c r="D1354" i="4"/>
  <c r="D1370" i="4"/>
  <c r="D1386" i="4"/>
  <c r="D1402" i="4"/>
  <c r="D1418" i="4"/>
  <c r="F1437" i="4"/>
  <c r="F1458" i="4"/>
  <c r="F1480" i="4"/>
  <c r="E1431" i="4"/>
  <c r="E1452" i="4"/>
  <c r="F1442" i="4"/>
  <c r="F1464" i="4"/>
  <c r="F1485" i="4"/>
  <c r="E1436" i="4"/>
  <c r="E1456" i="4"/>
  <c r="D1362" i="4"/>
  <c r="D1378" i="4"/>
  <c r="D1394" i="4"/>
  <c r="D1410" i="4"/>
  <c r="F1448" i="4"/>
  <c r="F1469" i="4"/>
  <c r="F1490" i="4"/>
  <c r="E1442" i="4"/>
  <c r="D1366" i="4"/>
  <c r="D1382" i="4"/>
  <c r="D1398" i="4"/>
  <c r="D1414" i="4"/>
  <c r="F1432" i="4"/>
  <c r="F1453" i="4"/>
  <c r="F1474" i="4"/>
  <c r="F1496" i="4"/>
  <c r="E1447" i="4"/>
  <c r="D1358" i="4"/>
  <c r="D1374" i="4"/>
  <c r="D1390" i="4"/>
  <c r="D1406" i="4"/>
  <c r="D1422" i="4"/>
  <c r="E542" i="4"/>
  <c r="C617" i="4"/>
  <c r="C1495" i="4"/>
  <c r="G560" i="4"/>
  <c r="C522" i="4"/>
  <c r="G48" i="17" s="1"/>
  <c r="D598" i="4"/>
  <c r="C634" i="4"/>
  <c r="C1457" i="4"/>
  <c r="D597" i="4"/>
  <c r="F571" i="4"/>
  <c r="D573" i="4"/>
  <c r="D823" i="4"/>
  <c r="C842" i="4"/>
  <c r="C1083" i="4"/>
  <c r="E522" i="4"/>
  <c r="I40" i="17" s="1"/>
  <c r="G511" i="4"/>
  <c r="E722" i="4"/>
  <c r="D708" i="4"/>
  <c r="D470" i="4"/>
  <c r="G592" i="4"/>
  <c r="D800" i="4"/>
  <c r="F787" i="4"/>
  <c r="G783" i="4"/>
  <c r="G1457" i="4" s="1"/>
  <c r="C777" i="4"/>
  <c r="E760" i="4"/>
  <c r="D767" i="4"/>
  <c r="C859" i="4"/>
  <c r="D1121" i="4"/>
  <c r="G519" i="4"/>
  <c r="E734" i="4"/>
  <c r="G717" i="4"/>
  <c r="E706" i="4"/>
  <c r="G467" i="4"/>
  <c r="D588" i="4"/>
  <c r="G584" i="4"/>
  <c r="G793" i="4"/>
  <c r="G1467" i="4" s="1"/>
  <c r="D773" i="4"/>
  <c r="G741" i="4"/>
  <c r="C728" i="4"/>
  <c r="D715" i="4"/>
  <c r="C704" i="4"/>
  <c r="F686" i="4"/>
  <c r="E769" i="4"/>
  <c r="I50" i="16" s="1"/>
  <c r="F680" i="4"/>
  <c r="D739" i="4"/>
  <c r="C725" i="4"/>
  <c r="C712" i="4"/>
  <c r="G696" i="4"/>
  <c r="E808" i="4"/>
  <c r="D781" i="4"/>
  <c r="F758" i="4"/>
  <c r="E523" i="4"/>
  <c r="D745" i="4"/>
  <c r="F743" i="4"/>
  <c r="C741" i="4"/>
  <c r="C513" i="4"/>
  <c r="D735" i="4"/>
  <c r="F506" i="4"/>
  <c r="E726" i="4"/>
  <c r="C499" i="4"/>
  <c r="C721" i="4"/>
  <c r="F718" i="4"/>
  <c r="D716" i="4"/>
  <c r="F713" i="4"/>
  <c r="F709" i="4"/>
  <c r="E482" i="4"/>
  <c r="C705" i="4"/>
  <c r="D478" i="4"/>
  <c r="D700" i="4"/>
  <c r="F698" i="4"/>
  <c r="F693" i="4"/>
  <c r="E462" i="4"/>
  <c r="D459" i="4"/>
  <c r="E229" i="4"/>
  <c r="F598" i="4"/>
  <c r="G820" i="4"/>
  <c r="G1494" i="4" s="1"/>
  <c r="G818" i="4"/>
  <c r="G1492" i="4" s="1"/>
  <c r="G591" i="4"/>
  <c r="G587" i="4"/>
  <c r="F810" i="4"/>
  <c r="C584" i="4"/>
  <c r="F281" i="4"/>
  <c r="C581" i="4"/>
  <c r="E804" i="4"/>
  <c r="C277" i="4"/>
  <c r="G800" i="4"/>
  <c r="G1474" i="4" s="1"/>
  <c r="C797" i="4"/>
  <c r="F269" i="4"/>
  <c r="E792" i="4"/>
  <c r="G790" i="4"/>
  <c r="G1464" i="4" s="1"/>
  <c r="G563" i="4"/>
  <c r="G258" i="4"/>
  <c r="G256" i="4"/>
  <c r="D780" i="4"/>
  <c r="G777" i="4"/>
  <c r="G1451" i="4" s="1"/>
  <c r="D774" i="4"/>
  <c r="C770" i="4"/>
  <c r="G768" i="4"/>
  <c r="G1442" i="4" s="1"/>
  <c r="G765" i="4"/>
  <c r="G1439" i="4" s="1"/>
  <c r="C536" i="4"/>
  <c r="E759" i="4"/>
  <c r="D757" i="4"/>
  <c r="E674" i="4"/>
  <c r="D442" i="4"/>
  <c r="D886" i="4"/>
  <c r="D883" i="4"/>
  <c r="D880" i="4"/>
  <c r="D877" i="4"/>
  <c r="F422" i="4"/>
  <c r="D870" i="4"/>
  <c r="D867" i="4"/>
  <c r="D865" i="4"/>
  <c r="D861" i="4"/>
  <c r="E630" i="4"/>
  <c r="F849" i="4"/>
  <c r="D848" i="4"/>
  <c r="D845" i="4"/>
  <c r="E391" i="4"/>
  <c r="D613" i="4"/>
  <c r="D608" i="4"/>
  <c r="D1341" i="4"/>
  <c r="C1332" i="4"/>
  <c r="C1322" i="4"/>
  <c r="D1297" i="4"/>
  <c r="D1037" i="4"/>
  <c r="D1471" i="4"/>
  <c r="D1081" i="4"/>
  <c r="D1438" i="4"/>
  <c r="E1208" i="4"/>
  <c r="C748" i="4"/>
  <c r="G61" i="17" s="1"/>
  <c r="C515" i="4"/>
  <c r="F737" i="4"/>
  <c r="F734" i="4"/>
  <c r="D731" i="4"/>
  <c r="G725" i="4"/>
  <c r="F722" i="4"/>
  <c r="G495" i="4"/>
  <c r="E718" i="4"/>
  <c r="C716" i="4"/>
  <c r="G487" i="4"/>
  <c r="C709" i="4"/>
  <c r="F706" i="4"/>
  <c r="E704" i="4"/>
  <c r="G477" i="4"/>
  <c r="E695" i="4"/>
  <c r="D693" i="4"/>
  <c r="G689" i="4"/>
  <c r="D687" i="4"/>
  <c r="E457" i="4"/>
  <c r="G599" i="4"/>
  <c r="E820" i="4"/>
  <c r="F593" i="4"/>
  <c r="E591" i="4"/>
  <c r="G813" i="4"/>
  <c r="G1487" i="4" s="1"/>
  <c r="D587" i="4"/>
  <c r="C585" i="4"/>
  <c r="G282" i="4"/>
  <c r="E807" i="4"/>
  <c r="G580" i="4"/>
  <c r="D804" i="4"/>
  <c r="E800" i="4"/>
  <c r="F573" i="4"/>
  <c r="G270" i="4"/>
  <c r="D567" i="4"/>
  <c r="F790" i="4"/>
  <c r="C561" i="4"/>
  <c r="E258" i="4"/>
  <c r="E777" i="4"/>
  <c r="E775" i="4"/>
  <c r="G773" i="4"/>
  <c r="G1447" i="4" s="1"/>
  <c r="F771" i="4"/>
  <c r="G769" i="4"/>
  <c r="G1443" i="4" s="1"/>
  <c r="D543" i="4"/>
  <c r="C765" i="4"/>
  <c r="E763" i="4"/>
  <c r="G760" i="4"/>
  <c r="G1434" i="4" s="1"/>
  <c r="G758" i="4"/>
  <c r="G1432" i="4" s="1"/>
  <c r="G230" i="4"/>
  <c r="F672" i="4"/>
  <c r="D441" i="4"/>
  <c r="D885" i="4"/>
  <c r="D882" i="4"/>
  <c r="F654" i="4"/>
  <c r="D876" i="4"/>
  <c r="D873" i="4"/>
  <c r="D869" i="4"/>
  <c r="D866" i="4"/>
  <c r="D864" i="4"/>
  <c r="D860" i="4"/>
  <c r="E628" i="4"/>
  <c r="E624" i="4"/>
  <c r="E622" i="4"/>
  <c r="D844" i="4"/>
  <c r="F841" i="4"/>
  <c r="D612" i="4"/>
  <c r="E832" i="4"/>
  <c r="C1265" i="4"/>
  <c r="D1329" i="4"/>
  <c r="D1315" i="4"/>
  <c r="D1218" i="4"/>
  <c r="D1034" i="4"/>
  <c r="D1018" i="4"/>
  <c r="D998" i="4"/>
  <c r="D1437" i="4"/>
  <c r="D298" i="4"/>
  <c r="G280" i="4"/>
  <c r="D279" i="4"/>
  <c r="C276" i="4"/>
  <c r="G265" i="4"/>
  <c r="F889" i="4"/>
  <c r="E659" i="4"/>
  <c r="D881" i="4"/>
  <c r="D879" i="4"/>
  <c r="D875" i="4"/>
  <c r="D872" i="4"/>
  <c r="E643" i="4"/>
  <c r="F640" i="4"/>
  <c r="D863" i="4"/>
  <c r="F632" i="4"/>
  <c r="E626" i="4"/>
  <c r="D849" i="4"/>
  <c r="D847" i="4"/>
  <c r="E618" i="4"/>
  <c r="D616" i="4"/>
  <c r="D611" i="4"/>
  <c r="D607" i="4"/>
  <c r="D1335" i="4"/>
  <c r="D1325" i="4"/>
  <c r="D1313" i="4"/>
  <c r="C1365" i="4"/>
  <c r="D1032" i="4"/>
  <c r="D1016" i="4"/>
  <c r="D1445" i="4"/>
  <c r="C985" i="4"/>
  <c r="C446" i="4"/>
  <c r="G748" i="4"/>
  <c r="F745" i="4"/>
  <c r="C744" i="4"/>
  <c r="F741" i="4"/>
  <c r="F738" i="4"/>
  <c r="E511" i="4"/>
  <c r="G733" i="4"/>
  <c r="G501" i="4"/>
  <c r="D724" i="4"/>
  <c r="F721" i="4"/>
  <c r="C720" i="4"/>
  <c r="G491" i="4"/>
  <c r="G709" i="4"/>
  <c r="F482" i="4"/>
  <c r="E478" i="4"/>
  <c r="D701" i="4"/>
  <c r="E474" i="4"/>
  <c r="E696" i="4"/>
  <c r="E691" i="4"/>
  <c r="D688" i="4"/>
  <c r="G685" i="4"/>
  <c r="G596" i="4"/>
  <c r="E819" i="4"/>
  <c r="E817" i="4"/>
  <c r="E590" i="4"/>
  <c r="C813" i="4"/>
  <c r="E283" i="4"/>
  <c r="F806" i="4"/>
  <c r="F803" i="4"/>
  <c r="G576" i="4"/>
  <c r="G797" i="4"/>
  <c r="G1471" i="4" s="1"/>
  <c r="E791" i="4"/>
  <c r="D263" i="4"/>
  <c r="E787" i="4"/>
  <c r="C785" i="4"/>
  <c r="E783" i="4"/>
  <c r="F553" i="4"/>
  <c r="F549" i="4"/>
  <c r="F770" i="4"/>
  <c r="C769" i="4"/>
  <c r="D539" i="4"/>
  <c r="G761" i="4"/>
  <c r="G1435" i="4" s="1"/>
  <c r="F899" i="4"/>
  <c r="D443" i="4"/>
  <c r="D887" i="4"/>
  <c r="D884" i="4"/>
  <c r="E655" i="4"/>
  <c r="D878" i="4"/>
  <c r="D874" i="4"/>
  <c r="D871" i="4"/>
  <c r="D868" i="4"/>
  <c r="E865" i="4"/>
  <c r="D862" i="4"/>
  <c r="E632" i="4"/>
  <c r="D850" i="4"/>
  <c r="E397" i="4"/>
  <c r="D846" i="4"/>
  <c r="D843" i="4"/>
  <c r="D615" i="4"/>
  <c r="D609" i="4"/>
  <c r="D1203" i="4"/>
  <c r="C1409" i="4"/>
  <c r="C1324" i="4"/>
  <c r="C1310" i="4"/>
  <c r="D1208" i="4"/>
  <c r="D1101" i="4"/>
  <c r="D1087" i="4"/>
  <c r="G595" i="4"/>
  <c r="G816" i="4"/>
  <c r="G1490" i="4" s="1"/>
  <c r="G812" i="4"/>
  <c r="G1486" i="4" s="1"/>
  <c r="G788" i="4"/>
  <c r="G1462" i="4" s="1"/>
  <c r="G784" i="4"/>
  <c r="G1458" i="4" s="1"/>
  <c r="G544" i="4"/>
  <c r="G796" i="4"/>
  <c r="G1470" i="4" s="1"/>
  <c r="G756" i="4"/>
  <c r="G1430" i="4" s="1"/>
  <c r="G565" i="4"/>
  <c r="G290" i="4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680" i="4"/>
  <c r="G455" i="4"/>
  <c r="C749" i="4"/>
  <c r="D523" i="4"/>
  <c r="D748" i="4"/>
  <c r="F746" i="4"/>
  <c r="F521" i="4"/>
  <c r="G520" i="4"/>
  <c r="G745" i="4"/>
  <c r="D744" i="4"/>
  <c r="D519" i="4"/>
  <c r="E518" i="4"/>
  <c r="E743" i="4"/>
  <c r="F742" i="4"/>
  <c r="F517" i="4"/>
  <c r="D740" i="4"/>
  <c r="E514" i="4"/>
  <c r="E739" i="4"/>
  <c r="G737" i="4"/>
  <c r="G512" i="4"/>
  <c r="D511" i="4"/>
  <c r="D736" i="4"/>
  <c r="E735" i="4"/>
  <c r="E510" i="4"/>
  <c r="D732" i="4"/>
  <c r="E731" i="4"/>
  <c r="E506" i="4"/>
  <c r="G504" i="4"/>
  <c r="G729" i="4"/>
  <c r="C729" i="4"/>
  <c r="C504" i="4"/>
  <c r="E727" i="4"/>
  <c r="E502" i="4"/>
  <c r="F726" i="4"/>
  <c r="F501" i="4"/>
  <c r="G496" i="4"/>
  <c r="G721" i="4"/>
  <c r="D495" i="4"/>
  <c r="D720" i="4"/>
  <c r="E490" i="4"/>
  <c r="E715" i="4"/>
  <c r="G488" i="4"/>
  <c r="G713" i="4"/>
  <c r="D712" i="4"/>
  <c r="D487" i="4"/>
  <c r="E486" i="4"/>
  <c r="E711" i="4"/>
  <c r="F710" i="4"/>
  <c r="F485" i="4"/>
  <c r="D479" i="4"/>
  <c r="D704" i="4"/>
  <c r="G468" i="4"/>
  <c r="G693" i="4"/>
  <c r="F682" i="4"/>
  <c r="F457" i="4"/>
  <c r="C822" i="4"/>
  <c r="C597" i="4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C762" i="4"/>
  <c r="C537" i="4"/>
  <c r="C758" i="4"/>
  <c r="C533" i="4"/>
  <c r="C232" i="4"/>
  <c r="E756" i="4"/>
  <c r="E230" i="4"/>
  <c r="E531" i="4"/>
  <c r="F605" i="4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C1381" i="4"/>
  <c r="C1306" i="4"/>
  <c r="G47" i="20" s="1"/>
  <c r="C1377" i="4"/>
  <c r="C1227" i="4"/>
  <c r="C1302" i="4"/>
  <c r="C1373" i="4"/>
  <c r="C1223" i="4"/>
  <c r="C1298" i="4"/>
  <c r="C1221" i="4"/>
  <c r="C1296" i="4"/>
  <c r="C1292" i="4"/>
  <c r="G46" i="20" s="1"/>
  <c r="C1367" i="4"/>
  <c r="C1217" i="4"/>
  <c r="C1213" i="4"/>
  <c r="C1288" i="4"/>
  <c r="C1284" i="4"/>
  <c r="C1209" i="4"/>
  <c r="C1205" i="4"/>
  <c r="C1280" i="4"/>
  <c r="C1047" i="4"/>
  <c r="G69" i="21" s="1"/>
  <c r="C1122" i="4"/>
  <c r="G57" i="21" s="1"/>
  <c r="C1496" i="4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E234" i="4"/>
  <c r="D247" i="4"/>
  <c r="E266" i="4"/>
  <c r="G272" i="4"/>
  <c r="C516" i="4"/>
  <c r="C500" i="4"/>
  <c r="G516" i="4"/>
  <c r="G492" i="4"/>
  <c r="D483" i="4"/>
  <c r="F473" i="4"/>
  <c r="D596" i="4"/>
  <c r="G593" i="4"/>
  <c r="E583" i="4"/>
  <c r="G569" i="4"/>
  <c r="D556" i="4"/>
  <c r="E620" i="4"/>
  <c r="E884" i="4"/>
  <c r="E861" i="4"/>
  <c r="C810" i="4"/>
  <c r="F783" i="4"/>
  <c r="H26" i="20"/>
  <c r="D231" i="4"/>
  <c r="F237" i="4"/>
  <c r="C244" i="4"/>
  <c r="E250" i="4"/>
  <c r="E282" i="4"/>
  <c r="G288" i="4"/>
  <c r="C496" i="4"/>
  <c r="G508" i="4"/>
  <c r="D507" i="4"/>
  <c r="G500" i="4"/>
  <c r="D499" i="4"/>
  <c r="F481" i="4"/>
  <c r="D475" i="4"/>
  <c r="G464" i="4"/>
  <c r="D548" i="4"/>
  <c r="G533" i="4"/>
  <c r="E610" i="4"/>
  <c r="E607" i="4"/>
  <c r="E877" i="4"/>
  <c r="E868" i="4"/>
  <c r="C1308" i="4"/>
  <c r="C1476" i="4"/>
  <c r="C484" i="4"/>
  <c r="C717" i="4"/>
  <c r="C492" i="4"/>
  <c r="G524" i="4"/>
  <c r="G749" i="4"/>
  <c r="C745" i="4"/>
  <c r="C520" i="4"/>
  <c r="C737" i="4"/>
  <c r="C512" i="4"/>
  <c r="C508" i="4"/>
  <c r="C733" i="4"/>
  <c r="F730" i="4"/>
  <c r="F505" i="4"/>
  <c r="D503" i="4"/>
  <c r="D728" i="4"/>
  <c r="E498" i="4"/>
  <c r="E723" i="4"/>
  <c r="E719" i="4"/>
  <c r="E494" i="4"/>
  <c r="F714" i="4"/>
  <c r="F489" i="4"/>
  <c r="C713" i="4"/>
  <c r="C488" i="4"/>
  <c r="G480" i="4"/>
  <c r="G705" i="4"/>
  <c r="G701" i="4"/>
  <c r="G476" i="4"/>
  <c r="G697" i="4"/>
  <c r="G472" i="4"/>
  <c r="D471" i="4"/>
  <c r="D696" i="4"/>
  <c r="F694" i="4"/>
  <c r="F469" i="4"/>
  <c r="F690" i="4"/>
  <c r="F465" i="4"/>
  <c r="E683" i="4"/>
  <c r="E458" i="4"/>
  <c r="G681" i="4"/>
  <c r="G456" i="4"/>
  <c r="E755" i="4"/>
  <c r="E530" i="4"/>
  <c r="E824" i="4"/>
  <c r="E298" i="4"/>
  <c r="E599" i="4"/>
  <c r="I40" i="16" s="1"/>
  <c r="G822" i="4"/>
  <c r="G1496" i="4" s="1"/>
  <c r="G597" i="4"/>
  <c r="G296" i="4"/>
  <c r="F594" i="4"/>
  <c r="F819" i="4"/>
  <c r="C818" i="4"/>
  <c r="C292" i="4"/>
  <c r="C593" i="4"/>
  <c r="D291" i="4"/>
  <c r="D817" i="4"/>
  <c r="F815" i="4"/>
  <c r="F289" i="4"/>
  <c r="F590" i="4"/>
  <c r="F811" i="4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C798" i="4"/>
  <c r="C272" i="4"/>
  <c r="C573" i="4"/>
  <c r="D572" i="4"/>
  <c r="D797" i="4"/>
  <c r="F570" i="4"/>
  <c r="F795" i="4"/>
  <c r="C794" i="4"/>
  <c r="C569" i="4"/>
  <c r="F791" i="4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D251" i="4"/>
  <c r="D552" i="4"/>
  <c r="D777" i="4"/>
  <c r="G774" i="4"/>
  <c r="G1448" i="4" s="1"/>
  <c r="G549" i="4"/>
  <c r="D544" i="4"/>
  <c r="D243" i="4"/>
  <c r="D769" i="4"/>
  <c r="F767" i="4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G48" i="20" s="1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C1068" i="4"/>
  <c r="C1442" i="4"/>
  <c r="C1440" i="4"/>
  <c r="C991" i="4"/>
  <c r="C1064" i="4"/>
  <c r="C1438" i="4"/>
  <c r="C1062" i="4"/>
  <c r="C987" i="4"/>
  <c r="C1434" i="4"/>
  <c r="C1060" i="4"/>
  <c r="G240" i="4"/>
  <c r="F253" i="4"/>
  <c r="C260" i="4"/>
  <c r="F285" i="4"/>
  <c r="C296" i="4"/>
  <c r="F379" i="4"/>
  <c r="D515" i="4"/>
  <c r="D491" i="4"/>
  <c r="G484" i="4"/>
  <c r="E470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28" i="16"/>
  <c r="G232" i="4"/>
  <c r="D239" i="4"/>
  <c r="F245" i="4"/>
  <c r="C252" i="4"/>
  <c r="G264" i="4"/>
  <c r="D271" i="4"/>
  <c r="F277" i="4"/>
  <c r="C284" i="4"/>
  <c r="E290" i="4"/>
  <c r="E381" i="4"/>
  <c r="C524" i="4"/>
  <c r="F497" i="4"/>
  <c r="F493" i="4"/>
  <c r="G460" i="4"/>
  <c r="E609" i="4"/>
  <c r="E606" i="4"/>
  <c r="E899" i="4"/>
  <c r="E887" i="4"/>
  <c r="E867" i="4"/>
  <c r="E864" i="4"/>
  <c r="E816" i="4"/>
  <c r="D813" i="4"/>
  <c r="E634" i="4"/>
  <c r="C1056" i="4"/>
  <c r="D522" i="4"/>
  <c r="D747" i="4"/>
  <c r="H53" i="17" s="1"/>
  <c r="G740" i="4"/>
  <c r="G515" i="4"/>
  <c r="G732" i="4"/>
  <c r="G507" i="4"/>
  <c r="G728" i="4"/>
  <c r="G503" i="4"/>
  <c r="G724" i="4"/>
  <c r="G499" i="4"/>
  <c r="D707" i="4"/>
  <c r="D482" i="4"/>
  <c r="D699" i="4"/>
  <c r="D474" i="4"/>
  <c r="E690" i="4"/>
  <c r="E465" i="4"/>
  <c r="E686" i="4"/>
  <c r="E461" i="4"/>
  <c r="D755" i="4"/>
  <c r="D229" i="4"/>
  <c r="E823" i="4"/>
  <c r="I52" i="16" s="1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347" i="4"/>
  <c r="H28" i="20"/>
  <c r="D1345" i="4"/>
  <c r="D1343" i="4"/>
  <c r="D1339" i="4"/>
  <c r="D1337" i="4"/>
  <c r="D1262" i="4"/>
  <c r="D1333" i="4"/>
  <c r="D1258" i="4"/>
  <c r="D1331" i="4"/>
  <c r="D1327" i="4"/>
  <c r="D1323" i="4"/>
  <c r="D1321" i="4"/>
  <c r="D1319" i="4"/>
  <c r="D1317" i="4"/>
  <c r="D1236" i="4"/>
  <c r="D1311" i="4"/>
  <c r="D1309" i="4"/>
  <c r="D1305" i="4"/>
  <c r="D1230" i="4"/>
  <c r="D1303" i="4"/>
  <c r="D1228" i="4"/>
  <c r="D1226" i="4"/>
  <c r="D1224" i="4"/>
  <c r="D1295" i="4"/>
  <c r="D1220" i="4"/>
  <c r="D1216" i="4"/>
  <c r="D1214" i="4"/>
  <c r="D1212" i="4"/>
  <c r="D1287" i="4"/>
  <c r="D1285" i="4"/>
  <c r="D1210" i="4"/>
  <c r="D1206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483" i="4"/>
  <c r="D1467" i="4"/>
  <c r="D1455" i="4"/>
  <c r="D1441" i="4"/>
  <c r="G517" i="4"/>
  <c r="G742" i="4"/>
  <c r="D508" i="4"/>
  <c r="D733" i="4"/>
  <c r="E728" i="4"/>
  <c r="E503" i="4"/>
  <c r="F498" i="4"/>
  <c r="F723" i="4"/>
  <c r="G493" i="4"/>
  <c r="G718" i="4"/>
  <c r="F715" i="4"/>
  <c r="F490" i="4"/>
  <c r="G485" i="4"/>
  <c r="G710" i="4"/>
  <c r="F691" i="4"/>
  <c r="F466" i="4"/>
  <c r="G686" i="4"/>
  <c r="G461" i="4"/>
  <c r="G598" i="4"/>
  <c r="G297" i="4"/>
  <c r="F812" i="4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531" i="4"/>
  <c r="F230" i="4"/>
  <c r="F883" i="4"/>
  <c r="F658" i="4"/>
  <c r="F432" i="4"/>
  <c r="F426" i="4"/>
  <c r="F652" i="4"/>
  <c r="F412" i="4"/>
  <c r="F638" i="4"/>
  <c r="F863" i="4"/>
  <c r="F636" i="4"/>
  <c r="F861" i="4"/>
  <c r="F410" i="4"/>
  <c r="F859" i="4"/>
  <c r="F634" i="4"/>
  <c r="F408" i="4"/>
  <c r="F404" i="4"/>
  <c r="F630" i="4"/>
  <c r="F855" i="4"/>
  <c r="F396" i="4"/>
  <c r="F622" i="4"/>
  <c r="F839" i="4"/>
  <c r="F614" i="4"/>
  <c r="F388" i="4"/>
  <c r="F608" i="4"/>
  <c r="F833" i="4"/>
  <c r="D1342" i="4"/>
  <c r="D1330" i="4"/>
  <c r="D1318" i="4"/>
  <c r="D1306" i="4"/>
  <c r="D1231" i="4"/>
  <c r="D1294" i="4"/>
  <c r="D1219" i="4"/>
  <c r="C1428" i="4"/>
  <c r="G36" i="21" s="1"/>
  <c r="C1054" i="4"/>
  <c r="G49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E251" i="4"/>
  <c r="F390" i="4"/>
  <c r="E471" i="4"/>
  <c r="F664" i="4"/>
  <c r="F624" i="4"/>
  <c r="F877" i="4"/>
  <c r="F847" i="4"/>
  <c r="G726" i="4"/>
  <c r="F707" i="4"/>
  <c r="D1025" i="4"/>
  <c r="D524" i="4"/>
  <c r="D749" i="4"/>
  <c r="F522" i="4"/>
  <c r="C746" i="4"/>
  <c r="C521" i="4"/>
  <c r="E744" i="4"/>
  <c r="E519" i="4"/>
  <c r="F514" i="4"/>
  <c r="F739" i="4"/>
  <c r="D725" i="4"/>
  <c r="D500" i="4"/>
  <c r="E720" i="4"/>
  <c r="E495" i="4"/>
  <c r="C714" i="4"/>
  <c r="C489" i="4"/>
  <c r="E487" i="4"/>
  <c r="E712" i="4"/>
  <c r="D709" i="4"/>
  <c r="D484" i="4"/>
  <c r="D685" i="4"/>
  <c r="D460" i="4"/>
  <c r="F820" i="4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547" i="4"/>
  <c r="F246" i="4"/>
  <c r="C546" i="4"/>
  <c r="C771" i="4"/>
  <c r="E544" i="4"/>
  <c r="E243" i="4"/>
  <c r="I62" i="16" s="1"/>
  <c r="F539" i="4"/>
  <c r="F764" i="4"/>
  <c r="E235" i="4"/>
  <c r="E536" i="4"/>
  <c r="D533" i="4"/>
  <c r="D758" i="4"/>
  <c r="F668" i="4"/>
  <c r="F893" i="4"/>
  <c r="F891" i="4"/>
  <c r="F666" i="4"/>
  <c r="F440" i="4"/>
  <c r="F436" i="4"/>
  <c r="F662" i="4"/>
  <c r="F656" i="4"/>
  <c r="F881" i="4"/>
  <c r="F875" i="4"/>
  <c r="F650" i="4"/>
  <c r="F424" i="4"/>
  <c r="F610" i="4"/>
  <c r="F835" i="4"/>
  <c r="F384" i="4"/>
  <c r="F831" i="4"/>
  <c r="F606" i="4"/>
  <c r="F380" i="4"/>
  <c r="D1334" i="4"/>
  <c r="D1322" i="4"/>
  <c r="D1235" i="4"/>
  <c r="D1310" i="4"/>
  <c r="D1298" i="4"/>
  <c r="D1223" i="4"/>
  <c r="D1286" i="4"/>
  <c r="D1211" i="4"/>
  <c r="D1096" i="4"/>
  <c r="D1470" i="4"/>
  <c r="D1021" i="4"/>
  <c r="D1458" i="4"/>
  <c r="D1009" i="4"/>
  <c r="D1084" i="4"/>
  <c r="D1064" i="4"/>
  <c r="D989" i="4"/>
  <c r="I35" i="17"/>
  <c r="F69" i="15" s="1"/>
  <c r="D232" i="4"/>
  <c r="G257" i="4"/>
  <c r="F398" i="4"/>
  <c r="F430" i="4"/>
  <c r="D476" i="4"/>
  <c r="E592" i="4"/>
  <c r="G566" i="4"/>
  <c r="F865" i="4"/>
  <c r="G791" i="4"/>
  <c r="G1465" i="4" s="1"/>
  <c r="F731" i="4"/>
  <c r="D1112" i="4"/>
  <c r="D741" i="4"/>
  <c r="D516" i="4"/>
  <c r="C738" i="4"/>
  <c r="G734" i="4"/>
  <c r="G509" i="4"/>
  <c r="C730" i="4"/>
  <c r="C505" i="4"/>
  <c r="C722" i="4"/>
  <c r="C497" i="4"/>
  <c r="D492" i="4"/>
  <c r="D717" i="4"/>
  <c r="C706" i="4"/>
  <c r="C481" i="4"/>
  <c r="F699" i="4"/>
  <c r="F474" i="4"/>
  <c r="G694" i="4"/>
  <c r="G469" i="4"/>
  <c r="E688" i="4"/>
  <c r="E463" i="4"/>
  <c r="F458" i="4"/>
  <c r="F683" i="4"/>
  <c r="F755" i="4"/>
  <c r="F530" i="4"/>
  <c r="F229" i="4"/>
  <c r="C819" i="4"/>
  <c r="C293" i="4"/>
  <c r="C594" i="4"/>
  <c r="D814" i="4"/>
  <c r="D589" i="4"/>
  <c r="D288" i="4"/>
  <c r="E584" i="4"/>
  <c r="E809" i="4"/>
  <c r="F278" i="4"/>
  <c r="F804" i="4"/>
  <c r="C578" i="4"/>
  <c r="C803" i="4"/>
  <c r="D272" i="4"/>
  <c r="D798" i="4"/>
  <c r="D790" i="4"/>
  <c r="D565" i="4"/>
  <c r="F788" i="4"/>
  <c r="F563" i="4"/>
  <c r="F262" i="4"/>
  <c r="C787" i="4"/>
  <c r="C261" i="4"/>
  <c r="C562" i="4"/>
  <c r="E785" i="4"/>
  <c r="E259" i="4"/>
  <c r="F555" i="4"/>
  <c r="F254" i="4"/>
  <c r="F780" i="4"/>
  <c r="C779" i="4"/>
  <c r="C253" i="4"/>
  <c r="C554" i="4"/>
  <c r="D549" i="4"/>
  <c r="D248" i="4"/>
  <c r="D240" i="4"/>
  <c r="D541" i="4"/>
  <c r="G759" i="4"/>
  <c r="G1433" i="4" s="1"/>
  <c r="G233" i="4"/>
  <c r="F670" i="4"/>
  <c r="F895" i="4"/>
  <c r="F660" i="4"/>
  <c r="F434" i="4"/>
  <c r="F885" i="4"/>
  <c r="F879" i="4"/>
  <c r="F428" i="4"/>
  <c r="F648" i="4"/>
  <c r="F873" i="4"/>
  <c r="F646" i="4"/>
  <c r="F420" i="4"/>
  <c r="F871" i="4"/>
  <c r="F869" i="4"/>
  <c r="F418" i="4"/>
  <c r="F867" i="4"/>
  <c r="F642" i="4"/>
  <c r="F416" i="4"/>
  <c r="F853" i="4"/>
  <c r="F628" i="4"/>
  <c r="F402" i="4"/>
  <c r="F626" i="4"/>
  <c r="F851" i="4"/>
  <c r="F400" i="4"/>
  <c r="F845" i="4"/>
  <c r="F620" i="4"/>
  <c r="F394" i="4"/>
  <c r="F618" i="4"/>
  <c r="F843" i="4"/>
  <c r="F392" i="4"/>
  <c r="F386" i="4"/>
  <c r="F612" i="4"/>
  <c r="D1346" i="4"/>
  <c r="D1271" i="4"/>
  <c r="D1338" i="4"/>
  <c r="D1251" i="4"/>
  <c r="D1326" i="4"/>
  <c r="D1314" i="4"/>
  <c r="D1227" i="4"/>
  <c r="D1302" i="4"/>
  <c r="D1290" i="4"/>
  <c r="D1215" i="4"/>
  <c r="D1282" i="4"/>
  <c r="D120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35" i="17"/>
  <c r="E69" i="15" s="1"/>
  <c r="F238" i="4"/>
  <c r="D264" i="4"/>
  <c r="G289" i="4"/>
  <c r="D296" i="4"/>
  <c r="F406" i="4"/>
  <c r="F438" i="4"/>
  <c r="E479" i="4"/>
  <c r="C586" i="4"/>
  <c r="E560" i="4"/>
  <c r="G558" i="4"/>
  <c r="F674" i="4"/>
  <c r="F644" i="4"/>
  <c r="F616" i="4"/>
  <c r="F897" i="4"/>
  <c r="F837" i="4"/>
  <c r="F796" i="4"/>
  <c r="E761" i="4"/>
  <c r="E736" i="4"/>
  <c r="D1076" i="4"/>
  <c r="G26" i="20"/>
  <c r="J29" i="16"/>
  <c r="H29" i="16"/>
  <c r="G27" i="20"/>
  <c r="H52" i="16"/>
  <c r="G50" i="21"/>
  <c r="E747" i="4"/>
  <c r="D467" i="4"/>
  <c r="F823" i="4"/>
  <c r="C1340" i="4"/>
  <c r="C1391" i="4"/>
  <c r="C1488" i="4"/>
  <c r="C1464" i="4"/>
  <c r="G26" i="21"/>
  <c r="C1436" i="4"/>
  <c r="J28" i="16"/>
  <c r="G692" i="4"/>
  <c r="E455" i="4"/>
  <c r="E484" i="4"/>
  <c r="C559" i="4"/>
  <c r="D830" i="4"/>
  <c r="C898" i="4"/>
  <c r="G51" i="18" s="1"/>
  <c r="C673" i="4"/>
  <c r="C784" i="4"/>
  <c r="D605" i="4"/>
  <c r="G522" i="4"/>
  <c r="K40" i="17" s="1"/>
  <c r="G294" i="4"/>
  <c r="G33" i="21"/>
  <c r="C52" i="15" s="1"/>
  <c r="I29" i="16"/>
  <c r="F727" i="4"/>
  <c r="G722" i="4"/>
  <c r="F711" i="4"/>
  <c r="G481" i="4"/>
  <c r="D705" i="4"/>
  <c r="G698" i="4"/>
  <c r="F445" i="4"/>
  <c r="F876" i="4"/>
  <c r="F423" i="4"/>
  <c r="F860" i="4"/>
  <c r="F629" i="4"/>
  <c r="F393" i="4"/>
  <c r="F391" i="4"/>
  <c r="C1278" i="4"/>
  <c r="H26" i="21"/>
  <c r="E559" i="4"/>
  <c r="I29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51" i="18" s="1"/>
  <c r="D842" i="4"/>
  <c r="F747" i="4"/>
  <c r="J53" i="17" s="1"/>
  <c r="F692" i="4"/>
  <c r="C1411" i="4"/>
  <c r="C1419" i="4"/>
  <c r="C530" i="4"/>
  <c r="D559" i="4"/>
  <c r="C1328" i="4"/>
  <c r="E673" i="4"/>
  <c r="E898" i="4"/>
  <c r="E784" i="4"/>
  <c r="E617" i="4"/>
  <c r="G473" i="4"/>
  <c r="D1307" i="4"/>
  <c r="E605" i="4"/>
  <c r="D1353" i="4"/>
  <c r="D673" i="4"/>
  <c r="H39" i="18" s="1"/>
  <c r="D617" i="4"/>
  <c r="H27" i="17"/>
  <c r="F425" i="4"/>
  <c r="F502" i="4"/>
  <c r="F409" i="4"/>
  <c r="G746" i="4"/>
  <c r="G521" i="4"/>
  <c r="G738" i="4"/>
  <c r="G513" i="4"/>
  <c r="E732" i="4"/>
  <c r="E507" i="4"/>
  <c r="C726" i="4"/>
  <c r="C501" i="4"/>
  <c r="F719" i="4"/>
  <c r="D713" i="4"/>
  <c r="D488" i="4"/>
  <c r="F687" i="4"/>
  <c r="F462" i="4"/>
  <c r="D6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266" i="4"/>
  <c r="F567" i="4"/>
  <c r="C257" i="4"/>
  <c r="G63" i="16" s="1"/>
  <c r="C783" i="4"/>
  <c r="C558" i="4"/>
  <c r="C775" i="4"/>
  <c r="C550" i="4"/>
  <c r="C249" i="4"/>
  <c r="C542" i="4"/>
  <c r="G29" i="16"/>
  <c r="C767" i="4"/>
  <c r="C241" i="4"/>
  <c r="E757" i="4"/>
  <c r="E532" i="4"/>
  <c r="E231" i="4"/>
  <c r="F443" i="4"/>
  <c r="F894" i="4"/>
  <c r="F669" i="4"/>
  <c r="F868" i="4"/>
  <c r="F417" i="4"/>
  <c r="F858" i="4"/>
  <c r="F633" i="4"/>
  <c r="F840" i="4"/>
  <c r="F389" i="4"/>
  <c r="D1328" i="4"/>
  <c r="D1253" i="4"/>
  <c r="D995" i="4"/>
  <c r="D1444" i="4"/>
  <c r="D1070" i="4"/>
  <c r="D480" i="4"/>
  <c r="F651" i="4"/>
  <c r="E748" i="4"/>
  <c r="C742" i="4"/>
  <c r="C517" i="4"/>
  <c r="F735" i="4"/>
  <c r="G730" i="4"/>
  <c r="G505" i="4"/>
  <c r="E724" i="4"/>
  <c r="E499" i="4"/>
  <c r="E708" i="4"/>
  <c r="E483" i="4"/>
  <c r="F703" i="4"/>
  <c r="F478" i="4"/>
  <c r="D697" i="4"/>
  <c r="D689" i="4"/>
  <c r="D464" i="4"/>
  <c r="G682" i="4"/>
  <c r="G457" i="4"/>
  <c r="C823" i="4"/>
  <c r="C598" i="4"/>
  <c r="F816" i="4"/>
  <c r="F591" i="4"/>
  <c r="F290" i="4"/>
  <c r="E813" i="4"/>
  <c r="E588" i="4"/>
  <c r="E287" i="4"/>
  <c r="F808" i="4"/>
  <c r="F282" i="4"/>
  <c r="F583" i="4"/>
  <c r="G803" i="4"/>
  <c r="G1477" i="4" s="1"/>
  <c r="G578" i="4"/>
  <c r="G277" i="4"/>
  <c r="F800" i="4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441" i="4"/>
  <c r="F892" i="4"/>
  <c r="F886" i="4"/>
  <c r="F661" i="4"/>
  <c r="F435" i="4"/>
  <c r="F880" i="4"/>
  <c r="F429" i="4"/>
  <c r="F655" i="4"/>
  <c r="F872" i="4"/>
  <c r="F647" i="4"/>
  <c r="F421" i="4"/>
  <c r="F866" i="4"/>
  <c r="F641" i="4"/>
  <c r="F415" i="4"/>
  <c r="F411" i="4"/>
  <c r="F637" i="4"/>
  <c r="F862" i="4"/>
  <c r="F856" i="4"/>
  <c r="F631" i="4"/>
  <c r="F405" i="4"/>
  <c r="F625" i="4"/>
  <c r="F850" i="4"/>
  <c r="F399" i="4"/>
  <c r="F621" i="4"/>
  <c r="F395" i="4"/>
  <c r="F613" i="4"/>
  <c r="F838" i="4"/>
  <c r="F387" i="4"/>
  <c r="F609" i="4"/>
  <c r="F834" i="4"/>
  <c r="F383" i="4"/>
  <c r="D1344" i="4"/>
  <c r="D1269" i="4"/>
  <c r="D1336" i="4"/>
  <c r="D1261" i="4"/>
  <c r="D1320" i="4"/>
  <c r="D1245" i="4"/>
  <c r="D1312" i="4"/>
  <c r="D1237" i="4"/>
  <c r="D1304" i="4"/>
  <c r="D1229" i="4"/>
  <c r="D1296" i="4"/>
  <c r="D1221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F486" i="4"/>
  <c r="G497" i="4"/>
  <c r="C718" i="4"/>
  <c r="C493" i="4"/>
  <c r="E716" i="4"/>
  <c r="E491" i="4"/>
  <c r="C710" i="4"/>
  <c r="C485" i="4"/>
  <c r="G706" i="4"/>
  <c r="F695" i="4"/>
  <c r="F470" i="4"/>
  <c r="G465" i="4"/>
  <c r="G690" i="4"/>
  <c r="F298" i="4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535" i="4"/>
  <c r="F234" i="4"/>
  <c r="F673" i="4"/>
  <c r="F898" i="4"/>
  <c r="J29" i="18"/>
  <c r="F447" i="4"/>
  <c r="F890" i="4"/>
  <c r="F665" i="4"/>
  <c r="F884" i="4"/>
  <c r="F433" i="4"/>
  <c r="F427" i="4"/>
  <c r="F653" i="4"/>
  <c r="F870" i="4"/>
  <c r="F645" i="4"/>
  <c r="F419" i="4"/>
  <c r="F852" i="4"/>
  <c r="F627" i="4"/>
  <c r="F401" i="4"/>
  <c r="F848" i="4"/>
  <c r="F397" i="4"/>
  <c r="F623" i="4"/>
  <c r="F844" i="4"/>
  <c r="F619" i="4"/>
  <c r="F836" i="4"/>
  <c r="F611" i="4"/>
  <c r="F385" i="4"/>
  <c r="F832" i="4"/>
  <c r="F381" i="4"/>
  <c r="F607" i="4"/>
  <c r="D1340" i="4"/>
  <c r="D1265" i="4"/>
  <c r="D1332" i="4"/>
  <c r="D1257" i="4"/>
  <c r="D1316" i="4"/>
  <c r="D1241" i="4"/>
  <c r="D1308" i="4"/>
  <c r="D1233" i="4"/>
  <c r="D1300" i="4"/>
  <c r="D1225" i="4"/>
  <c r="D1292" i="4"/>
  <c r="D1284" i="4"/>
  <c r="D1209" i="4"/>
  <c r="D1496" i="4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F407" i="4"/>
  <c r="F439" i="4"/>
  <c r="F510" i="4"/>
  <c r="F635" i="4"/>
  <c r="F615" i="4"/>
  <c r="D520" i="4"/>
  <c r="D737" i="4"/>
  <c r="D512" i="4"/>
  <c r="C734" i="4"/>
  <c r="C509" i="4"/>
  <c r="D729" i="4"/>
  <c r="D504" i="4"/>
  <c r="D721" i="4"/>
  <c r="D496" i="4"/>
  <c r="G714" i="4"/>
  <c r="G489" i="4"/>
  <c r="E467" i="4"/>
  <c r="E692" i="4"/>
  <c r="I28" i="17"/>
  <c r="E684" i="4"/>
  <c r="E459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543" i="4"/>
  <c r="F242" i="4"/>
  <c r="D762" i="4"/>
  <c r="D537" i="4"/>
  <c r="D236" i="4"/>
  <c r="C830" i="4"/>
  <c r="G49" i="18" s="1"/>
  <c r="C379" i="4"/>
  <c r="C605" i="4"/>
  <c r="F888" i="4"/>
  <c r="F663" i="4"/>
  <c r="F437" i="4"/>
  <c r="F882" i="4"/>
  <c r="F657" i="4"/>
  <c r="F431" i="4"/>
  <c r="F874" i="4"/>
  <c r="F649" i="4"/>
  <c r="F864" i="4"/>
  <c r="F413" i="4"/>
  <c r="F639" i="4"/>
  <c r="F854" i="4"/>
  <c r="F403" i="4"/>
  <c r="F617" i="4"/>
  <c r="J27" i="18"/>
  <c r="F842" i="4"/>
  <c r="C1353" i="4"/>
  <c r="C1203" i="4"/>
  <c r="D1249" i="4"/>
  <c r="D1324" i="4"/>
  <c r="D1288" i="4"/>
  <c r="D1213" i="4"/>
  <c r="D1440" i="4"/>
  <c r="D1066" i="4"/>
  <c r="D991" i="4"/>
  <c r="F659" i="4"/>
  <c r="D1217" i="4"/>
  <c r="G30" i="16"/>
  <c r="D1082" i="4"/>
  <c r="D1456" i="4"/>
  <c r="D1007" i="4"/>
  <c r="F846" i="4"/>
  <c r="E740" i="4"/>
  <c r="E515" i="4"/>
  <c r="D1074" i="4"/>
  <c r="D1448" i="4"/>
  <c r="D999" i="4"/>
  <c r="G28" i="16"/>
  <c r="C297" i="4"/>
  <c r="G64" i="16" s="1"/>
  <c r="F518" i="4"/>
  <c r="F643" i="4"/>
  <c r="D680" i="4"/>
  <c r="D455" i="4"/>
  <c r="E700" i="4"/>
  <c r="E475" i="4"/>
  <c r="D1003" i="4"/>
  <c r="D1452" i="4"/>
  <c r="D1078" i="4"/>
  <c r="F494" i="4"/>
  <c r="D472" i="4"/>
  <c r="F667" i="4"/>
  <c r="F878" i="4"/>
  <c r="D802" i="4"/>
  <c r="I28" i="18"/>
  <c r="H28" i="18"/>
  <c r="J28" i="18"/>
  <c r="G28" i="18"/>
  <c r="F444" i="4"/>
  <c r="F294" i="4"/>
  <c r="G291" i="4"/>
  <c r="D446" i="4"/>
  <c r="C448" i="4"/>
  <c r="E1262" i="4"/>
  <c r="E1238" i="4"/>
  <c r="E1217" i="4"/>
  <c r="E1207" i="4"/>
  <c r="D1272" i="4"/>
  <c r="G1270" i="4"/>
  <c r="G1419" i="4" s="1"/>
  <c r="D1267" i="4"/>
  <c r="G1264" i="4"/>
  <c r="G1413" i="4" s="1"/>
  <c r="E1263" i="4"/>
  <c r="G1261" i="4"/>
  <c r="G1410" i="4" s="1"/>
  <c r="E1260" i="4"/>
  <c r="D1259" i="4"/>
  <c r="G1257" i="4"/>
  <c r="G1406" i="4" s="1"/>
  <c r="E1256" i="4"/>
  <c r="D1255" i="4"/>
  <c r="E1253" i="4"/>
  <c r="D1252" i="4"/>
  <c r="G1250" i="4"/>
  <c r="G1399" i="4" s="1"/>
  <c r="G1247" i="4"/>
  <c r="G1396" i="4" s="1"/>
  <c r="D1246" i="4"/>
  <c r="G1244" i="4"/>
  <c r="G1393" i="4" s="1"/>
  <c r="E1243" i="4"/>
  <c r="D1242" i="4"/>
  <c r="G1240" i="4"/>
  <c r="G1389" i="4" s="1"/>
  <c r="E1239" i="4"/>
  <c r="E294" i="4"/>
  <c r="F291" i="4"/>
  <c r="E446" i="4"/>
  <c r="C1272" i="4"/>
  <c r="F1270" i="4"/>
  <c r="F1419" i="4" s="1"/>
  <c r="C1269" i="4"/>
  <c r="C1267" i="4"/>
  <c r="F1264" i="4"/>
  <c r="F1413" i="4" s="1"/>
  <c r="F1261" i="4"/>
  <c r="F1410" i="4" s="1"/>
  <c r="C1259" i="4"/>
  <c r="F1257" i="4"/>
  <c r="F1406" i="4" s="1"/>
  <c r="C1255" i="4"/>
  <c r="C1252" i="4"/>
  <c r="F1250" i="4"/>
  <c r="F1399" i="4" s="1"/>
  <c r="C1249" i="4"/>
  <c r="F1247" i="4"/>
  <c r="F1396" i="4" s="1"/>
  <c r="C1246" i="4"/>
  <c r="F1244" i="4"/>
  <c r="F1393" i="4" s="1"/>
  <c r="C1242" i="4"/>
  <c r="F1240" i="4"/>
  <c r="F1389" i="4" s="1"/>
  <c r="F1237" i="4"/>
  <c r="F1386" i="4" s="1"/>
  <c r="F442" i="4"/>
  <c r="E291" i="4"/>
  <c r="D447" i="4"/>
  <c r="E1254" i="4"/>
  <c r="E1233" i="4"/>
  <c r="E1214" i="4"/>
  <c r="G1271" i="4"/>
  <c r="G1420" i="4" s="1"/>
  <c r="D1270" i="4"/>
  <c r="E1268" i="4"/>
  <c r="E1266" i="4"/>
  <c r="E1264" i="4"/>
  <c r="D1263" i="4"/>
  <c r="E1261" i="4"/>
  <c r="D1260" i="4"/>
  <c r="G1258" i="4"/>
  <c r="G1407" i="4" s="1"/>
  <c r="E1257" i="4"/>
  <c r="D1256" i="4"/>
  <c r="G1254" i="4"/>
  <c r="G1403" i="4" s="1"/>
  <c r="G1251" i="4"/>
  <c r="G1400" i="4" s="1"/>
  <c r="E1250" i="4"/>
  <c r="G1248" i="4"/>
  <c r="G1397" i="4" s="1"/>
  <c r="E1247" i="4"/>
  <c r="G1245" i="4"/>
  <c r="G1394" i="4" s="1"/>
  <c r="E1244" i="4"/>
  <c r="D1243" i="4"/>
  <c r="G1241" i="4"/>
  <c r="G1390" i="4" s="1"/>
  <c r="E1240" i="4"/>
  <c r="D1239" i="4"/>
  <c r="E447" i="4"/>
  <c r="F1271" i="4"/>
  <c r="F1420" i="4" s="1"/>
  <c r="C1270" i="4"/>
  <c r="C1263" i="4"/>
  <c r="C1260" i="4"/>
  <c r="F1258" i="4"/>
  <c r="F1407" i="4" s="1"/>
  <c r="C1256" i="4"/>
  <c r="F1254" i="4"/>
  <c r="F1403" i="4" s="1"/>
  <c r="C1253" i="4"/>
  <c r="F1251" i="4"/>
  <c r="F1400" i="4" s="1"/>
  <c r="F1248" i="4"/>
  <c r="F1397" i="4" s="1"/>
  <c r="F1245" i="4"/>
  <c r="F1394" i="4" s="1"/>
  <c r="C1243" i="4"/>
  <c r="F1241" i="4"/>
  <c r="F1390" i="4" s="1"/>
  <c r="C1239" i="4"/>
  <c r="F448" i="4"/>
  <c r="E293" i="4"/>
  <c r="D448" i="4"/>
  <c r="E1270" i="4"/>
  <c r="E1249" i="4"/>
  <c r="E1230" i="4"/>
  <c r="E1210" i="4"/>
  <c r="E1204" i="4"/>
  <c r="G1272" i="4"/>
  <c r="G1421" i="4" s="1"/>
  <c r="E1271" i="4"/>
  <c r="G1269" i="4"/>
  <c r="G1418" i="4" s="1"/>
  <c r="D1268" i="4"/>
  <c r="D1266" i="4"/>
  <c r="D1264" i="4"/>
  <c r="G1262" i="4"/>
  <c r="G1411" i="4" s="1"/>
  <c r="G1259" i="4"/>
  <c r="G1408" i="4" s="1"/>
  <c r="E1258" i="4"/>
  <c r="G1255" i="4"/>
  <c r="G1404" i="4" s="1"/>
  <c r="D1254" i="4"/>
  <c r="G1252" i="4"/>
  <c r="G1401" i="4" s="1"/>
  <c r="E1251" i="4"/>
  <c r="D1250" i="4"/>
  <c r="E1248" i="4"/>
  <c r="D1247" i="4"/>
  <c r="E1245" i="4"/>
  <c r="D1244" i="4"/>
  <c r="G1242" i="4"/>
  <c r="G1391" i="4" s="1"/>
  <c r="E1241" i="4"/>
  <c r="D1240" i="4"/>
  <c r="G1238" i="4"/>
  <c r="G1387" i="4" s="1"/>
  <c r="G292" i="4"/>
  <c r="E448" i="4"/>
  <c r="F1272" i="4"/>
  <c r="F1421" i="4" s="1"/>
  <c r="F1269" i="4"/>
  <c r="F1418" i="4" s="1"/>
  <c r="C1268" i="4"/>
  <c r="C1266" i="4"/>
  <c r="C1264" i="4"/>
  <c r="F1262" i="4"/>
  <c r="F1411" i="4" s="1"/>
  <c r="C1261" i="4"/>
  <c r="F1259" i="4"/>
  <c r="F1408" i="4" s="1"/>
  <c r="C1257" i="4"/>
  <c r="F1255" i="4"/>
  <c r="F1404" i="4" s="1"/>
  <c r="C1254" i="4"/>
  <c r="F1252" i="4"/>
  <c r="F1401" i="4" s="1"/>
  <c r="C1250" i="4"/>
  <c r="C1247" i="4"/>
  <c r="C1244" i="4"/>
  <c r="F1242" i="4"/>
  <c r="F1391" i="4" s="1"/>
  <c r="F446" i="4"/>
  <c r="F292" i="4"/>
  <c r="F293" i="4"/>
  <c r="K35" i="17"/>
  <c r="H69" i="15" s="1"/>
  <c r="H29" i="17"/>
  <c r="E1246" i="4"/>
  <c r="H27" i="21"/>
  <c r="G27" i="21"/>
  <c r="G28" i="21"/>
  <c r="D1234" i="4"/>
  <c r="E1235" i="4"/>
  <c r="G1236" i="4"/>
  <c r="G1385" i="4" s="1"/>
  <c r="F1239" i="4"/>
  <c r="F1388" i="4" s="1"/>
  <c r="F1243" i="4"/>
  <c r="F1392" i="4" s="1"/>
  <c r="F1249" i="4"/>
  <c r="F1398" i="4" s="1"/>
  <c r="F1260" i="4"/>
  <c r="F1409" i="4" s="1"/>
  <c r="E1265" i="4"/>
  <c r="F1235" i="4"/>
  <c r="F1384" i="4" s="1"/>
  <c r="C1237" i="4"/>
  <c r="G1239" i="4"/>
  <c r="G1388" i="4" s="1"/>
  <c r="G1243" i="4"/>
  <c r="G1392" i="4" s="1"/>
  <c r="G1249" i="4"/>
  <c r="G1398" i="4" s="1"/>
  <c r="E1255" i="4"/>
  <c r="G1260" i="4"/>
  <c r="G1409" i="4" s="1"/>
  <c r="E1267" i="4"/>
  <c r="C447" i="4"/>
  <c r="E292" i="4"/>
  <c r="I27" i="17"/>
  <c r="I30" i="16"/>
  <c r="J30" i="16"/>
  <c r="J28" i="17"/>
  <c r="I29" i="17"/>
  <c r="J29" i="17"/>
  <c r="H30" i="16"/>
  <c r="D692" i="4"/>
  <c r="J35" i="17"/>
  <c r="G69" i="15" s="1"/>
  <c r="K27" i="17"/>
  <c r="F467" i="4"/>
  <c r="J38" i="17" s="1"/>
  <c r="G29" i="17"/>
  <c r="H28" i="17"/>
  <c r="G53" i="17"/>
  <c r="K28" i="17"/>
  <c r="K29" i="17"/>
  <c r="I48" i="20" l="1"/>
  <c r="G62" i="18"/>
  <c r="H46" i="20"/>
  <c r="H47" i="20"/>
  <c r="G35" i="20"/>
  <c r="I57" i="20"/>
  <c r="I46" i="20"/>
  <c r="I58" i="20"/>
  <c r="H37" i="20"/>
  <c r="H57" i="20"/>
  <c r="H61" i="21"/>
  <c r="G45" i="21"/>
  <c r="G61" i="21"/>
  <c r="G61" i="18"/>
  <c r="H63" i="18"/>
  <c r="H48" i="17"/>
  <c r="H64" i="17"/>
  <c r="I65" i="17"/>
  <c r="H65" i="17"/>
  <c r="I61" i="17"/>
  <c r="K64" i="17"/>
  <c r="K61" i="17"/>
  <c r="H38" i="16"/>
  <c r="J63" i="16"/>
  <c r="J65" i="16" s="1"/>
  <c r="J66" i="16" s="1"/>
  <c r="J64" i="17"/>
  <c r="H45" i="21"/>
  <c r="H62" i="18"/>
  <c r="H60" i="21"/>
  <c r="G58" i="20"/>
  <c r="G63" i="18"/>
  <c r="G64" i="18" s="1"/>
  <c r="G65" i="18" s="1"/>
  <c r="I59" i="20"/>
  <c r="I63" i="18"/>
  <c r="J63" i="18"/>
  <c r="J61" i="18"/>
  <c r="J52" i="16"/>
  <c r="I62" i="18"/>
  <c r="H57" i="21"/>
  <c r="I37" i="20"/>
  <c r="I64" i="17"/>
  <c r="G64" i="17"/>
  <c r="G67" i="17" s="1"/>
  <c r="I63" i="16"/>
  <c r="G62" i="16"/>
  <c r="G65" i="16" s="1"/>
  <c r="G66" i="16" s="1"/>
  <c r="H64" i="16"/>
  <c r="J64" i="16"/>
  <c r="H51" i="16"/>
  <c r="G40" i="17"/>
  <c r="K53" i="17"/>
  <c r="J62" i="18"/>
  <c r="H59" i="20"/>
  <c r="J48" i="17"/>
  <c r="H58" i="20"/>
  <c r="G60" i="21"/>
  <c r="G37" i="20"/>
  <c r="I61" i="18"/>
  <c r="H62" i="16"/>
  <c r="H39" i="17"/>
  <c r="J40" i="16"/>
  <c r="I35" i="20"/>
  <c r="H35" i="20"/>
  <c r="K65" i="17"/>
  <c r="J65" i="17"/>
  <c r="J74" i="17"/>
  <c r="I74" i="17"/>
  <c r="I64" i="16"/>
  <c r="I65" i="16" s="1"/>
  <c r="I66" i="16" s="1"/>
  <c r="H63" i="16"/>
  <c r="H61" i="18"/>
  <c r="H69" i="21"/>
  <c r="I53" i="17"/>
  <c r="J40" i="17"/>
  <c r="H38" i="18"/>
  <c r="G38" i="21"/>
  <c r="I51" i="16"/>
  <c r="I53" i="16" s="1"/>
  <c r="I54" i="16" s="1"/>
  <c r="I48" i="17"/>
  <c r="I52" i="17"/>
  <c r="H61" i="17"/>
  <c r="J66" i="17"/>
  <c r="K48" i="17"/>
  <c r="H38" i="17"/>
  <c r="H40" i="16"/>
  <c r="G63" i="21"/>
  <c r="G67" i="21" s="1"/>
  <c r="G59" i="20"/>
  <c r="J39" i="16"/>
  <c r="H30" i="18"/>
  <c r="H50" i="21"/>
  <c r="H40" i="17"/>
  <c r="G57" i="20"/>
  <c r="H74" i="17"/>
  <c r="G74" i="17"/>
  <c r="K74" i="17"/>
  <c r="G40" i="16"/>
  <c r="H39" i="16"/>
  <c r="H62" i="21"/>
  <c r="G37" i="18"/>
  <c r="G52" i="16"/>
  <c r="K38" i="17"/>
  <c r="H38" i="21"/>
  <c r="I66" i="17"/>
  <c r="H37" i="21"/>
  <c r="I38" i="16"/>
  <c r="I29" i="20"/>
  <c r="I31" i="20" s="1"/>
  <c r="I32" i="20" s="1"/>
  <c r="G30" i="18"/>
  <c r="G39" i="18"/>
  <c r="I39" i="16"/>
  <c r="H50" i="16"/>
  <c r="H36" i="20"/>
  <c r="J51" i="18"/>
  <c r="K52" i="17"/>
  <c r="H37" i="18"/>
  <c r="K39" i="17"/>
  <c r="I39" i="18"/>
  <c r="J51" i="16"/>
  <c r="J38" i="18"/>
  <c r="H52" i="17"/>
  <c r="H48" i="20"/>
  <c r="H29" i="20"/>
  <c r="G29" i="20"/>
  <c r="H36" i="21"/>
  <c r="G37" i="21"/>
  <c r="G48" i="21"/>
  <c r="G51" i="21" s="1"/>
  <c r="G55" i="21" s="1"/>
  <c r="I51" i="18"/>
  <c r="J49" i="18"/>
  <c r="H49" i="18"/>
  <c r="G50" i="18"/>
  <c r="G52" i="18" s="1"/>
  <c r="H31" i="16"/>
  <c r="H32" i="16" s="1"/>
  <c r="J61" i="17"/>
  <c r="K51" i="17"/>
  <c r="G38" i="18"/>
  <c r="J50" i="16"/>
  <c r="I39" i="17"/>
  <c r="H48" i="21"/>
  <c r="I37" i="18"/>
  <c r="I30" i="18"/>
  <c r="I31" i="18" s="1"/>
  <c r="G36" i="20"/>
  <c r="J38" i="16"/>
  <c r="J31" i="16"/>
  <c r="J32" i="16" s="1"/>
  <c r="G49" i="20"/>
  <c r="I49" i="18"/>
  <c r="I38" i="17"/>
  <c r="H50" i="18"/>
  <c r="J51" i="17"/>
  <c r="J52" i="17"/>
  <c r="I50" i="18"/>
  <c r="I31" i="16"/>
  <c r="I32" i="16" s="1"/>
  <c r="H29" i="21"/>
  <c r="I38" i="18"/>
  <c r="J39" i="17"/>
  <c r="H30" i="17"/>
  <c r="H31" i="17" s="1"/>
  <c r="I30" i="17"/>
  <c r="J50" i="18"/>
  <c r="J30" i="17"/>
  <c r="J39" i="18"/>
  <c r="I51" i="17"/>
  <c r="G29" i="21"/>
  <c r="G38" i="16"/>
  <c r="G39" i="16"/>
  <c r="H51" i="17"/>
  <c r="J30" i="18"/>
  <c r="H49" i="21"/>
  <c r="J37" i="18"/>
  <c r="G31" i="16"/>
  <c r="K30" i="17"/>
  <c r="G50" i="16"/>
  <c r="G51" i="16"/>
  <c r="K67" i="17" l="1"/>
  <c r="K68" i="17" s="1"/>
  <c r="J41" i="17"/>
  <c r="J42" i="17" s="1"/>
  <c r="H67" i="17"/>
  <c r="H68" i="17" s="1"/>
  <c r="H53" i="16"/>
  <c r="H54" i="16" s="1"/>
  <c r="H64" i="18"/>
  <c r="H65" i="18" s="1"/>
  <c r="I64" i="18"/>
  <c r="I65" i="18" s="1"/>
  <c r="H60" i="20"/>
  <c r="H62" i="20" s="1"/>
  <c r="H63" i="20" s="1"/>
  <c r="D119" i="15" s="1"/>
  <c r="G38" i="20"/>
  <c r="G40" i="20" s="1"/>
  <c r="G41" i="20" s="1"/>
  <c r="C113" i="15" s="1"/>
  <c r="H63" i="21"/>
  <c r="H67" i="21" s="1"/>
  <c r="J64" i="18"/>
  <c r="J65" i="18" s="1"/>
  <c r="H65" i="16"/>
  <c r="H66" i="16" s="1"/>
  <c r="I67" i="17"/>
  <c r="I68" i="17" s="1"/>
  <c r="J67" i="17"/>
  <c r="J68" i="17" s="1"/>
  <c r="H40" i="18"/>
  <c r="H43" i="18" s="1"/>
  <c r="I54" i="17"/>
  <c r="I55" i="17" s="1"/>
  <c r="I59" i="17" s="1"/>
  <c r="G39" i="21"/>
  <c r="G43" i="21" s="1"/>
  <c r="H41" i="17"/>
  <c r="H42" i="17" s="1"/>
  <c r="H46" i="17" s="1"/>
  <c r="E65" i="15" s="1"/>
  <c r="H41" i="18"/>
  <c r="G60" i="20"/>
  <c r="G62" i="20" s="1"/>
  <c r="G64" i="20" s="1"/>
  <c r="C120" i="15" s="1"/>
  <c r="J33" i="17"/>
  <c r="J31" i="17"/>
  <c r="G33" i="18"/>
  <c r="G31" i="18"/>
  <c r="G70" i="17"/>
  <c r="G68" i="17"/>
  <c r="G72" i="17" s="1"/>
  <c r="D72" i="15" s="1"/>
  <c r="G53" i="18"/>
  <c r="G57" i="18" s="1"/>
  <c r="G65" i="21"/>
  <c r="C55" i="15" s="1"/>
  <c r="H41" i="16"/>
  <c r="H44" i="16" s="1"/>
  <c r="J33" i="18"/>
  <c r="J31" i="18"/>
  <c r="K33" i="17"/>
  <c r="K31" i="17"/>
  <c r="G67" i="18"/>
  <c r="G68" i="18" s="1"/>
  <c r="E103" i="15" s="1"/>
  <c r="H33" i="18"/>
  <c r="H31" i="18"/>
  <c r="I33" i="17"/>
  <c r="I31" i="17"/>
  <c r="G34" i="16"/>
  <c r="G32" i="16"/>
  <c r="G69" i="18"/>
  <c r="E104" i="15" s="1"/>
  <c r="J41" i="16"/>
  <c r="J44" i="16" s="1"/>
  <c r="I41" i="16"/>
  <c r="K41" i="17"/>
  <c r="I60" i="20"/>
  <c r="I62" i="20" s="1"/>
  <c r="H39" i="21"/>
  <c r="H69" i="18"/>
  <c r="F104" i="15" s="1"/>
  <c r="J70" i="16"/>
  <c r="H88" i="15" s="1"/>
  <c r="J68" i="16"/>
  <c r="J69" i="16" s="1"/>
  <c r="H87" i="15" s="1"/>
  <c r="I70" i="16"/>
  <c r="G88" i="15" s="1"/>
  <c r="I68" i="16"/>
  <c r="I69" i="16" s="1"/>
  <c r="G87" i="15" s="1"/>
  <c r="G70" i="16"/>
  <c r="E88" i="15" s="1"/>
  <c r="G68" i="16"/>
  <c r="G69" i="16" s="1"/>
  <c r="E87" i="15" s="1"/>
  <c r="I58" i="16"/>
  <c r="J46" i="17"/>
  <c r="K70" i="17"/>
  <c r="K71" i="17" s="1"/>
  <c r="H71" i="15" s="1"/>
  <c r="K72" i="17"/>
  <c r="H72" i="15" s="1"/>
  <c r="G40" i="18"/>
  <c r="H38" i="20"/>
  <c r="I49" i="20"/>
  <c r="I38" i="20"/>
  <c r="G31" i="20"/>
  <c r="G32" i="20" s="1"/>
  <c r="C111" i="15" s="1"/>
  <c r="G51" i="20"/>
  <c r="G31" i="21"/>
  <c r="G32" i="21" s="1"/>
  <c r="C45" i="15" s="1"/>
  <c r="H31" i="21"/>
  <c r="H32" i="21" s="1"/>
  <c r="D45" i="15" s="1"/>
  <c r="G53" i="21"/>
  <c r="C51" i="15" s="1"/>
  <c r="G55" i="18"/>
  <c r="J34" i="16"/>
  <c r="J35" i="16" s="1"/>
  <c r="H79" i="15" s="1"/>
  <c r="I56" i="16"/>
  <c r="I57" i="16" s="1"/>
  <c r="H34" i="16"/>
  <c r="H35" i="16" s="1"/>
  <c r="F79" i="15" s="1"/>
  <c r="I34" i="16"/>
  <c r="I35" i="16" s="1"/>
  <c r="G79" i="15" s="1"/>
  <c r="K54" i="17"/>
  <c r="K55" i="17" s="1"/>
  <c r="H33" i="17"/>
  <c r="H34" i="17" s="1"/>
  <c r="E62" i="15" s="1"/>
  <c r="J44" i="17"/>
  <c r="H31" i="20"/>
  <c r="H32" i="20" s="1"/>
  <c r="D111" i="15" s="1"/>
  <c r="H49" i="20"/>
  <c r="J53" i="16"/>
  <c r="J54" i="16" s="1"/>
  <c r="H54" i="17"/>
  <c r="H55" i="17" s="1"/>
  <c r="I33" i="18"/>
  <c r="I34" i="18" s="1"/>
  <c r="G95" i="15" s="1"/>
  <c r="J52" i="18"/>
  <c r="J53" i="18" s="1"/>
  <c r="I40" i="18"/>
  <c r="H52" i="18"/>
  <c r="H53" i="18" s="1"/>
  <c r="I52" i="18"/>
  <c r="I53" i="18" s="1"/>
  <c r="J54" i="17"/>
  <c r="J55" i="17" s="1"/>
  <c r="I41" i="17"/>
  <c r="I42" i="17" s="1"/>
  <c r="H51" i="21"/>
  <c r="H55" i="21" s="1"/>
  <c r="J40" i="18"/>
  <c r="G41" i="16"/>
  <c r="G53" i="16"/>
  <c r="G54" i="16" s="1"/>
  <c r="J72" i="17" l="1"/>
  <c r="G72" i="15" s="1"/>
  <c r="H56" i="16"/>
  <c r="H70" i="17"/>
  <c r="H71" i="17" s="1"/>
  <c r="E71" i="15" s="1"/>
  <c r="H58" i="16"/>
  <c r="F85" i="15" s="1"/>
  <c r="H67" i="18"/>
  <c r="H68" i="18" s="1"/>
  <c r="I67" i="18"/>
  <c r="I68" i="18" s="1"/>
  <c r="G103" i="15" s="1"/>
  <c r="I70" i="17"/>
  <c r="I71" i="17" s="1"/>
  <c r="F71" i="15" s="1"/>
  <c r="I72" i="17"/>
  <c r="F72" i="15" s="1"/>
  <c r="H72" i="17"/>
  <c r="E72" i="15" s="1"/>
  <c r="I69" i="18"/>
  <c r="G104" i="15" s="1"/>
  <c r="H68" i="16"/>
  <c r="H69" i="16" s="1"/>
  <c r="F87" i="15" s="1"/>
  <c r="J67" i="18"/>
  <c r="J68" i="18" s="1"/>
  <c r="H103" i="15" s="1"/>
  <c r="H65" i="21"/>
  <c r="H66" i="21" s="1"/>
  <c r="D54" i="15" s="1"/>
  <c r="H70" i="16"/>
  <c r="F88" i="15" s="1"/>
  <c r="J69" i="18"/>
  <c r="H104" i="15" s="1"/>
  <c r="H45" i="18"/>
  <c r="F98" i="15" s="1"/>
  <c r="I57" i="17"/>
  <c r="I58" i="17" s="1"/>
  <c r="F67" i="15" s="1"/>
  <c r="J70" i="17"/>
  <c r="J71" i="17" s="1"/>
  <c r="G71" i="15" s="1"/>
  <c r="H44" i="17"/>
  <c r="H45" i="17" s="1"/>
  <c r="G41" i="21"/>
  <c r="C48" i="15" s="1"/>
  <c r="I34" i="17"/>
  <c r="F62" i="15" s="1"/>
  <c r="J34" i="18"/>
  <c r="H95" i="15" s="1"/>
  <c r="K34" i="17"/>
  <c r="H62" i="15" s="1"/>
  <c r="J34" i="17"/>
  <c r="G62" i="15" s="1"/>
  <c r="G34" i="18"/>
  <c r="E95" i="15" s="1"/>
  <c r="G66" i="21"/>
  <c r="G68" i="21" s="1"/>
  <c r="G71" i="17"/>
  <c r="D71" i="15" s="1"/>
  <c r="G35" i="16"/>
  <c r="E79" i="15" s="1"/>
  <c r="H42" i="16"/>
  <c r="H46" i="16" s="1"/>
  <c r="F82" i="15" s="1"/>
  <c r="E101" i="15"/>
  <c r="K42" i="17"/>
  <c r="K46" i="17" s="1"/>
  <c r="H34" i="18"/>
  <c r="F95" i="15" s="1"/>
  <c r="I42" i="16"/>
  <c r="I46" i="16" s="1"/>
  <c r="G42" i="16"/>
  <c r="G46" i="16" s="1"/>
  <c r="G70" i="18"/>
  <c r="J42" i="16"/>
  <c r="J45" i="16" s="1"/>
  <c r="H81" i="15" s="1"/>
  <c r="I41" i="18"/>
  <c r="I45" i="18" s="1"/>
  <c r="I44" i="16"/>
  <c r="G41" i="18"/>
  <c r="G45" i="18" s="1"/>
  <c r="J41" i="18"/>
  <c r="J45" i="18" s="1"/>
  <c r="G43" i="18"/>
  <c r="H41" i="21"/>
  <c r="H42" i="21" s="1"/>
  <c r="H43" i="21"/>
  <c r="D48" i="15" s="1"/>
  <c r="H40" i="20"/>
  <c r="H41" i="20" s="1"/>
  <c r="D113" i="15" s="1"/>
  <c r="G42" i="20"/>
  <c r="C114" i="15" s="1"/>
  <c r="I64" i="20"/>
  <c r="I63" i="20"/>
  <c r="I51" i="20"/>
  <c r="I52" i="20" s="1"/>
  <c r="G65" i="15"/>
  <c r="K44" i="17"/>
  <c r="G53" i="20"/>
  <c r="C117" i="15" s="1"/>
  <c r="D55" i="15"/>
  <c r="G63" i="20"/>
  <c r="H64" i="20"/>
  <c r="I57" i="18"/>
  <c r="H57" i="18"/>
  <c r="J55" i="18"/>
  <c r="J56" i="18" s="1"/>
  <c r="J57" i="18"/>
  <c r="H101" i="15" s="1"/>
  <c r="J71" i="16"/>
  <c r="G71" i="16"/>
  <c r="I71" i="16"/>
  <c r="H57" i="16"/>
  <c r="G56" i="16"/>
  <c r="G58" i="16"/>
  <c r="E85" i="15" s="1"/>
  <c r="J56" i="16"/>
  <c r="J57" i="16" s="1"/>
  <c r="J58" i="16"/>
  <c r="H85" i="15" s="1"/>
  <c r="K73" i="17"/>
  <c r="K57" i="17"/>
  <c r="K58" i="17" s="1"/>
  <c r="K59" i="17"/>
  <c r="H68" i="15" s="1"/>
  <c r="J59" i="17"/>
  <c r="H59" i="17"/>
  <c r="J45" i="17"/>
  <c r="J47" i="17" s="1"/>
  <c r="I46" i="17"/>
  <c r="H73" i="17"/>
  <c r="I40" i="20"/>
  <c r="I42" i="20" s="1"/>
  <c r="G52" i="20"/>
  <c r="C116" i="15" s="1"/>
  <c r="H51" i="20"/>
  <c r="H52" i="20" s="1"/>
  <c r="G54" i="21"/>
  <c r="C50" i="15" s="1"/>
  <c r="H53" i="21"/>
  <c r="D51" i="15" s="1"/>
  <c r="G56" i="18"/>
  <c r="G58" i="18" s="1"/>
  <c r="H44" i="18"/>
  <c r="J43" i="18"/>
  <c r="H55" i="18"/>
  <c r="I55" i="18"/>
  <c r="I56" i="18" s="1"/>
  <c r="I43" i="18"/>
  <c r="G85" i="15"/>
  <c r="G44" i="16"/>
  <c r="I44" i="17"/>
  <c r="I45" i="17" s="1"/>
  <c r="J57" i="17"/>
  <c r="H57" i="17"/>
  <c r="G84" i="15"/>
  <c r="F68" i="15"/>
  <c r="F103" i="15" l="1"/>
  <c r="H70" i="18"/>
  <c r="I73" i="17"/>
  <c r="H68" i="21"/>
  <c r="H59" i="16"/>
  <c r="J73" i="17"/>
  <c r="I70" i="18"/>
  <c r="H71" i="16"/>
  <c r="J70" i="18"/>
  <c r="H46" i="18"/>
  <c r="G42" i="21"/>
  <c r="C47" i="15" s="1"/>
  <c r="G73" i="17"/>
  <c r="G44" i="18"/>
  <c r="E97" i="15" s="1"/>
  <c r="C54" i="15"/>
  <c r="H45" i="16"/>
  <c r="F81" i="15" s="1"/>
  <c r="I44" i="18"/>
  <c r="G97" i="15" s="1"/>
  <c r="I45" i="16"/>
  <c r="I47" i="16" s="1"/>
  <c r="I65" i="20"/>
  <c r="J46" i="16"/>
  <c r="H82" i="15" s="1"/>
  <c r="E98" i="15"/>
  <c r="H42" i="20"/>
  <c r="D114" i="15" s="1"/>
  <c r="G82" i="15"/>
  <c r="H65" i="15"/>
  <c r="E82" i="15"/>
  <c r="H98" i="15"/>
  <c r="I53" i="20"/>
  <c r="I54" i="20" s="1"/>
  <c r="H53" i="20"/>
  <c r="D117" i="15" s="1"/>
  <c r="K45" i="17"/>
  <c r="H64" i="15" s="1"/>
  <c r="G65" i="20"/>
  <c r="C119" i="15"/>
  <c r="H65" i="20"/>
  <c r="D120" i="15"/>
  <c r="F101" i="15"/>
  <c r="H100" i="15"/>
  <c r="H56" i="18"/>
  <c r="H58" i="18" s="1"/>
  <c r="F65" i="15"/>
  <c r="H58" i="17"/>
  <c r="E67" i="15" s="1"/>
  <c r="J58" i="17"/>
  <c r="G67" i="15" s="1"/>
  <c r="H67" i="15"/>
  <c r="F97" i="15"/>
  <c r="G43" i="20"/>
  <c r="G54" i="20"/>
  <c r="I41" i="20"/>
  <c r="I43" i="20" s="1"/>
  <c r="D116" i="15"/>
  <c r="G44" i="21"/>
  <c r="G56" i="21"/>
  <c r="H54" i="21"/>
  <c r="H56" i="21" s="1"/>
  <c r="E100" i="15"/>
  <c r="J44" i="18"/>
  <c r="H97" i="15" s="1"/>
  <c r="G98" i="15"/>
  <c r="G101" i="15"/>
  <c r="G100" i="15"/>
  <c r="F84" i="15"/>
  <c r="G45" i="16"/>
  <c r="E81" i="15" s="1"/>
  <c r="I59" i="16"/>
  <c r="K60" i="17"/>
  <c r="G64" i="15"/>
  <c r="F64" i="15"/>
  <c r="G68" i="15"/>
  <c r="E68" i="15"/>
  <c r="J59" i="16"/>
  <c r="H84" i="15"/>
  <c r="H44" i="21"/>
  <c r="D47" i="15"/>
  <c r="H47" i="17"/>
  <c r="E64" i="15"/>
  <c r="I60" i="17"/>
  <c r="J58" i="18"/>
  <c r="G57" i="16"/>
  <c r="G81" i="15" l="1"/>
  <c r="H47" i="16"/>
  <c r="G46" i="18"/>
  <c r="J47" i="16"/>
  <c r="H43" i="20"/>
  <c r="K47" i="17"/>
  <c r="J46" i="18"/>
  <c r="H54" i="20"/>
  <c r="D50" i="15"/>
  <c r="F100" i="15"/>
  <c r="I58" i="18"/>
  <c r="I46" i="18"/>
  <c r="G47" i="16"/>
  <c r="I47" i="17"/>
  <c r="J60" i="17"/>
  <c r="H60" i="17"/>
  <c r="G59" i="16"/>
  <c r="E84" i="15"/>
  <c r="G27" i="17"/>
  <c r="C680" i="4"/>
  <c r="C455" i="4"/>
  <c r="G39" i="17"/>
  <c r="C476" i="4"/>
  <c r="C701" i="4"/>
  <c r="C698" i="4"/>
  <c r="C473" i="4"/>
  <c r="C477" i="4"/>
  <c r="C702" i="4"/>
  <c r="C469" i="4"/>
  <c r="C694" i="4"/>
  <c r="C457" i="4"/>
  <c r="C682" i="4"/>
  <c r="C461" i="4"/>
  <c r="C686" i="4"/>
  <c r="G28" i="17"/>
  <c r="C693" i="4"/>
  <c r="C468" i="4"/>
  <c r="C460" i="4"/>
  <c r="C685" i="4"/>
  <c r="C681" i="4"/>
  <c r="C456" i="4"/>
  <c r="C465" i="4"/>
  <c r="C690" i="4"/>
  <c r="C703" i="4"/>
  <c r="C478" i="4"/>
  <c r="C471" i="4"/>
  <c r="C696" i="4"/>
  <c r="C470" i="4"/>
  <c r="C695" i="4"/>
  <c r="C697" i="4"/>
  <c r="C472" i="4"/>
  <c r="C700" i="4"/>
  <c r="C475" i="4"/>
  <c r="C688" i="4"/>
  <c r="C463" i="4"/>
  <c r="C689" i="4"/>
  <c r="C464" i="4"/>
  <c r="C466" i="4"/>
  <c r="C691" i="4"/>
  <c r="C467" i="4"/>
  <c r="C692" i="4"/>
  <c r="C687" i="4"/>
  <c r="C462" i="4"/>
  <c r="C474" i="4"/>
  <c r="C699" i="4"/>
  <c r="C458" i="4"/>
  <c r="C683" i="4"/>
  <c r="C459" i="4"/>
  <c r="C684" i="4"/>
  <c r="G38" i="17" l="1"/>
  <c r="G41" i="17" s="1"/>
  <c r="G42" i="17" s="1"/>
  <c r="G51" i="17"/>
  <c r="G30" i="17"/>
  <c r="G31" i="17" s="1"/>
  <c r="G52" i="17"/>
  <c r="G54" i="17" l="1"/>
  <c r="G44" i="17"/>
  <c r="G45" i="17" s="1"/>
  <c r="D64" i="15" s="1"/>
  <c r="G46" i="17"/>
  <c r="D65" i="15" s="1"/>
  <c r="G33" i="17"/>
  <c r="G34" i="17" s="1"/>
  <c r="D62" i="15" s="1"/>
  <c r="G55" i="17" l="1"/>
  <c r="G59" i="17" s="1"/>
  <c r="D68" i="15" s="1"/>
  <c r="G57" i="17"/>
  <c r="G47" i="17"/>
  <c r="G58" i="17" l="1"/>
  <c r="D67" i="15" s="1"/>
  <c r="G60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J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7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<sst xmlns="http://schemas.openxmlformats.org/spreadsheetml/2006/main" count="603" uniqueCount="83">
  <si>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</si>
  <si>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</si>
  <si>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</si>
  <si>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</si>
  <si>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</si>
  <si>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</si>
  <si>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</si>
  <si>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</si>
  <si>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</si>
  <si>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</si>
  <si>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</si>
  <si>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</si>
  <si>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</si>
  <si>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</si>
  <si>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</si>
  <si>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</si>
  <si>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</si>
  <si>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</si>
  <si>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</si>
  <si>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</si>
  <si>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</si>
  <si>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</si>
  <si>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</si>
  <si>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</si>
  <si>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</si>
  <si>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</si>
  <si>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</si>
  <si>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</si>
  <si>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</si>
  <si>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</si>
  <si>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</si>
  <si>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</si>
  <si>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</si>
  <si>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</si>
  <si>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Número de niños menores de 10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</si>
  <si>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</si>
  <si>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</si>
  <si>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</si>
  <si>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</si>
  <si>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</si>
  <si>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</si>
  <si>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</si>
  <si>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</si>
  <si>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</si>
  <si>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</si>
  <si>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</si>
  <si>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</si>
  <si>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</si>
  <si>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</si>
  <si>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</si>
  <si>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</si>
  <si>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</si>
  <si>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</si>
  <si>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</si>
  <si>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</si>
  <si>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</si>
  <si>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</si>
  <si>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</si>
  <si>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</si>
  <si>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</si>
  <si>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</si>
  <si>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</si>
  <si>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</si>
  <si>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</si>
  <si>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</si>
  <si>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</si>
  <si>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</si>
  <si>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</si>
  <si>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</si>
  <si>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</si>
  <si>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</si>
  <si>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</si>
  <si>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</si>
  <si>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</si>
  <si>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>Ahorros en tarifas de prima para niños (pago annual)*</t>
  </si>
  <si>
    <t>Low options</t>
  </si>
  <si>
    <t>Tarifas mensuales</t>
  </si>
  <si>
    <t>Costo de tarifa mensual 2 a 12</t>
  </si>
  <si>
    <t>Tarifas mensual</t>
  </si>
  <si>
    <t>Descuento por variante con coaseguro fuera del país de residencia</t>
  </si>
  <si>
    <t>Tarifas en US $ -   Efectivas a partir del 1ro de enero de  2023</t>
  </si>
  <si>
    <t xml:space="preserve"> Tarifas efectivas a partir del 1ro de enero de 2023</t>
  </si>
  <si>
    <t xml:space="preserve"> Variante con coaseguro fuera del país de residencia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</si>
</sst>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9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6"/>
      <name val="Microsoft Sans Serif"/>
      <family val="2"/>
    </font>
    <font>
      <b/>
      <sz val="16"/>
      <name val="Microsoft Sans Serif"/>
      <family val="2"/>
    </font>
    <font>
      <b/>
      <sz val="16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0"/>
      <color theme="0"/>
      <name val="Arial"/>
      <family val="2"/>
    </font>
    <font>
      <sz val="14"/>
      <color indexed="9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sz val="16"/>
      <color rgb="FFFF000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9"/>
      <name val="Microsoft Sans Serif"/>
      <family val="2"/>
    </font>
    <font>
      <b/>
      <sz val="14"/>
      <color theme="0"/>
      <name val="Microsoft Sans Serif"/>
      <family val="2"/>
    </font>
    <font>
      <sz val="16"/>
      <color indexed="8"/>
      <name val="Microsoft Sans Serif"/>
      <family val="2"/>
    </font>
    <font>
      <b/>
      <sz val="16"/>
      <color indexed="8"/>
      <name val="Microsoft Sans Serif"/>
      <family val="2"/>
    </font>
    <font>
      <b/>
      <sz val="16"/>
      <color rgb="FF3399FF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FBFBF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0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0" fontId="41" fillId="0" borderId="26" applyNumberFormat="0" applyFill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5" fillId="15" borderId="27" applyNumberFormat="0" applyAlignment="0" applyProtection="0"/>
    <xf numFmtId="0" fontId="46" fillId="16" borderId="28" applyNumberFormat="0" applyAlignment="0" applyProtection="0"/>
    <xf numFmtId="0" fontId="47" fillId="16" borderId="27" applyNumberFormat="0" applyAlignment="0" applyProtection="0"/>
    <xf numFmtId="0" fontId="48" fillId="0" borderId="29" applyNumberFormat="0" applyFill="0" applyAlignment="0" applyProtection="0"/>
    <xf numFmtId="0" fontId="49" fillId="17" borderId="3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2" applyNumberFormat="0" applyFill="0" applyAlignment="0" applyProtection="0"/>
    <xf numFmtId="0" fontId="53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53" fillId="38" borderId="0" applyNumberFormat="0" applyBorder="0" applyAlignment="0" applyProtection="0"/>
    <xf numFmtId="0" fontId="5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53" fillId="4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3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31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407">
    <xf numFmtId="0" fontId="0" fillId="0" borderId="0" xfId="0"/>
    <xf numFmtId="0" fontId="12" fillId="0" borderId="0" xfId="0" applyFont="1" applyProtection="1">
      <protection locked="0"/>
    </xf>
    <xf numFmtId="0" fontId="12" fillId="0" borderId="0" xfId="0" applyFont="1"/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9" fontId="22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 wrapText="1" shrinkToFit="1"/>
      <protection hidden="1"/>
    </xf>
    <xf numFmtId="0" fontId="19" fillId="0" borderId="0" xfId="0" applyFont="1"/>
    <xf numFmtId="0" fontId="19" fillId="0" borderId="0" xfId="0" applyFont="1" applyAlignment="1">
      <alignment horizontal="center"/>
    </xf>
    <xf numFmtId="44" fontId="19" fillId="0" borderId="0" xfId="0" applyNumberFormat="1" applyFont="1"/>
    <xf numFmtId="0" fontId="19" fillId="2" borderId="6" xfId="0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19" fillId="2" borderId="0" xfId="0" quotePrefix="1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7" fillId="0" borderId="0" xfId="357" applyNumberFormat="1" applyFont="1" applyBorder="1" applyAlignment="1"/>
    <xf numFmtId="167" fontId="27" fillId="0" borderId="0" xfId="357" applyNumberFormat="1" applyFont="1"/>
    <xf numFmtId="167" fontId="0" fillId="0" borderId="0" xfId="357" applyNumberFormat="1" applyFont="1" applyBorder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Border="1"/>
    <xf numFmtId="44" fontId="23" fillId="0" borderId="0" xfId="0" applyNumberFormat="1" applyFont="1" applyAlignment="1" applyProtection="1">
      <alignment vertical="center"/>
      <protection hidden="1"/>
    </xf>
    <xf numFmtId="0" fontId="28" fillId="0" borderId="0" xfId="367"/>
    <xf numFmtId="0" fontId="10" fillId="2" borderId="6" xfId="367" applyFont="1" applyFill="1" applyBorder="1"/>
    <xf numFmtId="0" fontId="20" fillId="2" borderId="0" xfId="367" applyFont="1" applyFill="1"/>
    <xf numFmtId="0" fontId="10" fillId="2" borderId="0" xfId="367" quotePrefix="1" applyFont="1" applyFill="1"/>
    <xf numFmtId="0" fontId="10" fillId="2" borderId="12" xfId="367" applyFont="1" applyFill="1" applyBorder="1"/>
    <xf numFmtId="0" fontId="10" fillId="2" borderId="7" xfId="367" quotePrefix="1" applyFont="1" applyFill="1" applyBorder="1"/>
    <xf numFmtId="0" fontId="20" fillId="2" borderId="5" xfId="367" applyFont="1" applyFill="1" applyBorder="1" applyAlignment="1">
      <alignment horizontal="center"/>
    </xf>
    <xf numFmtId="0" fontId="28" fillId="0" borderId="14" xfId="367" applyBorder="1"/>
    <xf numFmtId="0" fontId="10" fillId="0" borderId="0" xfId="541"/>
    <xf numFmtId="0" fontId="10" fillId="2" borderId="6" xfId="541" applyFill="1" applyBorder="1"/>
    <xf numFmtId="0" fontId="20" fillId="2" borderId="0" xfId="541" applyFont="1" applyFill="1"/>
    <xf numFmtId="0" fontId="10" fillId="2" borderId="0" xfId="541" quotePrefix="1" applyFill="1"/>
    <xf numFmtId="0" fontId="10" fillId="2" borderId="12" xfId="541" applyFill="1" applyBorder="1"/>
    <xf numFmtId="0" fontId="10" fillId="2" borderId="7" xfId="541" quotePrefix="1" applyFill="1" applyBorder="1"/>
    <xf numFmtId="0" fontId="20" fillId="2" borderId="5" xfId="541" applyFont="1" applyFill="1" applyBorder="1" applyAlignment="1">
      <alignment horizontal="center"/>
    </xf>
    <xf numFmtId="0" fontId="10" fillId="0" borderId="14" xfId="541" applyBorder="1"/>
    <xf numFmtId="43" fontId="26" fillId="3" borderId="16" xfId="621" applyFont="1" applyFill="1" applyBorder="1" applyAlignment="1">
      <alignment vertical="center"/>
    </xf>
    <xf numFmtId="0" fontId="10" fillId="0" borderId="0" xfId="0" applyFont="1"/>
    <xf numFmtId="0" fontId="15" fillId="0" borderId="0" xfId="0" applyFont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44" fontId="24" fillId="0" borderId="0" xfId="0" applyNumberFormat="1" applyFont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3" fontId="20" fillId="2" borderId="0" xfId="0" applyNumberFormat="1" applyFont="1" applyFill="1" applyAlignment="1">
      <alignment horizontal="center"/>
    </xf>
    <xf numFmtId="0" fontId="17" fillId="0" borderId="0" xfId="0" applyFont="1" applyAlignment="1" applyProtection="1">
      <alignment vertical="center"/>
      <protection hidden="1"/>
    </xf>
    <xf numFmtId="0" fontId="12" fillId="0" borderId="0" xfId="0" applyFont="1" applyProtection="1">
      <protection locked="0" hidden="1"/>
    </xf>
    <xf numFmtId="0" fontId="14" fillId="0" borderId="0" xfId="0" applyFont="1" applyAlignment="1" applyProtection="1">
      <alignment horizontal="right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5" fillId="0" borderId="0" xfId="0" applyFont="1" applyAlignment="1" applyProtection="1">
      <alignment horizontal="right"/>
      <protection hidden="1"/>
    </xf>
    <xf numFmtId="0" fontId="56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54" fillId="0" borderId="0" xfId="0" applyFont="1" applyAlignment="1" applyProtection="1">
      <alignment horizontal="center"/>
      <protection hidden="1"/>
    </xf>
    <xf numFmtId="44" fontId="35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>
      <alignment horizontal="center"/>
    </xf>
    <xf numFmtId="0" fontId="0" fillId="0" borderId="0" xfId="0" applyAlignment="1">
      <alignment vertical="center"/>
    </xf>
    <xf numFmtId="0" fontId="54" fillId="0" borderId="0" xfId="0" applyFont="1" applyAlignment="1" applyProtection="1">
      <alignment vertical="center"/>
      <protection hidden="1"/>
    </xf>
    <xf numFmtId="44" fontId="59" fillId="0" borderId="0" xfId="0" applyNumberFormat="1" applyFont="1" applyAlignment="1" applyProtection="1">
      <alignment vertical="center"/>
      <protection hidden="1"/>
    </xf>
    <xf numFmtId="9" fontId="35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>
      <alignment vertical="center"/>
    </xf>
    <xf numFmtId="44" fontId="60" fillId="0" borderId="0" xfId="0" applyNumberFormat="1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 wrapText="1" shrinkToFit="1"/>
      <protection hidden="1"/>
    </xf>
    <xf numFmtId="0" fontId="61" fillId="0" borderId="0" xfId="0" applyFont="1"/>
    <xf numFmtId="0" fontId="58" fillId="0" borderId="0" xfId="0" applyFont="1" applyProtection="1">
      <protection hidden="1"/>
    </xf>
    <xf numFmtId="165" fontId="5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43" fontId="26" fillId="3" borderId="46" xfId="1311" applyFont="1" applyFill="1" applyBorder="1" applyAlignment="1">
      <alignment vertical="center"/>
    </xf>
    <xf numFmtId="43" fontId="0" fillId="0" borderId="0" xfId="357" applyFont="1" applyBorder="1" applyAlignment="1"/>
    <xf numFmtId="0" fontId="64" fillId="0" borderId="0" xfId="0" applyFont="1"/>
    <xf numFmtId="0" fontId="64" fillId="0" borderId="0" xfId="0" applyFont="1" applyProtection="1">
      <protection hidden="1"/>
    </xf>
    <xf numFmtId="0" fontId="35" fillId="0" borderId="0" xfId="623" applyFont="1" applyAlignment="1">
      <alignment vertical="center" wrapText="1" readingOrder="1"/>
    </xf>
    <xf numFmtId="0" fontId="31" fillId="0" borderId="0" xfId="623" applyFont="1" applyAlignment="1">
      <alignment horizontal="right" vertical="center" wrapText="1" indent="1" readingOrder="1"/>
    </xf>
    <xf numFmtId="0" fontId="32" fillId="0" borderId="0" xfId="624" applyFont="1" applyAlignment="1">
      <alignment horizontal="right" vertical="center" wrapText="1" indent="1" readingOrder="1"/>
    </xf>
    <xf numFmtId="0" fontId="32" fillId="0" borderId="0" xfId="623" applyFont="1" applyAlignment="1">
      <alignment vertical="center" wrapText="1"/>
    </xf>
    <xf numFmtId="0" fontId="35" fillId="0" borderId="0" xfId="1309" applyFont="1" applyAlignment="1">
      <alignment vertical="center" wrapText="1"/>
    </xf>
    <xf numFmtId="0" fontId="32" fillId="0" borderId="0" xfId="623" applyFont="1" applyAlignment="1">
      <alignment horizontal="right" vertical="center" wrapText="1" indent="1" readingOrder="1"/>
    </xf>
    <xf numFmtId="0" fontId="34" fillId="0" borderId="0" xfId="623" applyFont="1" applyAlignment="1">
      <alignment horizontal="left" vertical="center" wrapText="1" readingOrder="1"/>
    </xf>
    <xf numFmtId="0" fontId="34" fillId="0" borderId="0" xfId="623" applyFont="1" applyAlignment="1">
      <alignment horizontal="right" vertical="center" readingOrder="1"/>
    </xf>
    <xf numFmtId="0" fontId="33" fillId="0" borderId="0" xfId="623" applyFont="1"/>
    <xf numFmtId="0" fontId="33" fillId="0" borderId="0" xfId="623" applyFont="1" applyAlignment="1">
      <alignment horizontal="right" vertical="center" wrapText="1" indent="1" readingOrder="1"/>
    </xf>
    <xf numFmtId="9" fontId="34" fillId="0" borderId="0" xfId="623" applyNumberFormat="1" applyFont="1" applyAlignment="1">
      <alignment horizontal="right" vertical="center" wrapText="1" indent="1" readingOrder="1"/>
    </xf>
    <xf numFmtId="0" fontId="33" fillId="0" borderId="0" xfId="623" applyFont="1" applyAlignment="1">
      <alignment vertical="center" wrapText="1"/>
    </xf>
    <xf numFmtId="0" fontId="34" fillId="0" borderId="0" xfId="623" applyFont="1" applyAlignment="1">
      <alignment horizontal="right" vertical="center" wrapText="1" indent="1" readingOrder="1"/>
    </xf>
    <xf numFmtId="0" fontId="34" fillId="0" borderId="0" xfId="1308" applyFont="1" applyAlignment="1">
      <alignment horizontal="right" vertical="center" wrapText="1" indent="1" readingOrder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9" fontId="32" fillId="0" borderId="0" xfId="623" applyNumberFormat="1" applyFont="1" applyAlignment="1">
      <alignment horizontal="right" indent="1" readingOrder="1"/>
    </xf>
    <xf numFmtId="0" fontId="32" fillId="0" borderId="0" xfId="623" applyFont="1" applyAlignment="1">
      <alignment horizontal="right" vertical="center" wrapText="1"/>
    </xf>
    <xf numFmtId="0" fontId="35" fillId="0" borderId="0" xfId="1309" applyFont="1" applyAlignment="1">
      <alignment horizontal="right" vertical="center" wrapText="1" indent="1" readingOrder="1"/>
    </xf>
    <xf numFmtId="9" fontId="35" fillId="0" borderId="0" xfId="1309" applyNumberFormat="1" applyFont="1" applyAlignment="1">
      <alignment horizontal="right" vertical="center" wrapText="1" indent="1" readingOrder="1"/>
    </xf>
    <xf numFmtId="0" fontId="35" fillId="0" borderId="0" xfId="1309" applyFont="1" applyAlignment="1">
      <alignment vertical="center" wrapText="1" readingOrder="1"/>
    </xf>
    <xf numFmtId="0" fontId="31" fillId="0" borderId="0" xfId="1309" applyFont="1" applyAlignment="1">
      <alignment horizontal="right" vertical="center" wrapText="1" indent="1" readingOrder="1"/>
    </xf>
    <xf numFmtId="0" fontId="32" fillId="0" borderId="0" xfId="1309" applyFont="1" applyAlignment="1">
      <alignment vertical="center" wrapText="1"/>
    </xf>
    <xf numFmtId="0" fontId="32" fillId="0" borderId="0" xfId="1309" applyFont="1" applyAlignment="1">
      <alignment horizontal="right" vertical="center" wrapText="1" indent="1" readingOrder="1"/>
    </xf>
    <xf numFmtId="0" fontId="34" fillId="0" borderId="0" xfId="1309" applyFont="1" applyAlignment="1">
      <alignment horizontal="left" vertical="center" wrapText="1" readingOrder="1"/>
    </xf>
    <xf numFmtId="0" fontId="34" fillId="0" borderId="0" xfId="1309" applyFont="1" applyAlignment="1">
      <alignment horizontal="right" vertical="center" readingOrder="1"/>
    </xf>
    <xf numFmtId="0" fontId="33" fillId="0" borderId="0" xfId="1309" applyFont="1"/>
    <xf numFmtId="0" fontId="33" fillId="0" borderId="0" xfId="1309" applyFont="1" applyAlignment="1">
      <alignment horizontal="right" vertical="center" wrapText="1" indent="1" readingOrder="1"/>
    </xf>
    <xf numFmtId="0" fontId="35" fillId="0" borderId="0" xfId="0" applyFont="1" applyAlignment="1">
      <alignment horizontal="left" vertical="center" readingOrder="1"/>
    </xf>
    <xf numFmtId="9" fontId="35" fillId="0" borderId="0" xfId="1309" applyNumberFormat="1" applyFont="1" applyAlignment="1">
      <alignment horizontal="right" readingOrder="1"/>
    </xf>
    <xf numFmtId="0" fontId="54" fillId="0" borderId="0" xfId="1309" applyFont="1" applyAlignment="1">
      <alignment vertical="center" wrapText="1"/>
    </xf>
    <xf numFmtId="0" fontId="54" fillId="0" borderId="0" xfId="1309" applyFont="1" applyAlignment="1">
      <alignment horizontal="right" vertical="center" wrapText="1" indent="1" readingOrder="1"/>
    </xf>
    <xf numFmtId="0" fontId="35" fillId="0" borderId="0" xfId="624" applyFont="1" applyAlignment="1">
      <alignment horizontal="right" vertical="center" wrapText="1" indent="1" readingOrder="1"/>
    </xf>
    <xf numFmtId="0" fontId="35" fillId="0" borderId="0" xfId="1309" applyFont="1" applyAlignment="1">
      <alignment horizontal="right" vertical="center" readingOrder="1"/>
    </xf>
    <xf numFmtId="0" fontId="35" fillId="0" borderId="0" xfId="1309" applyFont="1" applyAlignment="1">
      <alignment horizontal="left" vertical="center" wrapText="1" readingOrder="1"/>
    </xf>
    <xf numFmtId="0" fontId="54" fillId="0" borderId="0" xfId="1309" applyFont="1"/>
    <xf numFmtId="0" fontId="35" fillId="0" borderId="0" xfId="610" applyFont="1" applyAlignment="1">
      <alignment horizontal="left" vertical="center" readingOrder="1"/>
    </xf>
    <xf numFmtId="9" fontId="35" fillId="0" borderId="0" xfId="1309" applyNumberFormat="1" applyFont="1" applyAlignment="1">
      <alignment readingOrder="1"/>
    </xf>
    <xf numFmtId="0" fontId="35" fillId="0" borderId="0" xfId="1309" applyFont="1" applyAlignment="1">
      <alignment horizontal="right" readingOrder="1"/>
    </xf>
    <xf numFmtId="9" fontId="35" fillId="0" borderId="0" xfId="1309" applyNumberFormat="1" applyFont="1" applyAlignment="1">
      <alignment vertical="center" readingOrder="1"/>
    </xf>
    <xf numFmtId="9" fontId="35" fillId="0" borderId="0" xfId="1309" applyNumberFormat="1" applyFont="1" applyAlignment="1">
      <alignment horizontal="right" indent="1" readingOrder="1"/>
    </xf>
    <xf numFmtId="0" fontId="35" fillId="0" borderId="0" xfId="1309" applyFont="1" applyAlignment="1">
      <alignment horizontal="right" indent="1" readingOrder="1"/>
    </xf>
    <xf numFmtId="0" fontId="35" fillId="0" borderId="0" xfId="1309" applyFont="1" applyAlignment="1">
      <alignment horizontal="right" vertical="center" indent="1" readingOrder="1"/>
    </xf>
    <xf numFmtId="9" fontId="35" fillId="0" borderId="0" xfId="1309" applyNumberFormat="1" applyFont="1" applyAlignment="1">
      <alignment horizontal="right" vertical="center" indent="1" readingOrder="1"/>
    </xf>
    <xf numFmtId="9" fontId="35" fillId="0" borderId="0" xfId="1309" applyNumberFormat="1" applyFont="1" applyAlignment="1">
      <alignment horizontal="right" vertical="center" readingOrder="1"/>
    </xf>
    <xf numFmtId="0" fontId="63" fillId="0" borderId="0" xfId="0" applyFont="1" applyAlignment="1">
      <alignment horizontal="right"/>
    </xf>
    <xf numFmtId="0" fontId="62" fillId="0" borderId="0" xfId="0" applyFont="1" applyAlignment="1" applyProtection="1">
      <alignment horizontal="center"/>
      <protection hidden="1"/>
    </xf>
    <xf numFmtId="0" fontId="65" fillId="0" borderId="0" xfId="0" applyFont="1" applyProtection="1">
      <protection hidden="1"/>
    </xf>
    <xf numFmtId="0" fontId="62" fillId="9" borderId="0" xfId="0" applyFont="1" applyFill="1" applyAlignment="1" applyProtection="1">
      <alignment horizontal="center" vertical="center"/>
      <protection hidden="1"/>
    </xf>
    <xf numFmtId="0" fontId="65" fillId="0" borderId="0" xfId="0" applyFont="1"/>
    <xf numFmtId="0" fontId="63" fillId="0" borderId="0" xfId="0" applyFont="1" applyProtection="1">
      <protection hidden="1"/>
    </xf>
    <xf numFmtId="0" fontId="63" fillId="0" borderId="0" xfId="0" applyFont="1"/>
    <xf numFmtId="0" fontId="63" fillId="0" borderId="0" xfId="0" applyFont="1" applyAlignment="1" applyProtection="1">
      <alignment horizontal="left"/>
      <protection hidden="1"/>
    </xf>
    <xf numFmtId="44" fontId="68" fillId="0" borderId="0" xfId="0" applyNumberFormat="1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67" fillId="0" borderId="0" xfId="0" applyFont="1" applyProtection="1">
      <protection hidden="1"/>
    </xf>
    <xf numFmtId="0" fontId="67" fillId="0" borderId="0" xfId="0" applyFont="1" applyAlignment="1" applyProtection="1">
      <alignment horizontal="left"/>
      <protection hidden="1"/>
    </xf>
    <xf numFmtId="0" fontId="72" fillId="0" borderId="0" xfId="0" applyFont="1"/>
    <xf numFmtId="0" fontId="72" fillId="0" borderId="0" xfId="0" applyFont="1" applyProtection="1">
      <protection hidden="1"/>
    </xf>
    <xf numFmtId="0" fontId="67" fillId="0" borderId="0" xfId="0" applyFont="1" applyProtection="1">
      <protection locked="0"/>
    </xf>
    <xf numFmtId="0" fontId="56" fillId="43" borderId="39" xfId="0" applyFont="1" applyFill="1" applyBorder="1" applyAlignment="1" applyProtection="1">
      <alignment horizontal="center"/>
      <protection hidden="1"/>
    </xf>
    <xf numFmtId="0" fontId="56" fillId="43" borderId="40" xfId="0" applyFont="1" applyFill="1" applyBorder="1" applyAlignment="1" applyProtection="1">
      <alignment horizontal="center"/>
      <protection hidden="1"/>
    </xf>
    <xf numFmtId="44" fontId="67" fillId="8" borderId="41" xfId="1" applyFont="1" applyFill="1" applyBorder="1" applyAlignment="1" applyProtection="1">
      <alignment vertical="center"/>
      <protection hidden="1"/>
    </xf>
    <xf numFmtId="44" fontId="67" fillId="8" borderId="43" xfId="1" applyFont="1" applyFill="1" applyBorder="1" applyAlignment="1" applyProtection="1">
      <alignment vertical="center"/>
      <protection hidden="1"/>
    </xf>
    <xf numFmtId="44" fontId="67" fillId="8" borderId="42" xfId="1" applyFont="1" applyFill="1" applyBorder="1" applyAlignment="1" applyProtection="1">
      <alignment vertical="center"/>
      <protection hidden="1"/>
    </xf>
    <xf numFmtId="44" fontId="67" fillId="8" borderId="44" xfId="1" applyFont="1" applyFill="1" applyBorder="1" applyAlignment="1" applyProtection="1">
      <alignment vertical="center"/>
      <protection hidden="1"/>
    </xf>
    <xf numFmtId="44" fontId="67" fillId="8" borderId="45" xfId="1" applyFont="1" applyFill="1" applyBorder="1" applyAlignment="1" applyProtection="1">
      <alignment vertical="center"/>
      <protection hidden="1"/>
    </xf>
    <xf numFmtId="0" fontId="67" fillId="4" borderId="17" xfId="0" applyFont="1" applyFill="1" applyBorder="1" applyAlignment="1" applyProtection="1">
      <alignment horizontal="center"/>
      <protection hidden="1"/>
    </xf>
    <xf numFmtId="0" fontId="56" fillId="4" borderId="18" xfId="0" applyFont="1" applyFill="1" applyBorder="1" applyAlignment="1" applyProtection="1">
      <alignment horizontal="center"/>
      <protection hidden="1"/>
    </xf>
    <xf numFmtId="0" fontId="56" fillId="4" borderId="10" xfId="0" applyFont="1" applyFill="1" applyBorder="1" applyAlignment="1" applyProtection="1">
      <alignment horizontal="center"/>
      <protection hidden="1"/>
    </xf>
    <xf numFmtId="0" fontId="56" fillId="4" borderId="19" xfId="0" applyFont="1" applyFill="1" applyBorder="1" applyAlignment="1" applyProtection="1">
      <alignment horizontal="center"/>
      <protection hidden="1"/>
    </xf>
    <xf numFmtId="44" fontId="67" fillId="8" borderId="20" xfId="1" applyFont="1" applyFill="1" applyBorder="1" applyAlignment="1" applyProtection="1">
      <alignment vertical="center"/>
      <protection hidden="1"/>
    </xf>
    <xf numFmtId="44" fontId="67" fillId="8" borderId="2" xfId="1" applyFont="1" applyFill="1" applyBorder="1" applyAlignment="1" applyProtection="1">
      <alignment vertical="center"/>
      <protection hidden="1"/>
    </xf>
    <xf numFmtId="44" fontId="67" fillId="8" borderId="21" xfId="1" applyFont="1" applyFill="1" applyBorder="1" applyAlignment="1" applyProtection="1">
      <alignment vertical="center"/>
      <protection hidden="1"/>
    </xf>
    <xf numFmtId="44" fontId="67" fillId="8" borderId="34" xfId="1" applyFont="1" applyFill="1" applyBorder="1" applyAlignment="1" applyProtection="1">
      <alignment vertical="center"/>
      <protection hidden="1"/>
    </xf>
    <xf numFmtId="44" fontId="67" fillId="8" borderId="35" xfId="1" applyFont="1" applyFill="1" applyBorder="1" applyAlignment="1" applyProtection="1">
      <alignment vertical="center"/>
      <protection hidden="1"/>
    </xf>
    <xf numFmtId="0" fontId="67" fillId="5" borderId="17" xfId="0" applyFont="1" applyFill="1" applyBorder="1" applyAlignment="1" applyProtection="1">
      <alignment horizontal="center"/>
      <protection hidden="1"/>
    </xf>
    <xf numFmtId="0" fontId="56" fillId="5" borderId="10" xfId="0" applyFont="1" applyFill="1" applyBorder="1" applyAlignment="1" applyProtection="1">
      <alignment horizontal="center"/>
      <protection hidden="1"/>
    </xf>
    <xf numFmtId="0" fontId="56" fillId="5" borderId="19" xfId="0" applyFont="1" applyFill="1" applyBorder="1" applyAlignment="1" applyProtection="1">
      <alignment horizontal="center"/>
      <protection hidden="1"/>
    </xf>
    <xf numFmtId="44" fontId="67" fillId="7" borderId="20" xfId="1" applyFont="1" applyFill="1" applyBorder="1" applyAlignment="1" applyProtection="1">
      <alignment vertical="center"/>
      <protection hidden="1"/>
    </xf>
    <xf numFmtId="44" fontId="67" fillId="7" borderId="2" xfId="1" applyFont="1" applyFill="1" applyBorder="1" applyAlignment="1" applyProtection="1">
      <alignment vertical="center"/>
      <protection hidden="1"/>
    </xf>
    <xf numFmtId="44" fontId="67" fillId="7" borderId="1" xfId="1" applyFont="1" applyFill="1" applyBorder="1" applyAlignment="1" applyProtection="1">
      <alignment vertical="center"/>
      <protection hidden="1"/>
    </xf>
    <xf numFmtId="44" fontId="67" fillId="7" borderId="21" xfId="1" applyFont="1" applyFill="1" applyBorder="1" applyAlignment="1" applyProtection="1">
      <alignment vertical="center"/>
      <protection hidden="1"/>
    </xf>
    <xf numFmtId="44" fontId="67" fillId="7" borderId="22" xfId="1" applyFont="1" applyFill="1" applyBorder="1" applyAlignment="1" applyProtection="1">
      <alignment vertical="center"/>
      <protection hidden="1"/>
    </xf>
    <xf numFmtId="44" fontId="67" fillId="7" borderId="3" xfId="1" applyFont="1" applyFill="1" applyBorder="1" applyAlignment="1" applyProtection="1">
      <alignment vertical="center"/>
      <protection hidden="1"/>
    </xf>
    <xf numFmtId="0" fontId="67" fillId="6" borderId="17" xfId="0" applyFont="1" applyFill="1" applyBorder="1" applyAlignment="1" applyProtection="1">
      <alignment horizontal="center"/>
      <protection hidden="1"/>
    </xf>
    <xf numFmtId="0" fontId="56" fillId="6" borderId="10" xfId="0" applyFont="1" applyFill="1" applyBorder="1" applyAlignment="1" applyProtection="1">
      <alignment horizontal="center"/>
      <protection hidden="1"/>
    </xf>
    <xf numFmtId="0" fontId="56" fillId="6" borderId="19" xfId="0" applyFont="1" applyFill="1" applyBorder="1" applyAlignment="1" applyProtection="1">
      <alignment horizontal="center"/>
      <protection hidden="1"/>
    </xf>
    <xf numFmtId="44" fontId="67" fillId="11" borderId="36" xfId="0" applyNumberFormat="1" applyFont="1" applyFill="1" applyBorder="1" applyAlignment="1" applyProtection="1">
      <alignment vertical="center"/>
      <protection hidden="1"/>
    </xf>
    <xf numFmtId="44" fontId="67" fillId="11" borderId="34" xfId="0" applyNumberFormat="1" applyFont="1" applyFill="1" applyBorder="1" applyAlignment="1" applyProtection="1">
      <alignment vertical="center"/>
      <protection hidden="1"/>
    </xf>
    <xf numFmtId="44" fontId="67" fillId="7" borderId="35" xfId="1" applyFont="1" applyFill="1" applyBorder="1" applyAlignment="1" applyProtection="1">
      <alignment vertical="center"/>
      <protection hidden="1"/>
    </xf>
    <xf numFmtId="44" fontId="67" fillId="10" borderId="36" xfId="0" applyNumberFormat="1" applyFont="1" applyFill="1" applyBorder="1" applyAlignment="1" applyProtection="1">
      <alignment vertical="center"/>
      <protection hidden="1"/>
    </xf>
    <xf numFmtId="44" fontId="67" fillId="10" borderId="34" xfId="0" applyNumberFormat="1" applyFont="1" applyFill="1" applyBorder="1" applyAlignment="1" applyProtection="1">
      <alignment vertical="center"/>
      <protection hidden="1"/>
    </xf>
    <xf numFmtId="44" fontId="68" fillId="0" borderId="0" xfId="0" applyNumberFormat="1" applyFont="1" applyAlignment="1" applyProtection="1">
      <alignment horizontal="left" vertical="center"/>
      <protection hidden="1"/>
    </xf>
    <xf numFmtId="0" fontId="67" fillId="0" borderId="0" xfId="0" applyFont="1"/>
    <xf numFmtId="0" fontId="65" fillId="46" borderId="0" xfId="0" applyFont="1" applyFill="1" applyAlignment="1" applyProtection="1">
      <alignment horizontal="center"/>
      <protection hidden="1"/>
    </xf>
    <xf numFmtId="166" fontId="65" fillId="46" borderId="0" xfId="0" applyNumberFormat="1" applyFont="1" applyFill="1" applyAlignment="1" applyProtection="1">
      <alignment horizontal="center"/>
      <protection hidden="1"/>
    </xf>
    <xf numFmtId="0" fontId="65" fillId="46" borderId="0" xfId="0" applyFont="1" applyFill="1" applyProtection="1">
      <protection locked="0"/>
    </xf>
    <xf numFmtId="0" fontId="10" fillId="0" borderId="6" xfId="0" applyFont="1" applyBorder="1"/>
    <xf numFmtId="44" fontId="67" fillId="8" borderId="48" xfId="1" applyFont="1" applyFill="1" applyBorder="1" applyAlignment="1" applyProtection="1">
      <alignment vertical="center"/>
      <protection hidden="1"/>
    </xf>
    <xf numFmtId="44" fontId="67" fillId="8" borderId="49" xfId="1" applyFont="1" applyFill="1" applyBorder="1" applyAlignment="1" applyProtection="1">
      <alignment vertical="center"/>
      <protection hidden="1"/>
    </xf>
    <xf numFmtId="168" fontId="68" fillId="0" borderId="47" xfId="0" applyNumberFormat="1" applyFont="1" applyBorder="1" applyAlignment="1" applyProtection="1">
      <alignment vertical="center"/>
      <protection hidden="1"/>
    </xf>
    <xf numFmtId="44" fontId="68" fillId="0" borderId="47" xfId="0" applyNumberFormat="1" applyFont="1" applyBorder="1" applyAlignment="1" applyProtection="1">
      <alignment vertical="center"/>
      <protection hidden="1"/>
    </xf>
    <xf numFmtId="44" fontId="67" fillId="8" borderId="0" xfId="1" applyFont="1" applyFill="1" applyBorder="1" applyAlignment="1" applyProtection="1">
      <alignment vertical="center"/>
      <protection hidden="1"/>
    </xf>
    <xf numFmtId="44" fontId="67" fillId="8" borderId="50" xfId="1" applyFont="1" applyFill="1" applyBorder="1" applyAlignment="1" applyProtection="1">
      <alignment vertical="center"/>
      <protection hidden="1"/>
    </xf>
    <xf numFmtId="44" fontId="67" fillId="7" borderId="4" xfId="1" applyFont="1" applyFill="1" applyBorder="1" applyAlignment="1" applyProtection="1">
      <alignment vertical="center"/>
      <protection hidden="1"/>
    </xf>
    <xf numFmtId="44" fontId="67" fillId="7" borderId="0" xfId="1" applyFont="1" applyFill="1" applyBorder="1" applyAlignment="1" applyProtection="1">
      <alignment vertical="center"/>
      <protection hidden="1"/>
    </xf>
    <xf numFmtId="44" fontId="67" fillId="7" borderId="50" xfId="1" applyFont="1" applyFill="1" applyBorder="1" applyAlignment="1" applyProtection="1">
      <alignment vertical="center"/>
      <protection hidden="1"/>
    </xf>
    <xf numFmtId="44" fontId="69" fillId="0" borderId="47" xfId="0" applyNumberFormat="1" applyFont="1" applyBorder="1" applyAlignment="1" applyProtection="1">
      <alignment vertical="center"/>
      <protection hidden="1"/>
    </xf>
    <xf numFmtId="43" fontId="26" fillId="47" borderId="46" xfId="1311" applyFont="1" applyFill="1" applyBorder="1" applyAlignment="1">
      <alignment vertical="center"/>
    </xf>
    <xf numFmtId="43" fontId="26" fillId="47" borderId="16" xfId="621" applyFont="1" applyFill="1" applyBorder="1" applyAlignment="1">
      <alignment vertical="center"/>
    </xf>
    <xf numFmtId="43" fontId="26" fillId="47" borderId="15" xfId="621" applyFont="1" applyFill="1" applyBorder="1" applyAlignment="1">
      <alignment vertical="center"/>
    </xf>
    <xf numFmtId="43" fontId="4" fillId="47" borderId="16" xfId="623" applyNumberFormat="1" applyFill="1" applyBorder="1"/>
    <xf numFmtId="44" fontId="69" fillId="0" borderId="0" xfId="0" applyNumberFormat="1" applyFont="1" applyAlignment="1" applyProtection="1">
      <alignment horizontal="right" vertical="center"/>
      <protection hidden="1"/>
    </xf>
    <xf numFmtId="43" fontId="78" fillId="0" borderId="59" xfId="357" applyFont="1" applyFill="1" applyBorder="1" applyAlignment="1">
      <alignment vertical="center"/>
    </xf>
    <xf numFmtId="43" fontId="78" fillId="48" borderId="60" xfId="357" applyFont="1" applyFill="1" applyBorder="1" applyAlignment="1">
      <alignment vertical="center"/>
    </xf>
    <xf numFmtId="43" fontId="26" fillId="3" borderId="61" xfId="357" applyFont="1" applyFill="1" applyBorder="1" applyAlignment="1">
      <alignment vertical="center"/>
    </xf>
    <xf numFmtId="0" fontId="19" fillId="3" borderId="0" xfId="0" applyFont="1" applyFill="1"/>
    <xf numFmtId="0" fontId="63" fillId="46" borderId="0" xfId="0" applyFont="1" applyFill="1" applyAlignment="1" applyProtection="1">
      <alignment horizontal="center"/>
      <protection hidden="1"/>
    </xf>
    <xf numFmtId="166" fontId="63" fillId="46" borderId="0" xfId="0" applyNumberFormat="1" applyFont="1" applyFill="1" applyAlignment="1" applyProtection="1">
      <alignment horizontal="center"/>
      <protection hidden="1"/>
    </xf>
    <xf numFmtId="0" fontId="80" fillId="0" borderId="0" xfId="0" applyFont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44" fontId="81" fillId="0" borderId="0" xfId="0" applyNumberFormat="1" applyFont="1" applyAlignment="1" applyProtection="1">
      <alignment vertical="center"/>
      <protection hidden="1"/>
    </xf>
    <xf numFmtId="44" fontId="83" fillId="0" borderId="0" xfId="0" applyNumberFormat="1" applyFont="1" applyAlignment="1" applyProtection="1">
      <alignment vertical="center"/>
      <protection hidden="1"/>
    </xf>
    <xf numFmtId="0" fontId="57" fillId="43" borderId="0" xfId="0" applyFont="1" applyFill="1" applyAlignment="1" applyProtection="1">
      <alignment horizontal="left"/>
      <protection hidden="1"/>
    </xf>
    <xf numFmtId="0" fontId="57" fillId="43" borderId="0" xfId="0" applyFont="1" applyFill="1" applyAlignment="1" applyProtection="1">
      <alignment horizontal="center"/>
      <protection hidden="1"/>
    </xf>
    <xf numFmtId="0" fontId="65" fillId="0" borderId="0" xfId="0" applyFont="1" applyAlignment="1" applyProtection="1">
      <alignment horizontal="right"/>
      <protection hidden="1"/>
    </xf>
    <xf numFmtId="44" fontId="81" fillId="0" borderId="0" xfId="0" applyNumberFormat="1" applyFont="1" applyAlignment="1" applyProtection="1">
      <alignment vertical="center" wrapText="1"/>
      <protection hidden="1"/>
    </xf>
    <xf numFmtId="44" fontId="82" fillId="0" borderId="0" xfId="0" applyNumberFormat="1" applyFont="1" applyAlignment="1" applyProtection="1">
      <alignment vertical="center"/>
      <protection hidden="1"/>
    </xf>
    <xf numFmtId="44" fontId="57" fillId="44" borderId="0" xfId="0" applyNumberFormat="1" applyFont="1" applyFill="1" applyAlignment="1" applyProtection="1">
      <alignment vertical="center"/>
      <protection hidden="1"/>
    </xf>
    <xf numFmtId="0" fontId="65" fillId="0" borderId="0" xfId="0" applyFont="1" applyAlignment="1">
      <alignment vertical="center"/>
    </xf>
    <xf numFmtId="44" fontId="57" fillId="45" borderId="0" xfId="0" applyNumberFormat="1" applyFont="1" applyFill="1" applyAlignment="1" applyProtection="1">
      <alignment vertical="center"/>
      <protection hidden="1"/>
    </xf>
    <xf numFmtId="0" fontId="75" fillId="49" borderId="0" xfId="0" applyFont="1" applyFill="1" applyAlignment="1" applyProtection="1">
      <alignment horizontal="center" vertical="center"/>
      <protection hidden="1"/>
    </xf>
    <xf numFmtId="0" fontId="63" fillId="0" borderId="0" xfId="0" applyFont="1" applyProtection="1">
      <protection locked="0"/>
    </xf>
    <xf numFmtId="44" fontId="65" fillId="0" borderId="0" xfId="1" applyFont="1" applyFill="1" applyBorder="1" applyAlignment="1" applyProtection="1">
      <alignment vertical="center"/>
      <protection hidden="1"/>
    </xf>
    <xf numFmtId="164" fontId="81" fillId="0" borderId="0" xfId="0" applyNumberFormat="1" applyFont="1" applyAlignment="1" applyProtection="1">
      <alignment vertical="center"/>
      <protection hidden="1"/>
    </xf>
    <xf numFmtId="0" fontId="62" fillId="0" borderId="0" xfId="0" applyFont="1" applyAlignment="1" applyProtection="1">
      <alignment vertical="center"/>
      <protection hidden="1"/>
    </xf>
    <xf numFmtId="44" fontId="81" fillId="0" borderId="51" xfId="0" applyNumberFormat="1" applyFont="1" applyBorder="1" applyAlignment="1" applyProtection="1">
      <alignment vertical="center"/>
      <protection hidden="1"/>
    </xf>
    <xf numFmtId="44" fontId="81" fillId="0" borderId="52" xfId="0" applyNumberFormat="1" applyFont="1" applyBorder="1" applyAlignment="1" applyProtection="1">
      <alignment vertical="center"/>
      <protection hidden="1"/>
    </xf>
    <xf numFmtId="44" fontId="65" fillId="0" borderId="51" xfId="1" applyFont="1" applyBorder="1" applyAlignment="1" applyProtection="1">
      <alignment vertical="center"/>
      <protection hidden="1"/>
    </xf>
    <xf numFmtId="44" fontId="65" fillId="0" borderId="57" xfId="1" applyFont="1" applyBorder="1" applyAlignment="1" applyProtection="1">
      <alignment vertical="center"/>
      <protection hidden="1"/>
    </xf>
    <xf numFmtId="44" fontId="65" fillId="0" borderId="58" xfId="1" applyFont="1" applyBorder="1" applyAlignment="1" applyProtection="1">
      <alignment vertical="center"/>
      <protection hidden="1"/>
    </xf>
    <xf numFmtId="44" fontId="65" fillId="0" borderId="54" xfId="1" applyFont="1" applyBorder="1" applyAlignment="1" applyProtection="1">
      <alignment vertical="center"/>
      <protection hidden="1"/>
    </xf>
    <xf numFmtId="44" fontId="65" fillId="0" borderId="55" xfId="1" applyFont="1" applyBorder="1" applyAlignment="1" applyProtection="1">
      <alignment vertical="center"/>
      <protection hidden="1"/>
    </xf>
    <xf numFmtId="44" fontId="65" fillId="0" borderId="56" xfId="1" applyFont="1" applyBorder="1" applyAlignment="1" applyProtection="1">
      <alignment vertical="center"/>
      <protection hidden="1"/>
    </xf>
    <xf numFmtId="44" fontId="81" fillId="0" borderId="57" xfId="0" applyNumberFormat="1" applyFont="1" applyBorder="1" applyAlignment="1" applyProtection="1">
      <alignment vertical="center"/>
      <protection hidden="1"/>
    </xf>
    <xf numFmtId="44" fontId="81" fillId="0" borderId="58" xfId="0" applyNumberFormat="1" applyFont="1" applyBorder="1" applyAlignment="1" applyProtection="1">
      <alignment vertical="center"/>
      <protection hidden="1"/>
    </xf>
    <xf numFmtId="44" fontId="81" fillId="0" borderId="53" xfId="0" applyNumberFormat="1" applyFont="1" applyBorder="1" applyAlignment="1" applyProtection="1">
      <alignment vertical="center"/>
      <protection hidden="1"/>
    </xf>
    <xf numFmtId="44" fontId="81" fillId="0" borderId="53" xfId="0" applyNumberFormat="1" applyFont="1" applyBorder="1" applyAlignment="1" applyProtection="1">
      <alignment vertical="center" wrapText="1"/>
      <protection hidden="1"/>
    </xf>
    <xf numFmtId="44" fontId="82" fillId="0" borderId="52" xfId="0" applyNumberFormat="1" applyFont="1" applyBorder="1" applyAlignment="1" applyProtection="1">
      <alignment vertical="center"/>
      <protection hidden="1"/>
    </xf>
    <xf numFmtId="44" fontId="82" fillId="0" borderId="53" xfId="0" applyNumberFormat="1" applyFont="1" applyBorder="1" applyAlignment="1" applyProtection="1">
      <alignment vertical="center"/>
      <protection hidden="1"/>
    </xf>
    <xf numFmtId="164" fontId="81" fillId="0" borderId="53" xfId="0" applyNumberFormat="1" applyFont="1" applyBorder="1" applyAlignment="1" applyProtection="1">
      <alignment vertical="center"/>
      <protection hidden="1"/>
    </xf>
    <xf numFmtId="44" fontId="57" fillId="44" borderId="54" xfId="0" applyNumberFormat="1" applyFont="1" applyFill="1" applyBorder="1" applyAlignment="1" applyProtection="1">
      <alignment vertical="center"/>
      <protection hidden="1"/>
    </xf>
    <xf numFmtId="44" fontId="57" fillId="44" borderId="55" xfId="0" applyNumberFormat="1" applyFont="1" applyFill="1" applyBorder="1" applyAlignment="1" applyProtection="1">
      <alignment vertical="center"/>
      <protection hidden="1"/>
    </xf>
    <xf numFmtId="44" fontId="57" fillId="44" borderId="56" xfId="0" applyNumberFormat="1" applyFont="1" applyFill="1" applyBorder="1" applyAlignment="1" applyProtection="1">
      <alignment vertical="center"/>
      <protection hidden="1"/>
    </xf>
    <xf numFmtId="44" fontId="57" fillId="45" borderId="52" xfId="0" applyNumberFormat="1" applyFont="1" applyFill="1" applyBorder="1" applyAlignment="1" applyProtection="1">
      <alignment vertical="center"/>
      <protection hidden="1"/>
    </xf>
    <xf numFmtId="44" fontId="57" fillId="45" borderId="53" xfId="0" applyNumberFormat="1" applyFont="1" applyFill="1" applyBorder="1" applyAlignment="1" applyProtection="1">
      <alignment vertical="center"/>
      <protection hidden="1"/>
    </xf>
    <xf numFmtId="44" fontId="57" fillId="44" borderId="52" xfId="0" applyNumberFormat="1" applyFont="1" applyFill="1" applyBorder="1" applyAlignment="1" applyProtection="1">
      <alignment vertical="center"/>
      <protection hidden="1"/>
    </xf>
    <xf numFmtId="44" fontId="57" fillId="44" borderId="53" xfId="0" applyNumberFormat="1" applyFont="1" applyFill="1" applyBorder="1" applyAlignment="1" applyProtection="1">
      <alignment vertical="center"/>
      <protection hidden="1"/>
    </xf>
    <xf numFmtId="0" fontId="87" fillId="0" borderId="0" xfId="0" applyFont="1" applyAlignment="1" applyProtection="1">
      <alignment vertical="center"/>
      <protection hidden="1"/>
    </xf>
    <xf numFmtId="0" fontId="86" fillId="0" borderId="0" xfId="0" applyFont="1" applyProtection="1">
      <protection hidden="1"/>
    </xf>
    <xf numFmtId="0" fontId="86" fillId="0" borderId="0" xfId="0" applyFont="1" applyAlignment="1">
      <alignment horizontal="right"/>
    </xf>
    <xf numFmtId="0" fontId="86" fillId="0" borderId="0" xfId="0" applyFont="1"/>
    <xf numFmtId="0" fontId="86" fillId="0" borderId="0" xfId="0" applyFont="1" applyAlignment="1" applyProtection="1">
      <alignment horizontal="left"/>
      <protection hidden="1"/>
    </xf>
    <xf numFmtId="166" fontId="86" fillId="46" borderId="0" xfId="0" applyNumberFormat="1" applyFont="1" applyFill="1" applyProtection="1">
      <protection hidden="1"/>
    </xf>
    <xf numFmtId="0" fontId="86" fillId="46" borderId="0" xfId="0" applyFont="1" applyFill="1" applyProtection="1">
      <protection hidden="1"/>
    </xf>
    <xf numFmtId="0" fontId="86" fillId="3" borderId="0" xfId="0" applyFont="1" applyFill="1" applyProtection="1">
      <protection hidden="1"/>
    </xf>
    <xf numFmtId="0" fontId="86" fillId="0" borderId="0" xfId="0" applyFont="1" applyAlignment="1" applyProtection="1">
      <alignment horizontal="center" vertical="center"/>
      <protection hidden="1"/>
    </xf>
    <xf numFmtId="0" fontId="88" fillId="0" borderId="0" xfId="0" applyFont="1" applyProtection="1">
      <protection hidden="1"/>
    </xf>
    <xf numFmtId="44" fontId="72" fillId="0" borderId="0" xfId="1" applyFont="1" applyFill="1" applyBorder="1" applyAlignment="1" applyProtection="1">
      <alignment vertical="center"/>
      <protection hidden="1"/>
    </xf>
    <xf numFmtId="44" fontId="90" fillId="0" borderId="0" xfId="0" applyNumberFormat="1" applyFont="1" applyAlignment="1" applyProtection="1">
      <alignment vertical="center"/>
      <protection hidden="1"/>
    </xf>
    <xf numFmtId="0" fontId="72" fillId="0" borderId="0" xfId="0" applyFont="1" applyAlignment="1">
      <alignment vertical="center"/>
    </xf>
    <xf numFmtId="44" fontId="91" fillId="0" borderId="0" xfId="0" applyNumberFormat="1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29" fillId="43" borderId="0" xfId="0" applyFont="1" applyFill="1" applyAlignment="1" applyProtection="1">
      <alignment horizontal="left"/>
      <protection hidden="1"/>
    </xf>
    <xf numFmtId="0" fontId="29" fillId="43" borderId="0" xfId="0" applyFont="1" applyFill="1" applyAlignment="1" applyProtection="1">
      <alignment horizontal="center"/>
      <protection hidden="1"/>
    </xf>
    <xf numFmtId="0" fontId="72" fillId="0" borderId="0" xfId="0" applyFont="1" applyAlignment="1" applyProtection="1">
      <alignment horizontal="right"/>
      <protection hidden="1"/>
    </xf>
    <xf numFmtId="44" fontId="29" fillId="44" borderId="0" xfId="0" applyNumberFormat="1" applyFont="1" applyFill="1" applyAlignment="1" applyProtection="1">
      <alignment vertical="center"/>
      <protection hidden="1"/>
    </xf>
    <xf numFmtId="44" fontId="29" fillId="45" borderId="0" xfId="0" applyNumberFormat="1" applyFont="1" applyFill="1" applyAlignment="1" applyProtection="1">
      <alignment vertical="center"/>
      <protection hidden="1"/>
    </xf>
    <xf numFmtId="44" fontId="72" fillId="0" borderId="51" xfId="1" applyFont="1" applyBorder="1" applyAlignment="1" applyProtection="1">
      <alignment vertical="center"/>
      <protection hidden="1"/>
    </xf>
    <xf numFmtId="44" fontId="72" fillId="0" borderId="57" xfId="1" applyFont="1" applyBorder="1" applyAlignment="1" applyProtection="1">
      <alignment vertical="center"/>
      <protection hidden="1"/>
    </xf>
    <xf numFmtId="44" fontId="72" fillId="0" borderId="58" xfId="1" applyFont="1" applyBorder="1" applyAlignment="1" applyProtection="1">
      <alignment vertical="center"/>
      <protection hidden="1"/>
    </xf>
    <xf numFmtId="44" fontId="72" fillId="0" borderId="54" xfId="1" applyFont="1" applyBorder="1" applyAlignment="1" applyProtection="1">
      <alignment vertical="center"/>
      <protection hidden="1"/>
    </xf>
    <xf numFmtId="44" fontId="72" fillId="0" borderId="55" xfId="1" applyFont="1" applyBorder="1" applyAlignment="1" applyProtection="1">
      <alignment vertical="center"/>
      <protection hidden="1"/>
    </xf>
    <xf numFmtId="44" fontId="72" fillId="0" borderId="56" xfId="1" applyFont="1" applyBorder="1" applyAlignment="1" applyProtection="1">
      <alignment vertical="center"/>
      <protection hidden="1"/>
    </xf>
    <xf numFmtId="44" fontId="90" fillId="0" borderId="51" xfId="0" applyNumberFormat="1" applyFont="1" applyBorder="1" applyAlignment="1" applyProtection="1">
      <alignment vertical="center"/>
      <protection hidden="1"/>
    </xf>
    <xf numFmtId="44" fontId="90" fillId="0" borderId="57" xfId="0" applyNumberFormat="1" applyFont="1" applyBorder="1" applyAlignment="1" applyProtection="1">
      <alignment vertical="center"/>
      <protection hidden="1"/>
    </xf>
    <xf numFmtId="44" fontId="90" fillId="0" borderId="58" xfId="0" applyNumberFormat="1" applyFont="1" applyBorder="1" applyAlignment="1" applyProtection="1">
      <alignment vertical="center"/>
      <protection hidden="1"/>
    </xf>
    <xf numFmtId="44" fontId="90" fillId="0" borderId="52" xfId="0" applyNumberFormat="1" applyFont="1" applyBorder="1" applyAlignment="1" applyProtection="1">
      <alignment vertical="center"/>
      <protection hidden="1"/>
    </xf>
    <xf numFmtId="44" fontId="90" fillId="0" borderId="53" xfId="0" applyNumberFormat="1" applyFont="1" applyBorder="1" applyAlignment="1" applyProtection="1">
      <alignment vertical="center"/>
      <protection hidden="1"/>
    </xf>
    <xf numFmtId="44" fontId="91" fillId="0" borderId="52" xfId="0" applyNumberFormat="1" applyFont="1" applyBorder="1" applyAlignment="1" applyProtection="1">
      <alignment vertical="center"/>
      <protection hidden="1"/>
    </xf>
    <xf numFmtId="44" fontId="91" fillId="0" borderId="53" xfId="0" applyNumberFormat="1" applyFont="1" applyBorder="1" applyAlignment="1" applyProtection="1">
      <alignment vertical="center"/>
      <protection hidden="1"/>
    </xf>
    <xf numFmtId="44" fontId="29" fillId="44" borderId="54" xfId="0" applyNumberFormat="1" applyFont="1" applyFill="1" applyBorder="1" applyAlignment="1" applyProtection="1">
      <alignment vertical="center"/>
      <protection hidden="1"/>
    </xf>
    <xf numFmtId="44" fontId="29" fillId="44" borderId="55" xfId="0" applyNumberFormat="1" applyFont="1" applyFill="1" applyBorder="1" applyAlignment="1" applyProtection="1">
      <alignment vertical="center"/>
      <protection hidden="1"/>
    </xf>
    <xf numFmtId="44" fontId="29" fillId="44" borderId="56" xfId="0" applyNumberFormat="1" applyFont="1" applyFill="1" applyBorder="1" applyAlignment="1" applyProtection="1">
      <alignment vertical="center"/>
      <protection hidden="1"/>
    </xf>
    <xf numFmtId="44" fontId="29" fillId="45" borderId="52" xfId="0" applyNumberFormat="1" applyFont="1" applyFill="1" applyBorder="1" applyAlignment="1" applyProtection="1">
      <alignment vertical="center"/>
      <protection hidden="1"/>
    </xf>
    <xf numFmtId="44" fontId="29" fillId="45" borderId="53" xfId="0" applyNumberFormat="1" applyFont="1" applyFill="1" applyBorder="1" applyAlignment="1" applyProtection="1">
      <alignment vertical="center"/>
      <protection hidden="1"/>
    </xf>
    <xf numFmtId="44" fontId="29" fillId="44" borderId="52" xfId="0" applyNumberFormat="1" applyFont="1" applyFill="1" applyBorder="1" applyAlignment="1" applyProtection="1">
      <alignment vertical="center"/>
      <protection hidden="1"/>
    </xf>
    <xf numFmtId="44" fontId="29" fillId="44" borderId="53" xfId="0" applyNumberFormat="1" applyFont="1" applyFill="1" applyBorder="1" applyAlignment="1" applyProtection="1">
      <alignment vertical="center"/>
      <protection hidden="1"/>
    </xf>
    <xf numFmtId="0" fontId="89" fillId="49" borderId="0" xfId="0" applyFont="1" applyFill="1" applyAlignment="1" applyProtection="1">
      <alignment horizontal="center" vertical="center"/>
      <protection hidden="1"/>
    </xf>
    <xf numFmtId="0" fontId="86" fillId="0" borderId="0" xfId="0" applyFont="1" applyProtection="1">
      <protection locked="0"/>
    </xf>
    <xf numFmtId="0" fontId="86" fillId="46" borderId="0" xfId="0" applyFont="1" applyFill="1" applyAlignment="1" applyProtection="1">
      <alignment horizontal="right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 wrapText="1"/>
      <protection hidden="1"/>
    </xf>
    <xf numFmtId="0" fontId="85" fillId="0" borderId="0" xfId="0" applyFont="1"/>
    <xf numFmtId="3" fontId="20" fillId="3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10" fillId="3" borderId="0" xfId="0" applyFont="1" applyFill="1"/>
    <xf numFmtId="3" fontId="79" fillId="3" borderId="0" xfId="0" applyNumberFormat="1" applyFont="1" applyFill="1" applyAlignment="1">
      <alignment horizontal="center"/>
    </xf>
    <xf numFmtId="0" fontId="63" fillId="3" borderId="0" xfId="0" applyFont="1" applyFill="1"/>
    <xf numFmtId="0" fontId="63" fillId="3" borderId="0" xfId="0" applyFont="1" applyFill="1" applyAlignment="1">
      <alignment horizontal="right"/>
    </xf>
    <xf numFmtId="0" fontId="74" fillId="3" borderId="0" xfId="0" applyFont="1" applyFill="1" applyAlignment="1">
      <alignment vertical="center"/>
    </xf>
    <xf numFmtId="0" fontId="74" fillId="3" borderId="0" xfId="0" applyFont="1" applyFill="1" applyAlignment="1">
      <alignment horizontal="left" vertical="center"/>
    </xf>
    <xf numFmtId="0" fontId="55" fillId="3" borderId="0" xfId="0" applyFont="1" applyFill="1"/>
    <xf numFmtId="0" fontId="76" fillId="3" borderId="0" xfId="0" applyFont="1" applyFill="1"/>
    <xf numFmtId="0" fontId="76" fillId="3" borderId="0" xfId="0" applyFont="1" applyFill="1" applyProtection="1">
      <protection locked="0"/>
    </xf>
    <xf numFmtId="0" fontId="55" fillId="3" borderId="0" xfId="0" applyFont="1" applyFill="1" applyAlignment="1">
      <alignment horizontal="right"/>
    </xf>
    <xf numFmtId="0" fontId="74" fillId="3" borderId="7" xfId="0" applyFont="1" applyFill="1" applyBorder="1" applyAlignment="1">
      <alignment horizontal="left" vertical="center"/>
    </xf>
    <xf numFmtId="0" fontId="93" fillId="50" borderId="62" xfId="0" applyFont="1" applyFill="1" applyBorder="1" applyAlignment="1" applyProtection="1">
      <alignment horizontal="center"/>
      <protection locked="0"/>
    </xf>
    <xf numFmtId="0" fontId="63" fillId="3" borderId="7" xfId="0" applyFont="1" applyFill="1" applyBorder="1"/>
    <xf numFmtId="0" fontId="76" fillId="3" borderId="7" xfId="0" applyFont="1" applyFill="1" applyBorder="1"/>
    <xf numFmtId="0" fontId="92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right"/>
    </xf>
    <xf numFmtId="0" fontId="63" fillId="3" borderId="0" xfId="0" applyFont="1" applyFill="1" applyAlignment="1">
      <alignment horizontal="right"/>
    </xf>
    <xf numFmtId="0" fontId="93" fillId="50" borderId="63" xfId="0" applyFont="1" applyFill="1" applyBorder="1" applyAlignment="1" applyProtection="1">
      <alignment horizontal="center"/>
      <protection locked="0"/>
    </xf>
    <xf numFmtId="0" fontId="93" fillId="50" borderId="64" xfId="0" applyFont="1" applyFill="1" applyBorder="1" applyAlignment="1" applyProtection="1">
      <alignment horizontal="center"/>
      <protection locked="0"/>
    </xf>
    <xf numFmtId="0" fontId="93" fillId="50" borderId="65" xfId="0" applyFont="1" applyFill="1" applyBorder="1" applyAlignment="1" applyProtection="1">
      <alignment horizontal="center"/>
      <protection locked="0"/>
    </xf>
    <xf numFmtId="0" fontId="94" fillId="50" borderId="0" xfId="0" applyFont="1" applyFill="1" applyAlignment="1">
      <alignment horizontal="left" vertical="center"/>
    </xf>
    <xf numFmtId="0" fontId="32" fillId="0" borderId="0" xfId="623" applyFont="1" applyAlignment="1">
      <alignment horizontal="left" vertical="center" wrapText="1"/>
    </xf>
    <xf numFmtId="9" fontId="34" fillId="0" borderId="0" xfId="623" applyNumberFormat="1" applyFont="1" applyAlignment="1">
      <alignment horizontal="right" vertical="center" wrapText="1" indent="1" readingOrder="1"/>
    </xf>
    <xf numFmtId="44" fontId="83" fillId="0" borderId="0" xfId="0" applyNumberFormat="1" applyFont="1" applyAlignment="1" applyProtection="1">
      <alignment horizontal="left" vertical="center"/>
      <protection hidden="1"/>
    </xf>
    <xf numFmtId="44" fontId="82" fillId="0" borderId="52" xfId="0" applyNumberFormat="1" applyFont="1" applyBorder="1" applyAlignment="1" applyProtection="1">
      <alignment horizontal="left" vertical="center"/>
      <protection hidden="1"/>
    </xf>
    <xf numFmtId="44" fontId="82" fillId="0" borderId="0" xfId="0" applyNumberFormat="1" applyFont="1" applyAlignment="1" applyProtection="1">
      <alignment horizontal="left" vertical="center"/>
      <protection hidden="1"/>
    </xf>
    <xf numFmtId="0" fontId="57" fillId="49" borderId="0" xfId="0" applyFont="1" applyFill="1" applyAlignment="1" applyProtection="1">
      <alignment horizontal="center"/>
      <protection hidden="1"/>
    </xf>
    <xf numFmtId="0" fontId="63" fillId="0" borderId="0" xfId="0" applyFont="1" applyAlignment="1">
      <alignment horizontal="right"/>
    </xf>
    <xf numFmtId="0" fontId="63" fillId="0" borderId="0" xfId="0" applyFont="1" applyAlignment="1">
      <alignment horizontal="right" vertical="top" wrapText="1"/>
    </xf>
    <xf numFmtId="0" fontId="75" fillId="49" borderId="0" xfId="0" applyFont="1" applyFill="1" applyAlignment="1" applyProtection="1">
      <alignment horizontal="center" vertical="center"/>
      <protection hidden="1"/>
    </xf>
    <xf numFmtId="0" fontId="57" fillId="43" borderId="0" xfId="0" applyFont="1" applyFill="1" applyAlignment="1" applyProtection="1">
      <alignment horizontal="center" vertical="center"/>
      <protection hidden="1"/>
    </xf>
    <xf numFmtId="0" fontId="65" fillId="0" borderId="0" xfId="0" applyFont="1" applyAlignment="1">
      <alignment horizontal="center" vertical="center" wrapText="1"/>
    </xf>
    <xf numFmtId="0" fontId="74" fillId="0" borderId="0" xfId="0" applyFont="1" applyAlignment="1" applyProtection="1">
      <alignment horizontal="center"/>
      <protection hidden="1"/>
    </xf>
    <xf numFmtId="44" fontId="81" fillId="0" borderId="52" xfId="0" applyNumberFormat="1" applyFont="1" applyBorder="1" applyAlignment="1" applyProtection="1">
      <alignment horizontal="left" vertical="center"/>
      <protection hidden="1"/>
    </xf>
    <xf numFmtId="44" fontId="81" fillId="0" borderId="0" xfId="0" applyNumberFormat="1" applyFont="1" applyAlignment="1" applyProtection="1">
      <alignment horizontal="left" vertical="center"/>
      <protection hidden="1"/>
    </xf>
    <xf numFmtId="0" fontId="84" fillId="0" borderId="0" xfId="0" applyFont="1" applyAlignment="1">
      <alignment horizontal="center"/>
    </xf>
    <xf numFmtId="0" fontId="65" fillId="0" borderId="0" xfId="0" applyFont="1" applyAlignment="1">
      <alignment horizontal="center" wrapText="1"/>
    </xf>
    <xf numFmtId="44" fontId="81" fillId="0" borderId="52" xfId="0" applyNumberFormat="1" applyFont="1" applyBorder="1" applyAlignment="1" applyProtection="1">
      <alignment horizontal="left" vertical="center" wrapText="1"/>
      <protection hidden="1"/>
    </xf>
    <xf numFmtId="44" fontId="81" fillId="0" borderId="0" xfId="0" applyNumberFormat="1" applyFont="1" applyAlignment="1" applyProtection="1">
      <alignment horizontal="left" vertical="center" wrapText="1"/>
      <protection hidden="1"/>
    </xf>
    <xf numFmtId="0" fontId="85" fillId="0" borderId="0" xfId="0" applyFont="1" applyAlignment="1">
      <alignment horizontal="center"/>
    </xf>
    <xf numFmtId="0" fontId="57" fillId="43" borderId="55" xfId="0" applyFont="1" applyFill="1" applyBorder="1" applyAlignment="1" applyProtection="1">
      <alignment horizontal="center" vertical="center"/>
      <protection hidden="1"/>
    </xf>
    <xf numFmtId="9" fontId="35" fillId="0" borderId="0" xfId="1309" applyNumberFormat="1" applyFont="1" applyAlignment="1">
      <alignment horizontal="right" vertical="center" wrapText="1" indent="1" readingOrder="1"/>
    </xf>
    <xf numFmtId="0" fontId="35" fillId="0" borderId="0" xfId="1309" applyFont="1" applyAlignment="1">
      <alignment horizontal="left" vertical="center" wrapText="1"/>
    </xf>
    <xf numFmtId="0" fontId="57" fillId="43" borderId="0" xfId="0" applyFont="1" applyFill="1" applyAlignment="1" applyProtection="1">
      <alignment horizontal="left"/>
      <protection hidden="1"/>
    </xf>
    <xf numFmtId="0" fontId="72" fillId="0" borderId="0" xfId="0" applyFont="1" applyAlignment="1">
      <alignment horizontal="center" vertical="center" wrapText="1"/>
    </xf>
    <xf numFmtId="44" fontId="90" fillId="0" borderId="52" xfId="0" applyNumberFormat="1" applyFont="1" applyBorder="1" applyAlignment="1" applyProtection="1">
      <alignment horizontal="left" vertical="center"/>
      <protection hidden="1"/>
    </xf>
    <xf numFmtId="44" fontId="90" fillId="0" borderId="0" xfId="0" applyNumberFormat="1" applyFont="1" applyAlignment="1" applyProtection="1">
      <alignment horizontal="left" vertical="center"/>
      <protection hidden="1"/>
    </xf>
    <xf numFmtId="44" fontId="91" fillId="0" borderId="52" xfId="0" applyNumberFormat="1" applyFont="1" applyBorder="1" applyAlignment="1" applyProtection="1">
      <alignment horizontal="left" vertical="center"/>
      <protection hidden="1"/>
    </xf>
    <xf numFmtId="44" fontId="91" fillId="0" borderId="0" xfId="0" applyNumberFormat="1" applyFont="1" applyAlignment="1" applyProtection="1">
      <alignment horizontal="left" vertical="center"/>
      <protection hidden="1"/>
    </xf>
    <xf numFmtId="44" fontId="90" fillId="0" borderId="52" xfId="0" applyNumberFormat="1" applyFont="1" applyBorder="1" applyAlignment="1" applyProtection="1">
      <alignment horizontal="left" vertical="center" wrapText="1"/>
      <protection hidden="1"/>
    </xf>
    <xf numFmtId="44" fontId="90" fillId="0" borderId="0" xfId="0" applyNumberFormat="1" applyFont="1" applyAlignment="1" applyProtection="1">
      <alignment horizontal="left" vertical="center" wrapText="1"/>
      <protection hidden="1"/>
    </xf>
    <xf numFmtId="0" fontId="29" fillId="43" borderId="55" xfId="0" applyFont="1" applyFill="1" applyBorder="1" applyAlignment="1" applyProtection="1">
      <alignment horizontal="center"/>
      <protection hidden="1"/>
    </xf>
    <xf numFmtId="44" fontId="29" fillId="44" borderId="54" xfId="0" applyNumberFormat="1" applyFont="1" applyFill="1" applyBorder="1" applyAlignment="1" applyProtection="1">
      <alignment vertical="center"/>
      <protection hidden="1"/>
    </xf>
    <xf numFmtId="44" fontId="29" fillId="44" borderId="55" xfId="0" applyNumberFormat="1" applyFont="1" applyFill="1" applyBorder="1" applyAlignment="1" applyProtection="1">
      <alignment vertical="center"/>
      <protection hidden="1"/>
    </xf>
    <xf numFmtId="9" fontId="35" fillId="0" borderId="0" xfId="1309" applyNumberFormat="1" applyFont="1" applyAlignment="1">
      <alignment vertical="center" readingOrder="1"/>
    </xf>
    <xf numFmtId="0" fontId="35" fillId="0" borderId="0" xfId="1309" applyFont="1" applyAlignment="1">
      <alignment vertical="center" readingOrder="1"/>
    </xf>
    <xf numFmtId="0" fontId="89" fillId="49" borderId="0" xfId="0" applyFont="1" applyFill="1" applyAlignment="1" applyProtection="1">
      <alignment horizontal="center" vertical="center"/>
      <protection hidden="1"/>
    </xf>
    <xf numFmtId="0" fontId="86" fillId="0" borderId="0" xfId="0" applyFont="1" applyAlignment="1">
      <alignment horizontal="right"/>
    </xf>
    <xf numFmtId="0" fontId="29" fillId="43" borderId="55" xfId="0" applyFont="1" applyFill="1" applyBorder="1" applyAlignment="1" applyProtection="1">
      <alignment horizontal="center" vertical="center"/>
      <protection hidden="1"/>
    </xf>
    <xf numFmtId="0" fontId="72" fillId="0" borderId="0" xfId="0" applyFont="1" applyAlignment="1">
      <alignment horizontal="center" wrapText="1"/>
    </xf>
    <xf numFmtId="44" fontId="29" fillId="44" borderId="54" xfId="0" applyNumberFormat="1" applyFont="1" applyFill="1" applyBorder="1" applyAlignment="1" applyProtection="1">
      <alignment horizontal="left" vertical="center"/>
      <protection hidden="1"/>
    </xf>
    <xf numFmtId="44" fontId="29" fillId="44" borderId="55" xfId="0" applyNumberFormat="1" applyFont="1" applyFill="1" applyBorder="1" applyAlignment="1" applyProtection="1">
      <alignment horizontal="left" vertical="center"/>
      <protection hidden="1"/>
    </xf>
    <xf numFmtId="0" fontId="29" fillId="43" borderId="0" xfId="0" applyFont="1" applyFill="1" applyAlignment="1" applyProtection="1">
      <alignment horizontal="center" vertical="center"/>
      <protection hidden="1"/>
    </xf>
    <xf numFmtId="9" fontId="35" fillId="0" borderId="0" xfId="1309" applyNumberFormat="1" applyFont="1" applyAlignment="1">
      <alignment horizontal="right" vertical="center" indent="1" readingOrder="1"/>
    </xf>
    <xf numFmtId="0" fontId="35" fillId="0" borderId="0" xfId="1309" applyFont="1" applyAlignment="1">
      <alignment horizontal="right" vertical="center" indent="1" readingOrder="1"/>
    </xf>
    <xf numFmtId="0" fontId="29" fillId="49" borderId="0" xfId="610" applyFont="1" applyFill="1" applyAlignment="1" applyProtection="1">
      <alignment horizontal="center"/>
      <protection hidden="1"/>
    </xf>
    <xf numFmtId="0" fontId="66" fillId="44" borderId="47" xfId="0" applyFont="1" applyFill="1" applyBorder="1" applyAlignment="1" applyProtection="1">
      <alignment horizontal="center" vertical="center"/>
      <protection hidden="1"/>
    </xf>
    <xf numFmtId="0" fontId="65" fillId="0" borderId="0" xfId="0" applyFont="1" applyAlignment="1">
      <alignment horizontal="right"/>
    </xf>
    <xf numFmtId="0" fontId="67" fillId="4" borderId="33" xfId="0" applyFont="1" applyFill="1" applyBorder="1" applyAlignment="1" applyProtection="1">
      <alignment horizontal="center"/>
      <protection hidden="1"/>
    </xf>
    <xf numFmtId="0" fontId="67" fillId="4" borderId="17" xfId="0" applyFont="1" applyFill="1" applyBorder="1" applyAlignment="1" applyProtection="1">
      <alignment horizontal="center"/>
      <protection hidden="1"/>
    </xf>
    <xf numFmtId="0" fontId="56" fillId="0" borderId="0" xfId="0" applyFont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  <protection hidden="1"/>
    </xf>
    <xf numFmtId="0" fontId="56" fillId="0" borderId="23" xfId="0" applyFont="1" applyBorder="1" applyAlignment="1" applyProtection="1">
      <alignment horizontal="left" vertical="center"/>
      <protection hidden="1"/>
    </xf>
    <xf numFmtId="0" fontId="62" fillId="9" borderId="0" xfId="0" applyFont="1" applyFill="1" applyAlignment="1" applyProtection="1">
      <alignment horizontal="center" vertical="center"/>
      <protection hidden="1"/>
    </xf>
    <xf numFmtId="0" fontId="67" fillId="43" borderId="37" xfId="0" applyFont="1" applyFill="1" applyBorder="1" applyAlignment="1" applyProtection="1">
      <alignment horizontal="center"/>
      <protection hidden="1"/>
    </xf>
    <xf numFmtId="0" fontId="67" fillId="43" borderId="38" xfId="0" applyFont="1" applyFill="1" applyBorder="1" applyAlignment="1" applyProtection="1">
      <alignment horizontal="center"/>
      <protection hidden="1"/>
    </xf>
    <xf numFmtId="44" fontId="69" fillId="0" borderId="0" xfId="0" applyNumberFormat="1" applyFont="1" applyAlignment="1" applyProtection="1">
      <alignment horizontal="right" vertical="center"/>
      <protection hidden="1"/>
    </xf>
    <xf numFmtId="0" fontId="67" fillId="6" borderId="33" xfId="0" applyFont="1" applyFill="1" applyBorder="1" applyAlignment="1" applyProtection="1">
      <alignment horizontal="center"/>
      <protection hidden="1"/>
    </xf>
    <xf numFmtId="0" fontId="67" fillId="6" borderId="11" xfId="0" applyFont="1" applyFill="1" applyBorder="1" applyAlignment="1" applyProtection="1">
      <alignment horizontal="center"/>
      <protection hidden="1"/>
    </xf>
    <xf numFmtId="0" fontId="67" fillId="5" borderId="33" xfId="0" applyFont="1" applyFill="1" applyBorder="1" applyAlignment="1" applyProtection="1">
      <alignment horizontal="center"/>
      <protection hidden="1"/>
    </xf>
    <xf numFmtId="0" fontId="67" fillId="5" borderId="17" xfId="0" applyFont="1" applyFill="1" applyBorder="1" applyAlignment="1" applyProtection="1">
      <alignment horizontal="center"/>
      <protection hidden="1"/>
    </xf>
    <xf numFmtId="0" fontId="71" fillId="0" borderId="0" xfId="0" applyFont="1" applyAlignment="1">
      <alignment horizontal="center"/>
    </xf>
    <xf numFmtId="0" fontId="70" fillId="0" borderId="0" xfId="0" applyFont="1" applyAlignment="1" applyProtection="1">
      <alignment horizontal="center"/>
      <protection hidden="1"/>
    </xf>
    <xf numFmtId="0" fontId="67" fillId="0" borderId="0" xfId="0" applyFont="1" applyAlignment="1">
      <alignment horizontal="center" wrapText="1"/>
    </xf>
    <xf numFmtId="44" fontId="68" fillId="0" borderId="0" xfId="0" applyNumberFormat="1" applyFont="1" applyAlignment="1" applyProtection="1">
      <alignment horizontal="left" vertical="center"/>
      <protection hidden="1"/>
    </xf>
    <xf numFmtId="0" fontId="20" fillId="2" borderId="6" xfId="541" applyFont="1" applyFill="1" applyBorder="1" applyAlignment="1">
      <alignment horizontal="center"/>
    </xf>
    <xf numFmtId="0" fontId="20" fillId="2" borderId="0" xfId="541" applyFont="1" applyFill="1" applyAlignment="1">
      <alignment horizontal="center"/>
    </xf>
    <xf numFmtId="0" fontId="20" fillId="2" borderId="5" xfId="541" applyFont="1" applyFill="1" applyBorder="1" applyAlignment="1">
      <alignment horizontal="center"/>
    </xf>
    <xf numFmtId="0" fontId="18" fillId="2" borderId="8" xfId="541" applyFont="1" applyFill="1" applyBorder="1" applyAlignment="1">
      <alignment horizontal="center"/>
    </xf>
    <xf numFmtId="0" fontId="18" fillId="2" borderId="9" xfId="541" applyFont="1" applyFill="1" applyBorder="1" applyAlignment="1">
      <alignment horizontal="center"/>
    </xf>
    <xf numFmtId="0" fontId="18" fillId="2" borderId="13" xfId="541" applyFont="1" applyFill="1" applyBorder="1" applyAlignment="1">
      <alignment horizontal="center"/>
    </xf>
    <xf numFmtId="0" fontId="18" fillId="2" borderId="6" xfId="541" applyFont="1" applyFill="1" applyBorder="1" applyAlignment="1">
      <alignment horizontal="center"/>
    </xf>
    <xf numFmtId="0" fontId="18" fillId="2" borderId="0" xfId="541" applyFont="1" applyFill="1" applyAlignment="1">
      <alignment horizontal="center"/>
    </xf>
    <xf numFmtId="0" fontId="18" fillId="2" borderId="5" xfId="541" applyFont="1" applyFill="1" applyBorder="1" applyAlignment="1">
      <alignment horizontal="center"/>
    </xf>
    <xf numFmtId="0" fontId="20" fillId="2" borderId="6" xfId="367" applyFont="1" applyFill="1" applyBorder="1" applyAlignment="1">
      <alignment horizontal="center"/>
    </xf>
    <xf numFmtId="0" fontId="20" fillId="2" borderId="0" xfId="367" applyFont="1" applyFill="1" applyAlignment="1">
      <alignment horizontal="center"/>
    </xf>
    <xf numFmtId="0" fontId="20" fillId="2" borderId="5" xfId="367" applyFont="1" applyFill="1" applyBorder="1" applyAlignment="1">
      <alignment horizontal="center"/>
    </xf>
    <xf numFmtId="0" fontId="18" fillId="2" borderId="8" xfId="367" applyFont="1" applyFill="1" applyBorder="1" applyAlignment="1">
      <alignment horizontal="center"/>
    </xf>
    <xf numFmtId="0" fontId="18" fillId="2" borderId="9" xfId="367" applyFont="1" applyFill="1" applyBorder="1" applyAlignment="1">
      <alignment horizontal="center"/>
    </xf>
    <xf numFmtId="0" fontId="18" fillId="2" borderId="13" xfId="367" applyFont="1" applyFill="1" applyBorder="1" applyAlignment="1">
      <alignment horizontal="center"/>
    </xf>
    <xf numFmtId="0" fontId="18" fillId="2" borderId="6" xfId="367" applyFont="1" applyFill="1" applyBorder="1" applyAlignment="1">
      <alignment horizontal="center"/>
    </xf>
    <xf numFmtId="0" fontId="18" fillId="2" borderId="0" xfId="367" applyFont="1" applyFill="1" applyAlignment="1">
      <alignment horizontal="center"/>
    </xf>
    <xf numFmtId="0" fontId="18" fillId="2" borderId="5" xfId="367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44" fontId="90" fillId="0" borderId="0" xfId="0" applyNumberFormat="1" applyFont="1" applyBorder="1" applyAlignment="1" applyProtection="1">
      <alignment vertical="center"/>
      <protection hidden="1"/>
    </xf>
    <xf numFmtId="44" fontId="91" fillId="0" borderId="0" xfId="0" applyNumberFormat="1" applyFont="1" applyBorder="1" applyAlignment="1" applyProtection="1">
      <alignment vertical="center"/>
      <protection hidden="1"/>
    </xf>
    <xf numFmtId="44" fontId="81" fillId="0" borderId="0" xfId="0" applyNumberFormat="1" applyFont="1" applyBorder="1" applyAlignment="1" applyProtection="1">
      <alignment horizontal="left" vertical="center" wrapText="1"/>
      <protection hidden="1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B1B3B4"/>
      <color rgb="FFAE9962"/>
      <color rgb="FF3399FF"/>
      <color rgb="FFE0E0E0"/>
      <color rgb="FFD9D9D9"/>
      <color rgb="FFE2E2E2"/>
      <color rgb="FFE1D9C5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2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Elite'!A1"/><Relationship Id="rId7" Type="http://schemas.openxmlformats.org/officeDocument/2006/relationships/hyperlink" Target="#'Resumen tarifas'!A1"/><Relationship Id="rId2" Type="http://schemas.openxmlformats.org/officeDocument/2006/relationships/hyperlink" Target="#'Global Ultimate'!A1"/><Relationship Id="rId1" Type="http://schemas.openxmlformats.org/officeDocument/2006/relationships/image" Target="../media/image1.png"/><Relationship Id="rId6" Type="http://schemas.openxmlformats.org/officeDocument/2006/relationships/hyperlink" Target="#'Global Major Medical'!A1"/><Relationship Id="rId5" Type="http://schemas.openxmlformats.org/officeDocument/2006/relationships/hyperlink" Target="#'Global Select'!A1"/><Relationship Id="rId4" Type="http://schemas.openxmlformats.org/officeDocument/2006/relationships/hyperlink" Target="#'Global Premie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873578</xdr:colOff>
      <xdr:row>23</xdr:row>
      <xdr:rowOff>190500</xdr:rowOff>
    </xdr:from>
    <xdr:ext cx="1793421" cy="44076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73578" y="5359400"/>
          <a:ext cx="1793421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879929</xdr:colOff>
      <xdr:row>23</xdr:row>
      <xdr:rowOff>190500</xdr:rowOff>
    </xdr:from>
    <xdr:ext cx="1863272" cy="44344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65929" y="5359400"/>
          <a:ext cx="1863272" cy="443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1231900</xdr:colOff>
          <xdr:row>20</xdr:row>
          <xdr:rowOff>203200</xdr:rowOff>
        </xdr:from>
        <xdr:to>
          <xdr:col>7</xdr:col>
          <xdr:colOff>25400</xdr:colOff>
          <xdr:row>22</xdr:row>
          <xdr:rowOff>38100</xdr:rowOff>
        </xdr:to>
        <xdr:sp macro="" textlink="">
          <xdr:nvSpPr>
            <xdr:cNvPr id="3110" name="Check Box 38" descr="Variante con coaseguro fuera del país de residencia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</xdr:row>
      <xdr:rowOff>127000</xdr:rowOff>
    </xdr:from>
    <xdr:to>
      <xdr:col>9</xdr:col>
      <xdr:colOff>1079500</xdr:colOff>
      <xdr:row>6</xdr:row>
      <xdr:rowOff>165100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2286000" y="292100"/>
          <a:ext cx="104775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</xdr:txBody>
    </xdr:sp>
    <xdr:clientData/>
  </xdr:twoCellAnchor>
  <xdr:twoCellAnchor editAs="oneCell">
    <xdr:from>
      <xdr:col>0</xdr:col>
      <xdr:colOff>177801</xdr:colOff>
      <xdr:row>0</xdr:row>
      <xdr:rowOff>127000</xdr:rowOff>
    </xdr:from>
    <xdr:to>
      <xdr:col>1</xdr:col>
      <xdr:colOff>152401</xdr:colOff>
      <xdr:row>6</xdr:row>
      <xdr:rowOff>203200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127000"/>
          <a:ext cx="1371600" cy="1371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10</xdr:col>
      <xdr:colOff>0</xdr:colOff>
      <xdr:row>10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12801600" cy="4572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Cotizador de Seguro Médico - Bupa Global Health Plans</a:t>
          </a:r>
        </a:p>
      </xdr:txBody>
    </xdr:sp>
    <xdr:clientData/>
  </xdr:twoCellAnchor>
  <xdr:twoCellAnchor editAs="absolute">
    <xdr:from>
      <xdr:col>0</xdr:col>
      <xdr:colOff>1155700</xdr:colOff>
      <xdr:row>27</xdr:row>
      <xdr:rowOff>165100</xdr:rowOff>
    </xdr:from>
    <xdr:to>
      <xdr:col>2</xdr:col>
      <xdr:colOff>185420</xdr:colOff>
      <xdr:row>34</xdr:row>
      <xdr:rowOff>210820</xdr:rowOff>
    </xdr:to>
    <xdr:sp macro="" textlink="">
      <xdr:nvSpPr>
        <xdr:cNvPr id="24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1155700" y="6362700"/>
          <a:ext cx="1645920" cy="1645920"/>
        </a:xfrm>
        <a:prstGeom prst="ellipse">
          <a:avLst/>
        </a:prstGeom>
        <a:solidFill>
          <a:srgbClr val="AE9962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ULTIMATE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2</xdr:col>
      <xdr:colOff>1336675</xdr:colOff>
      <xdr:row>27</xdr:row>
      <xdr:rowOff>187325</xdr:rowOff>
    </xdr:from>
    <xdr:to>
      <xdr:col>4</xdr:col>
      <xdr:colOff>315595</xdr:colOff>
      <xdr:row>35</xdr:row>
      <xdr:rowOff>4445</xdr:rowOff>
    </xdr:to>
    <xdr:sp macro="" textlink="">
      <xdr:nvSpPr>
        <xdr:cNvPr id="2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3952875" y="6384925"/>
          <a:ext cx="1645920" cy="1645920"/>
        </a:xfrm>
        <a:prstGeom prst="ellipse">
          <a:avLst/>
        </a:prstGeom>
        <a:solidFill>
          <a:srgbClr val="AE9962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ELITE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4</xdr:col>
      <xdr:colOff>1466850</xdr:colOff>
      <xdr:row>27</xdr:row>
      <xdr:rowOff>200025</xdr:rowOff>
    </xdr:from>
    <xdr:to>
      <xdr:col>5</xdr:col>
      <xdr:colOff>1550670</xdr:colOff>
      <xdr:row>35</xdr:row>
      <xdr:rowOff>17145</xdr:rowOff>
    </xdr:to>
    <xdr:sp macro="" textlink="">
      <xdr:nvSpPr>
        <xdr:cNvPr id="27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6750050" y="6397625"/>
          <a:ext cx="1645920" cy="1645920"/>
        </a:xfrm>
        <a:prstGeom prst="ellipse">
          <a:avLst/>
        </a:prstGeom>
        <a:solidFill>
          <a:srgbClr val="B1B3B4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PREMIER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1139825</xdr:colOff>
      <xdr:row>27</xdr:row>
      <xdr:rowOff>200025</xdr:rowOff>
    </xdr:from>
    <xdr:to>
      <xdr:col>7</xdr:col>
      <xdr:colOff>1223645</xdr:colOff>
      <xdr:row>35</xdr:row>
      <xdr:rowOff>17145</xdr:rowOff>
    </xdr:to>
    <xdr:sp macro="" textlink="">
      <xdr:nvSpPr>
        <xdr:cNvPr id="28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547225" y="6397625"/>
          <a:ext cx="1645920" cy="1645920"/>
        </a:xfrm>
        <a:prstGeom prst="ellipse">
          <a:avLst/>
        </a:prstGeom>
        <a:solidFill>
          <a:srgbClr val="B1B3B4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HEALTH SELECT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8</xdr:col>
      <xdr:colOff>812800</xdr:colOff>
      <xdr:row>27</xdr:row>
      <xdr:rowOff>187325</xdr:rowOff>
    </xdr:from>
    <xdr:to>
      <xdr:col>9</xdr:col>
      <xdr:colOff>591820</xdr:colOff>
      <xdr:row>35</xdr:row>
      <xdr:rowOff>4445</xdr:rowOff>
    </xdr:to>
    <xdr:sp macro="" textlink="">
      <xdr:nvSpPr>
        <xdr:cNvPr id="29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12344400" y="6384925"/>
          <a:ext cx="1645920" cy="1645920"/>
        </a:xfrm>
        <a:prstGeom prst="ellipse">
          <a:avLst/>
        </a:prstGeom>
        <a:solidFill>
          <a:srgbClr val="AE9962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MAJOR MEDICAL</a:t>
          </a:r>
          <a:endParaRPr lang="en-US" sz="1000">
            <a:effectLst/>
          </a:endParaRPr>
        </a:p>
      </xdr:txBody>
    </xdr:sp>
    <xdr:clientData/>
  </xdr:twoCellAnchor>
  <xdr:twoCellAnchor>
    <xdr:from>
      <xdr:col>4</xdr:col>
      <xdr:colOff>215900</xdr:colOff>
      <xdr:row>36</xdr:row>
      <xdr:rowOff>50800</xdr:rowOff>
    </xdr:from>
    <xdr:to>
      <xdr:col>6</xdr:col>
      <xdr:colOff>1403350</xdr:colOff>
      <xdr:row>38</xdr:row>
      <xdr:rowOff>37421</xdr:rowOff>
    </xdr:to>
    <xdr:sp macro="" textlink="">
      <xdr:nvSpPr>
        <xdr:cNvPr id="30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5499100" y="8293100"/>
          <a:ext cx="4311650" cy="443821"/>
        </a:xfrm>
        <a:prstGeom prst="rect">
          <a:avLst/>
        </a:prstGeom>
        <a:solidFill>
          <a:schemeClr val="bg1"/>
        </a:solidFill>
        <a:ln>
          <a:solidFill>
            <a:srgbClr val="00B0F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rgbClr val="00B0F0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167124</xdr:colOff>
      <xdr:row>20</xdr:row>
      <xdr:rowOff>18452</xdr:rowOff>
    </xdr:from>
    <xdr:to>
      <xdr:col>8</xdr:col>
      <xdr:colOff>917218</xdr:colOff>
      <xdr:row>22</xdr:row>
      <xdr:rowOff>251021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6524" y="4323752"/>
          <a:ext cx="750094" cy="740569"/>
        </a:xfrm>
        <a:prstGeom prst="rect">
          <a:avLst/>
        </a:prstGeom>
      </xdr:spPr>
    </xdr:pic>
    <xdr:clientData/>
  </xdr:twoCellAnchor>
  <xdr:twoCellAnchor>
    <xdr:from>
      <xdr:col>0</xdr:col>
      <xdr:colOff>2247900</xdr:colOff>
      <xdr:row>1</xdr:row>
      <xdr:rowOff>12700</xdr:rowOff>
    </xdr:from>
    <xdr:to>
      <xdr:col>8</xdr:col>
      <xdr:colOff>12700</xdr:colOff>
      <xdr:row>9</xdr:row>
      <xdr:rowOff>88900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2247900" y="177800"/>
          <a:ext cx="158242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l"/>
          <a:r>
            <a:rPr lang="en-US" sz="2400" b="0" i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38100</xdr:rowOff>
    </xdr:from>
    <xdr:to>
      <xdr:col>0</xdr:col>
      <xdr:colOff>1435100</xdr:colOff>
      <xdr:row>8</xdr:row>
      <xdr:rowOff>25400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00"/>
          <a:ext cx="1371600" cy="1371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253999</xdr:rowOff>
    </xdr:from>
    <xdr:to>
      <xdr:col>0</xdr:col>
      <xdr:colOff>2784475</xdr:colOff>
      <xdr:row>11</xdr:row>
      <xdr:rowOff>127000</xdr:rowOff>
    </xdr:to>
    <xdr:sp macro="" textlink="">
      <xdr:nvSpPr>
        <xdr:cNvPr id="13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0" y="1816099"/>
          <a:ext cx="2784475" cy="43180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13</xdr:row>
      <xdr:rowOff>12700</xdr:rowOff>
    </xdr:from>
    <xdr:to>
      <xdr:col>1</xdr:col>
      <xdr:colOff>3757252</xdr:colOff>
      <xdr:row>97</xdr:row>
      <xdr:rowOff>25400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400"/>
          <a:ext cx="7516452" cy="2181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769667</xdr:colOff>
      <xdr:row>15</xdr:row>
      <xdr:rowOff>120350</xdr:rowOff>
    </xdr:from>
    <xdr:to>
      <xdr:col>10</xdr:col>
      <xdr:colOff>1519761</xdr:colOff>
      <xdr:row>17</xdr:row>
      <xdr:rowOff>275283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8567" y="2571450"/>
          <a:ext cx="750094" cy="739133"/>
        </a:xfrm>
        <a:prstGeom prst="rect">
          <a:avLst/>
        </a:prstGeom>
      </xdr:spPr>
    </xdr:pic>
    <xdr:clientData/>
  </xdr:twoCellAnchor>
  <xdr:twoCellAnchor>
    <xdr:from>
      <xdr:col>0</xdr:col>
      <xdr:colOff>2222500</xdr:colOff>
      <xdr:row>1</xdr:row>
      <xdr:rowOff>38100</xdr:rowOff>
    </xdr:from>
    <xdr:to>
      <xdr:col>11</xdr:col>
      <xdr:colOff>12700</xdr:colOff>
      <xdr:row>10</xdr:row>
      <xdr:rowOff>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222500" y="203200"/>
          <a:ext cx="203200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l"/>
          <a:r>
            <a:rPr lang="en-US" sz="2400" b="0" i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63499</xdr:colOff>
      <xdr:row>0</xdr:row>
      <xdr:rowOff>38100</xdr:rowOff>
    </xdr:from>
    <xdr:to>
      <xdr:col>0</xdr:col>
      <xdr:colOff>1435099</xdr:colOff>
      <xdr:row>8</xdr:row>
      <xdr:rowOff>63500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38100"/>
          <a:ext cx="1371600" cy="1371600"/>
        </a:xfrm>
        <a:prstGeom prst="rect">
          <a:avLst/>
        </a:prstGeom>
      </xdr:spPr>
    </xdr:pic>
    <xdr:clientData/>
  </xdr:twoCellAnchor>
  <xdr:twoCellAnchor>
    <xdr:from>
      <xdr:col>9</xdr:col>
      <xdr:colOff>469900</xdr:colOff>
      <xdr:row>10</xdr:row>
      <xdr:rowOff>203200</xdr:rowOff>
    </xdr:from>
    <xdr:to>
      <xdr:col>11</xdr:col>
      <xdr:colOff>28575</xdr:colOff>
      <xdr:row>11</xdr:row>
      <xdr:rowOff>292101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9773900" y="1879600"/>
          <a:ext cx="2784475" cy="43180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14</xdr:row>
      <xdr:rowOff>50800</xdr:rowOff>
    </xdr:from>
    <xdr:to>
      <xdr:col>2</xdr:col>
      <xdr:colOff>12928</xdr:colOff>
      <xdr:row>118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7544028" cy="2768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139700</xdr:rowOff>
    </xdr:from>
    <xdr:to>
      <xdr:col>0</xdr:col>
      <xdr:colOff>2784475</xdr:colOff>
      <xdr:row>12</xdr:row>
      <xdr:rowOff>116731</xdr:rowOff>
    </xdr:to>
    <xdr:sp macro="" textlink="">
      <xdr:nvSpPr>
        <xdr:cNvPr id="7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349249</xdr:colOff>
      <xdr:row>15</xdr:row>
      <xdr:rowOff>258535</xdr:rowOff>
    </xdr:from>
    <xdr:to>
      <xdr:col>9</xdr:col>
      <xdr:colOff>1099343</xdr:colOff>
      <xdr:row>18</xdr:row>
      <xdr:rowOff>96951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1678" y="5828392"/>
          <a:ext cx="750094" cy="763702"/>
        </a:xfrm>
        <a:prstGeom prst="rect">
          <a:avLst/>
        </a:prstGeom>
      </xdr:spPr>
    </xdr:pic>
    <xdr:clientData/>
  </xdr:twoCellAnchor>
  <xdr:twoCellAnchor>
    <xdr:from>
      <xdr:col>0</xdr:col>
      <xdr:colOff>2235200</xdr:colOff>
      <xdr:row>1</xdr:row>
      <xdr:rowOff>25400</xdr:rowOff>
    </xdr:from>
    <xdr:to>
      <xdr:col>10</xdr:col>
      <xdr:colOff>25400</xdr:colOff>
      <xdr:row>10</xdr:row>
      <xdr:rowOff>12700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235200" y="190500"/>
          <a:ext cx="174371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l"/>
          <a:r>
            <a:rPr lang="en-US" sz="2400" b="0" i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63499</xdr:colOff>
      <xdr:row>0</xdr:row>
      <xdr:rowOff>50800</xdr:rowOff>
    </xdr:from>
    <xdr:to>
      <xdr:col>0</xdr:col>
      <xdr:colOff>1435099</xdr:colOff>
      <xdr:row>8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50800"/>
          <a:ext cx="1371600" cy="1371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152400</xdr:rowOff>
    </xdr:from>
    <xdr:to>
      <xdr:col>0</xdr:col>
      <xdr:colOff>2784475</xdr:colOff>
      <xdr:row>13</xdr:row>
      <xdr:rowOff>65931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03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15</xdr:row>
      <xdr:rowOff>12700</xdr:rowOff>
    </xdr:from>
    <xdr:to>
      <xdr:col>1</xdr:col>
      <xdr:colOff>3731952</xdr:colOff>
      <xdr:row>94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5300"/>
          <a:ext cx="7465752" cy="2179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545041</xdr:colOff>
      <xdr:row>14</xdr:row>
      <xdr:rowOff>150468</xdr:rowOff>
    </xdr:from>
    <xdr:to>
      <xdr:col>9</xdr:col>
      <xdr:colOff>1295135</xdr:colOff>
      <xdr:row>17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0</xdr:col>
      <xdr:colOff>2298700</xdr:colOff>
      <xdr:row>0</xdr:row>
      <xdr:rowOff>139700</xdr:rowOff>
    </xdr:from>
    <xdr:to>
      <xdr:col>9</xdr:col>
      <xdr:colOff>1638300</xdr:colOff>
      <xdr:row>9</xdr:row>
      <xdr:rowOff>12700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298700" y="139700"/>
          <a:ext cx="173736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l"/>
          <a:r>
            <a:rPr lang="en-US" sz="2400" b="0" i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38100</xdr:rowOff>
    </xdr:from>
    <xdr:to>
      <xdr:col>0</xdr:col>
      <xdr:colOff>1435100</xdr:colOff>
      <xdr:row>8</xdr:row>
      <xdr:rowOff>25400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88044</xdr:rowOff>
    </xdr:from>
    <xdr:to>
      <xdr:col>1</xdr:col>
      <xdr:colOff>3980292</xdr:colOff>
      <xdr:row>83</xdr:row>
      <xdr:rowOff>177706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4"/>
        <a:stretch/>
      </xdr:blipFill>
      <xdr:spPr>
        <a:xfrm>
          <a:off x="1" y="2818544"/>
          <a:ext cx="8222091" cy="189745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114300</xdr:rowOff>
    </xdr:from>
    <xdr:to>
      <xdr:col>0</xdr:col>
      <xdr:colOff>2784475</xdr:colOff>
      <xdr:row>12</xdr:row>
      <xdr:rowOff>40531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9177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436335</xdr:colOff>
      <xdr:row>19</xdr:row>
      <xdr:rowOff>271236</xdr:rowOff>
    </xdr:from>
    <xdr:to>
      <xdr:col>9</xdr:col>
      <xdr:colOff>1192779</xdr:colOff>
      <xdr:row>22</xdr:row>
      <xdr:rowOff>189481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0535" y="4792436"/>
          <a:ext cx="756444" cy="731045"/>
        </a:xfrm>
        <a:prstGeom prst="rect">
          <a:avLst/>
        </a:prstGeom>
      </xdr:spPr>
    </xdr:pic>
    <xdr:clientData/>
  </xdr:twoCellAnchor>
  <xdr:twoCellAnchor>
    <xdr:from>
      <xdr:col>0</xdr:col>
      <xdr:colOff>2260600</xdr:colOff>
      <xdr:row>0</xdr:row>
      <xdr:rowOff>152400</xdr:rowOff>
    </xdr:from>
    <xdr:to>
      <xdr:col>8</xdr:col>
      <xdr:colOff>1752600</xdr:colOff>
      <xdr:row>9</xdr:row>
      <xdr:rowOff>101600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260600" y="152400"/>
          <a:ext cx="160782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l"/>
          <a:r>
            <a:rPr lang="en-US" sz="2400" b="0" i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63500</xdr:colOff>
      <xdr:row>0</xdr:row>
      <xdr:rowOff>38100</xdr:rowOff>
    </xdr:from>
    <xdr:to>
      <xdr:col>0</xdr:col>
      <xdr:colOff>1435100</xdr:colOff>
      <xdr:row>8</xdr:row>
      <xdr:rowOff>63500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63500</xdr:rowOff>
    </xdr:from>
    <xdr:to>
      <xdr:col>2</xdr:col>
      <xdr:colOff>17611</xdr:colOff>
      <xdr:row>68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5900"/>
          <a:ext cx="7459811" cy="13995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279400</xdr:rowOff>
    </xdr:from>
    <xdr:to>
      <xdr:col>0</xdr:col>
      <xdr:colOff>2784475</xdr:colOff>
      <xdr:row>11</xdr:row>
      <xdr:rowOff>129431</xdr:rowOff>
    </xdr:to>
    <xdr:sp macro="" textlink="">
      <xdr:nvSpPr>
        <xdr:cNvPr id="6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0" y="1803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4</xdr:col>
      <xdr:colOff>2838823</xdr:colOff>
      <xdr:row>13</xdr:row>
      <xdr:rowOff>62886</xdr:rowOff>
    </xdr:from>
    <xdr:ext cx="5854259" cy="1245854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8377647" y="2353866"/>
          <a:ext cx="5854259" cy="124585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blurRad="50800" dist="38100" dir="2700000" algn="tl" rotWithShape="0">
            <a:prstClr val="black"/>
          </a:outerShdw>
        </a:effectLst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8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Global República Dominicana</a:t>
          </a:r>
        </a:p>
        <a:p>
          <a:pPr algn="r"/>
          <a:r>
            <a:rPr lang="en-US" sz="28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28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124510</xdr:colOff>
      <xdr:row>0</xdr:row>
      <xdr:rowOff>74706</xdr:rowOff>
    </xdr:from>
    <xdr:to>
      <xdr:col>0</xdr:col>
      <xdr:colOff>1623110</xdr:colOff>
      <xdr:row>8</xdr:row>
      <xdr:rowOff>164803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0" y="74706"/>
          <a:ext cx="1498600" cy="1484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7"/>
  <sheetViews>
    <sheetView showGridLines="0" tabSelected="1" zoomScaleNormal="100" zoomScaleSheetLayoutView="70" workbookViewId="0">
      <selection activeCell="N2" sqref="N2"/>
    </sheetView>
  </sheetViews>
  <sheetFormatPr baseColWidth="10" defaultColWidth="20.5" defaultRowHeight="18" x14ac:dyDescent="0.2"/>
  <cols>
    <col min="1" max="1" width="18.33203125" style="297" customWidth="1"/>
    <col min="2" max="2" width="16" style="297" customWidth="1"/>
    <col min="3" max="3" width="19.1640625" style="297" customWidth="1"/>
    <col min="4" max="4" width="15.83203125" style="297" customWidth="1"/>
    <col min="5" max="8" width="20.5" style="297" customWidth="1"/>
    <col min="9" max="9" width="24.5" style="297" customWidth="1"/>
    <col min="10" max="10" width="16.6640625" style="297" customWidth="1"/>
    <col min="11" max="11" width="2.1640625" style="297" customWidth="1"/>
    <col min="12" max="12" width="20" style="297" customWidth="1"/>
    <col min="13" max="14" width="20.5" style="297"/>
    <col min="15" max="15" width="11.6640625" style="297" customWidth="1"/>
    <col min="16" max="16384" width="20.5" style="297"/>
  </cols>
  <sheetData>
    <row r="1" spans="1:12" ht="12.75" customHeight="1" x14ac:dyDescent="0.2"/>
    <row r="2" spans="1:12" x14ac:dyDescent="0.2">
      <c r="J2" s="297" t="s">
        <v>2</v>
      </c>
      <c r="K2" s="297" t="s">
        <v>2</v>
      </c>
    </row>
    <row r="10" spans="1:12" x14ac:dyDescent="0.2">
      <c r="J10" s="298" t="s">
        <v>2</v>
      </c>
      <c r="K10" s="298" t="s">
        <v>2</v>
      </c>
      <c r="L10" s="298"/>
    </row>
    <row r="12" spans="1:12" ht="24" customHeight="1" x14ac:dyDescent="0.2">
      <c r="A12" s="309" t="s">
        <v>81</v>
      </c>
      <c r="B12" s="309"/>
      <c r="C12" s="309"/>
      <c r="D12" s="309"/>
      <c r="E12" s="309"/>
      <c r="F12" s="309"/>
      <c r="G12" s="309"/>
      <c r="H12" s="309"/>
      <c r="I12" s="309"/>
      <c r="J12" s="309"/>
      <c r="K12" s="299"/>
      <c r="L12" s="299"/>
    </row>
    <row r="13" spans="1:12" ht="24" customHeight="1" thickBot="1" x14ac:dyDescent="0.25">
      <c r="A13" s="305"/>
      <c r="B13" s="305"/>
      <c r="C13" s="305"/>
      <c r="D13" s="305"/>
      <c r="E13" s="305"/>
      <c r="F13" s="305"/>
      <c r="G13" s="305"/>
      <c r="H13" s="305"/>
      <c r="I13" s="305"/>
      <c r="J13" s="305"/>
      <c r="K13" s="300"/>
      <c r="L13" s="300"/>
    </row>
    <row r="15" spans="1:12" x14ac:dyDescent="0.2">
      <c r="B15" s="311" t="s">
        <v>27</v>
      </c>
      <c r="C15" s="311"/>
      <c r="D15" s="312" t="s">
        <v>59</v>
      </c>
      <c r="E15" s="313"/>
      <c r="F15" s="313"/>
      <c r="G15" s="313"/>
      <c r="H15" s="313"/>
      <c r="I15" s="313"/>
      <c r="J15" s="314"/>
    </row>
    <row r="16" spans="1:12" ht="9.5" customHeight="1" x14ac:dyDescent="0.2"/>
    <row r="17" spans="1:12" x14ac:dyDescent="0.2">
      <c r="B17" s="311" t="s">
        <v>28</v>
      </c>
      <c r="C17" s="311"/>
      <c r="D17" s="306">
        <v>2</v>
      </c>
      <c r="H17" s="311" t="s">
        <v>30</v>
      </c>
      <c r="I17" s="311"/>
      <c r="J17" s="306">
        <v>2</v>
      </c>
      <c r="L17" s="301"/>
    </row>
    <row r="18" spans="1:12" ht="9.5" customHeight="1" x14ac:dyDescent="0.2"/>
    <row r="19" spans="1:12" x14ac:dyDescent="0.2">
      <c r="B19" s="311" t="s">
        <v>29</v>
      </c>
      <c r="C19" s="311"/>
      <c r="D19" s="306">
        <v>32</v>
      </c>
      <c r="H19" s="311" t="s">
        <v>31</v>
      </c>
      <c r="I19" s="311"/>
      <c r="J19" s="306">
        <v>46</v>
      </c>
    </row>
    <row r="20" spans="1:12" ht="20.25" customHeight="1" x14ac:dyDescent="0.2"/>
    <row r="21" spans="1:12" ht="20" customHeight="1" x14ac:dyDescent="0.2">
      <c r="H21" s="302"/>
    </row>
    <row r="22" spans="1:12" ht="27" customHeight="1" x14ac:dyDescent="0.2">
      <c r="E22" s="315" t="s">
        <v>82</v>
      </c>
      <c r="F22" s="315"/>
      <c r="G22" s="315"/>
      <c r="H22" s="303" t="b">
        <v>0</v>
      </c>
    </row>
    <row r="23" spans="1:12" ht="19" thickBot="1" x14ac:dyDescent="0.25">
      <c r="A23" s="307"/>
      <c r="B23" s="307"/>
      <c r="C23" s="307"/>
      <c r="D23" s="307"/>
      <c r="E23" s="307"/>
      <c r="F23" s="307"/>
      <c r="G23" s="307"/>
      <c r="H23" s="308"/>
      <c r="I23" s="307"/>
      <c r="J23" s="307"/>
    </row>
    <row r="24" spans="1:12" x14ac:dyDescent="0.2">
      <c r="H24" s="302"/>
    </row>
    <row r="25" spans="1:12" x14ac:dyDescent="0.2">
      <c r="D25" s="310"/>
      <c r="E25" s="310"/>
      <c r="F25" s="304"/>
      <c r="G25" s="304"/>
      <c r="I25" s="310"/>
      <c r="J25" s="310"/>
    </row>
    <row r="27" spans="1:12" x14ac:dyDescent="0.2">
      <c r="B27" s="306">
        <v>1</v>
      </c>
      <c r="D27" s="306">
        <v>1</v>
      </c>
    </row>
  </sheetData>
  <sheetProtection algorithmName="SHA-512" hashValue="nF/KuyA0cZdJhQTl+kXAWUQ8ofHNQFwthRnK2687pETIadTbJO3QYRaIPmx9jRuVTDIVCouZFRYHl0EkRYrS9A==" saltValue="+6dU9YIz3yuvtMy8kzKapA==" spinCount="100000" sheet="1" objects="1" scenarios="1"/>
  <mergeCells count="10">
    <mergeCell ref="A12:J12"/>
    <mergeCell ref="D25:E25"/>
    <mergeCell ref="I25:J25"/>
    <mergeCell ref="H19:I19"/>
    <mergeCell ref="B15:C15"/>
    <mergeCell ref="B17:C17"/>
    <mergeCell ref="D15:J15"/>
    <mergeCell ref="H17:I17"/>
    <mergeCell ref="B19:C19"/>
    <mergeCell ref="E22:G22"/>
  </mergeCells>
  <phoneticPr fontId="11" type="noConversion"/>
  <conditionalFormatting sqref="D19">
    <cfRule type="cellIs" dxfId="33" priority="1" stopIfTrue="1" operator="lessThan">
      <formula>18</formula>
    </cfRule>
    <cfRule type="cellIs" dxfId="32" priority="2" stopIfTrue="1" operator="greaterThan">
      <formula>74</formula>
    </cfRule>
  </conditionalFormatting>
  <conditionalFormatting sqref="D17">
    <cfRule type="cellIs" dxfId="31" priority="3" stopIfTrue="1" operator="equal">
      <formula>0</formula>
    </cfRule>
    <cfRule type="cellIs" dxfId="30" priority="4" stopIfTrue="1" operator="greaterThan">
      <formula>2</formula>
    </cfRule>
  </conditionalFormatting>
  <conditionalFormatting sqref="J19">
    <cfRule type="cellIs" dxfId="29" priority="5" stopIfTrue="1" operator="greaterThan">
      <formula>74</formula>
    </cfRule>
    <cfRule type="cellIs" dxfId="28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0" r:id="rId4" name="Check Box 38">
              <controlPr defaultSize="0" autoFill="0" autoLine="0" autoPict="0" altText="Variante con coaseguro fuera del país de residencia">
                <anchor moveWithCells="1">
                  <from>
                    <xdr:col>6</xdr:col>
                    <xdr:colOff>1231900</xdr:colOff>
                    <xdr:row>20</xdr:row>
                    <xdr:rowOff>203200</xdr:rowOff>
                  </from>
                  <to>
                    <xdr:col>7</xdr:col>
                    <xdr:colOff>25400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91"/>
  <sheetViews>
    <sheetView showGridLines="0" zoomScaleNormal="100" zoomScaleSheetLayoutView="100" workbookViewId="0">
      <selection activeCell="H60" sqref="H60"/>
    </sheetView>
  </sheetViews>
  <sheetFormatPr baseColWidth="10" defaultColWidth="8.83203125" defaultRowHeight="13" x14ac:dyDescent="0.15"/>
  <cols>
    <col min="1" max="2" width="56.33203125" customWidth="1"/>
    <col min="3" max="3" width="2.5" customWidth="1"/>
    <col min="4" max="4" width="16.6640625" customWidth="1"/>
    <col min="5" max="5" width="34" customWidth="1"/>
    <col min="6" max="6" width="32.6640625" customWidth="1"/>
    <col min="7" max="7" width="37.5" customWidth="1"/>
    <col min="8" max="8" width="34.5" customWidth="1"/>
    <col min="9" max="9" width="26.33203125" customWidth="1"/>
    <col min="10" max="10" width="19.6640625" customWidth="1"/>
  </cols>
  <sheetData>
    <row r="2" spans="1:10" ht="12.75" customHeight="1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</row>
    <row r="3" spans="1:10" x14ac:dyDescent="0.15">
      <c r="A3" s="60"/>
      <c r="B3" s="60"/>
      <c r="C3" s="60"/>
      <c r="D3" s="60"/>
      <c r="E3" s="60"/>
      <c r="F3" s="60"/>
      <c r="G3" s="60"/>
      <c r="H3" s="60" t="s">
        <v>2</v>
      </c>
      <c r="I3" s="60" t="s">
        <v>2</v>
      </c>
      <c r="J3" s="60" t="s">
        <v>2</v>
      </c>
    </row>
    <row r="4" spans="1:10" x14ac:dyDescent="0.15">
      <c r="A4" s="60"/>
      <c r="B4" s="60"/>
      <c r="C4" s="60"/>
      <c r="D4" s="60"/>
      <c r="E4" s="60"/>
      <c r="F4" s="60"/>
      <c r="G4" s="60"/>
      <c r="H4" s="60"/>
      <c r="I4" s="60"/>
      <c r="J4" s="60"/>
    </row>
    <row r="5" spans="1:10" x14ac:dyDescent="0.15">
      <c r="A5" s="60"/>
      <c r="B5" s="60"/>
      <c r="C5" s="60"/>
      <c r="D5" s="60"/>
      <c r="E5" s="60"/>
      <c r="F5" s="60"/>
      <c r="G5" s="60"/>
      <c r="H5" s="60"/>
      <c r="I5" s="60"/>
      <c r="J5" s="60"/>
    </row>
    <row r="6" spans="1:10" x14ac:dyDescent="0.15">
      <c r="A6" s="60"/>
      <c r="B6" s="60"/>
      <c r="C6" s="60"/>
      <c r="D6" s="60"/>
      <c r="E6" s="60"/>
      <c r="F6" s="60"/>
      <c r="G6" s="60"/>
      <c r="H6" s="60"/>
      <c r="I6" s="60"/>
      <c r="J6" s="60"/>
    </row>
    <row r="7" spans="1:10" ht="16" x14ac:dyDescent="0.2">
      <c r="A7" s="60"/>
      <c r="B7" s="60"/>
      <c r="C7" s="60"/>
      <c r="D7" s="60"/>
      <c r="E7" s="60"/>
      <c r="F7" s="60"/>
      <c r="G7" s="60"/>
      <c r="H7" s="61" t="s">
        <v>2</v>
      </c>
      <c r="I7" s="61" t="s">
        <v>2</v>
      </c>
      <c r="J7" s="61" t="s">
        <v>2</v>
      </c>
    </row>
    <row r="8" spans="1:10" ht="16" x14ac:dyDescent="0.2">
      <c r="A8" s="60"/>
      <c r="B8" s="60"/>
      <c r="C8" s="60"/>
      <c r="D8" s="60"/>
      <c r="E8" s="60"/>
      <c r="F8" s="60"/>
      <c r="G8" s="60"/>
      <c r="H8" s="61"/>
      <c r="I8" s="61"/>
      <c r="J8" s="61"/>
    </row>
    <row r="9" spans="1:10" ht="16" x14ac:dyDescent="0.2">
      <c r="A9" s="60"/>
      <c r="B9" s="60"/>
      <c r="C9" s="60"/>
      <c r="D9" s="60"/>
      <c r="E9" s="60"/>
      <c r="F9" s="60"/>
      <c r="G9" s="60"/>
      <c r="H9" s="61"/>
      <c r="I9" s="61"/>
      <c r="J9" s="61"/>
    </row>
    <row r="10" spans="1:10" ht="21.75" customHeight="1" x14ac:dyDescent="0.2">
      <c r="A10" s="60"/>
      <c r="B10" s="60"/>
      <c r="C10" s="60"/>
      <c r="D10" s="60"/>
      <c r="E10" s="60"/>
      <c r="F10" s="60"/>
      <c r="G10" s="60"/>
      <c r="H10" s="61"/>
      <c r="I10" s="61"/>
      <c r="J10" s="61"/>
    </row>
    <row r="11" spans="1:10" ht="21.75" customHeight="1" x14ac:dyDescent="0.2">
      <c r="A11" s="60"/>
      <c r="B11" s="60"/>
      <c r="C11" s="60"/>
      <c r="D11" s="60"/>
      <c r="E11" s="60"/>
      <c r="F11" s="60"/>
      <c r="G11" s="60"/>
      <c r="H11" s="61"/>
      <c r="I11" s="61"/>
      <c r="J11" s="61"/>
    </row>
    <row r="12" spans="1:10" ht="21.75" customHeight="1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</row>
    <row r="13" spans="1:10" ht="23" x14ac:dyDescent="0.25">
      <c r="A13" s="321" t="s">
        <v>62</v>
      </c>
      <c r="B13" s="321"/>
      <c r="C13" s="62"/>
      <c r="D13" s="322" t="s">
        <v>27</v>
      </c>
      <c r="E13" s="322"/>
      <c r="F13" s="324" t="str">
        <f>+'INGRESO DE DATOS'!$D$15</f>
        <v>NOMBRE COMPLETO</v>
      </c>
      <c r="G13" s="324"/>
      <c r="H13" s="324"/>
      <c r="I13" s="209"/>
      <c r="J13" s="63"/>
    </row>
    <row r="14" spans="1:10" ht="23.25" customHeight="1" x14ac:dyDescent="0.2">
      <c r="A14" s="87"/>
      <c r="B14" s="88"/>
      <c r="C14" s="64"/>
      <c r="D14" s="138"/>
      <c r="E14" s="138"/>
      <c r="F14" s="138"/>
      <c r="G14" s="138"/>
      <c r="H14" s="138"/>
      <c r="I14" s="138"/>
      <c r="J14" s="60"/>
    </row>
    <row r="15" spans="1:10" ht="23.25" customHeight="1" x14ac:dyDescent="0.2">
      <c r="A15" s="87"/>
      <c r="B15" s="88"/>
      <c r="C15" s="64"/>
      <c r="D15" s="322" t="s">
        <v>28</v>
      </c>
      <c r="E15" s="322"/>
      <c r="F15" s="220">
        <f>+'INGRESO DE DATOS'!$D$17</f>
        <v>2</v>
      </c>
      <c r="G15" s="133" t="s">
        <v>29</v>
      </c>
      <c r="H15" s="220">
        <f>+'INGRESO DE DATOS'!$D$19</f>
        <v>32</v>
      </c>
      <c r="J15" s="63"/>
    </row>
    <row r="16" spans="1:10" ht="23.25" customHeight="1" x14ac:dyDescent="0.2">
      <c r="A16" s="87"/>
      <c r="B16" s="89"/>
      <c r="C16" s="64"/>
      <c r="D16" s="139"/>
      <c r="E16" s="138"/>
      <c r="F16" s="138"/>
      <c r="G16" s="138"/>
      <c r="H16" s="138"/>
      <c r="J16" s="60"/>
    </row>
    <row r="17" spans="1:11" ht="23.25" customHeight="1" x14ac:dyDescent="0.2">
      <c r="A17" s="87"/>
      <c r="B17" s="88"/>
      <c r="C17" s="64"/>
      <c r="D17" s="322" t="s">
        <v>30</v>
      </c>
      <c r="E17" s="322"/>
      <c r="F17" s="220">
        <f>+'INGRESO DE DATOS'!$J$17</f>
        <v>2</v>
      </c>
      <c r="G17" s="133" t="s">
        <v>53</v>
      </c>
      <c r="H17" s="220">
        <f>+'INGRESO DE DATOS'!$J$19</f>
        <v>46</v>
      </c>
    </row>
    <row r="18" spans="1:11" ht="23.25" customHeight="1" x14ac:dyDescent="0.2">
      <c r="A18" s="90"/>
      <c r="B18" s="92"/>
      <c r="C18" s="64"/>
      <c r="D18" s="138"/>
      <c r="E18" s="140"/>
      <c r="F18" s="138"/>
      <c r="G18" s="138" t="s">
        <v>2</v>
      </c>
      <c r="H18" s="138" t="s">
        <v>2</v>
      </c>
      <c r="J18" s="60"/>
    </row>
    <row r="19" spans="1:11" ht="24.75" customHeight="1" x14ac:dyDescent="0.2">
      <c r="A19" s="93"/>
      <c r="B19" s="94"/>
      <c r="C19" s="66"/>
      <c r="D19" s="323" t="s">
        <v>33</v>
      </c>
      <c r="E19" s="323"/>
      <c r="F19" s="220">
        <f>+'INGRESO DE DATOS'!$B$27</f>
        <v>1</v>
      </c>
      <c r="G19" s="206" t="s">
        <v>48</v>
      </c>
      <c r="H19" s="207">
        <f ca="1">NOW()</f>
        <v>44944.468931481482</v>
      </c>
    </row>
    <row r="20" spans="1:11" s="67" customFormat="1" ht="23.25" customHeight="1" x14ac:dyDescent="0.2">
      <c r="A20" s="95"/>
      <c r="B20" s="96"/>
      <c r="C20" s="66"/>
      <c r="D20" s="323"/>
      <c r="E20" s="323"/>
      <c r="F20" s="138"/>
      <c r="G20" s="138" t="s">
        <v>2</v>
      </c>
      <c r="H20" s="208" t="b">
        <v>0</v>
      </c>
      <c r="I20" s="138"/>
      <c r="J20" s="60" t="s">
        <v>2</v>
      </c>
    </row>
    <row r="21" spans="1:11" s="67" customFormat="1" ht="20" x14ac:dyDescent="0.2">
      <c r="A21" s="90"/>
      <c r="B21" s="97"/>
      <c r="C21" s="64"/>
      <c r="E21" s="212" t="s">
        <v>35</v>
      </c>
      <c r="F21" s="213"/>
      <c r="G21" s="213" t="s">
        <v>7</v>
      </c>
      <c r="H21" s="213" t="s">
        <v>8</v>
      </c>
      <c r="I21" s="60"/>
    </row>
    <row r="22" spans="1:11" s="67" customFormat="1" ht="20" x14ac:dyDescent="0.15">
      <c r="A22" s="90"/>
      <c r="B22" s="97"/>
      <c r="C22" s="64"/>
      <c r="E22" s="227" t="s">
        <v>37</v>
      </c>
      <c r="F22" s="228"/>
      <c r="G22" s="228">
        <v>0</v>
      </c>
      <c r="H22" s="229">
        <v>1000</v>
      </c>
      <c r="I22" s="68"/>
      <c r="J22" s="68"/>
    </row>
    <row r="23" spans="1:11" s="67" customFormat="1" ht="20" x14ac:dyDescent="0.15">
      <c r="A23" s="90"/>
      <c r="B23" s="97"/>
      <c r="C23" s="64"/>
      <c r="D23" s="64"/>
      <c r="E23" s="230" t="s">
        <v>38</v>
      </c>
      <c r="F23" s="231"/>
      <c r="G23" s="231">
        <v>0</v>
      </c>
      <c r="H23" s="232">
        <v>1000</v>
      </c>
      <c r="I23" s="69"/>
      <c r="J23" s="69"/>
    </row>
    <row r="24" spans="1:11" s="67" customFormat="1" ht="20" x14ac:dyDescent="0.2">
      <c r="A24" s="90"/>
      <c r="B24" s="97"/>
      <c r="C24" s="64"/>
      <c r="D24" s="64"/>
      <c r="E24" s="135"/>
      <c r="F24" s="214"/>
      <c r="G24" s="135"/>
      <c r="H24" s="135"/>
      <c r="I24" s="69"/>
      <c r="J24" s="69"/>
      <c r="K24" s="70"/>
    </row>
    <row r="25" spans="1:11" s="67" customFormat="1" ht="20" x14ac:dyDescent="0.15">
      <c r="A25" s="90"/>
      <c r="B25" s="97"/>
      <c r="C25" s="64"/>
      <c r="D25" s="64"/>
      <c r="E25" s="325" t="s">
        <v>36</v>
      </c>
      <c r="F25" s="325"/>
      <c r="G25" s="325"/>
      <c r="H25" s="325"/>
      <c r="I25" s="60"/>
      <c r="J25" s="60"/>
      <c r="K25" s="71"/>
    </row>
    <row r="26" spans="1:11" s="70" customFormat="1" ht="20" x14ac:dyDescent="0.15">
      <c r="A26" s="90"/>
      <c r="B26" s="97"/>
      <c r="C26" s="64"/>
      <c r="D26" s="64"/>
      <c r="E26" s="225" t="s">
        <v>40</v>
      </c>
      <c r="F26" s="233"/>
      <c r="G26" s="233">
        <f>VLOOKUP($H$15,Tablas!$A$905:$G$971,3,TRUE)</f>
        <v>25106</v>
      </c>
      <c r="H26" s="234">
        <f>VLOOKUP($H$15,Tablas!$A$905:$G$971,4,TRUE)</f>
        <v>16199</v>
      </c>
      <c r="I26" s="72"/>
      <c r="J26" s="72"/>
      <c r="K26" s="71"/>
    </row>
    <row r="27" spans="1:11" s="71" customFormat="1" ht="20" x14ac:dyDescent="0.15">
      <c r="A27" s="90"/>
      <c r="B27" s="97"/>
      <c r="C27" s="64"/>
      <c r="D27" s="64"/>
      <c r="E27" s="226" t="s">
        <v>41</v>
      </c>
      <c r="F27" s="210"/>
      <c r="G27" s="210">
        <f>IF($F$15=1,0,(VLOOKUP($H$17,Tablas!$A$905:$G$971,3,TRUE)))</f>
        <v>35241</v>
      </c>
      <c r="H27" s="235">
        <f>IF($F$15=1,0,(VLOOKUP($H$17,Tablas!$A$905:$G$971,4,TRUE)))</f>
        <v>22738</v>
      </c>
      <c r="I27" s="73"/>
      <c r="J27" s="73"/>
    </row>
    <row r="28" spans="1:11" s="71" customFormat="1" ht="20" x14ac:dyDescent="0.15">
      <c r="A28" s="90"/>
      <c r="B28" s="97"/>
      <c r="C28" s="64"/>
      <c r="D28" s="74"/>
      <c r="E28" s="226" t="s">
        <v>56</v>
      </c>
      <c r="F28" s="210"/>
      <c r="G28" s="215">
        <f>IF($F$15=1,
(IF($F$17=0, 0,
 (IF($F$19&gt;$F$17, (VLOOKUP($F$17,Tablas!$A$972:$G$974,3,TRUE)),
(IF($F$17&gt;4,(IF($F$19=0, (VLOOKUP(3,Tablas!$A$972:$G$974,3,TRUE)),
(IF($F$19=1, (VLOOKUP(3,Tablas!$A$972:$G$974,3,TRUE)),
(IF($F$19=2, (VLOOKUP(3,Tablas!$A$972:$G$974,3,TRUE)),
(VLOOKUP(3,Tablas!$A$972:$G$974,3,TRUE)))))))),
(IF($F$17=4,(IF(4-$F$19=0,(VLOOKUP(2,Tablas!$A$972:$G$974,3,TRUE)),
(IF(4-$F$19=1,(VLOOKUP(2,Tablas!$A$972:$G$974,3,TRUE)),
(IF(4-$F$19=2, (VLOOKUP(2,Tablas!$A$972:$G$974,3,TRUE)),
(VLOOKUP(3,Tablas!$A$972:$G$974,3,TRUE)))))))),
(IF($F$17=3,(IF(3-$F$19=0,(VLOOKUP(1,Tablas!$A$972:$G$974,3,TRUE)),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(IF(1-$F$19=1,(VLOOKUP(1,Tablas!$A$972:$G$974,3,TRUE)),0)))),0)))))))))))))),
(IF($F$17=0, 0,
 (IF($F$19&gt;$F$17, (VLOOKUP($F$17,Tablas!$A$972:$G$974,3,TRUE)),
(IF($F$17=4,(IF(4-$F$19=0, 0,
(IF(4-$F$19=1, (VLOOKUP(1,Tablas!$A$972:$G$974,3,TRUE)),
(IF(4-$F$19=2, (VLOOKUP(2,Tablas!$A$972:$G$974,3,TRUE)),
(IF(4-$F$19=3, (VLOOKUP(3,Tablas!$A$972:$G$974,3,TRUE)),
(IF(4-$F$19=4, (VLOOKUP(3,Tablas!$A$972:$G$974,3,TRUE)),
0)))))))))),
(IF($F$17=5,(IF(5-$F$19=0, (VLOOKUP(1,Tablas!$A$972:$G$974,3,TRUE)),
(IF(5-$F$19=1, (VLOOKUP(1,Tablas!$A$972:$G$974,3,TRUE)),
(IF(5-$F$19=2, (VLOOKUP(2,Tablas!$A$972:$G$974,3,TRUE)),
(IF(5-$F$19=3, (VLOOKUP(3,Tablas!$A$972:$G$974,3,TRUE)),
(IF(5-$F$19=4, (VLOOKUP(3,Tablas!$A$972:$G$974,3,TRUE)),
(VLOOKUP(3,Tablas!$A$972:$G$974,3,TRUE)))))))))))),
(IF($F$17=6,(IF(6-$F$19=0, (VLOOKUP(2,Tablas!$A$972:$G$974,3,TRUE)),
(IF(6-$F$19=1, (VLOOKUP(2,Tablas!$A$972:$G$974,3,TRUE)),
(IF(6-$F$19=2, (VLOOKUP(2,Tablas!$A$972:$G$974,3,TRUE)),
(IF(6-$F$19=3, (VLOOKUP(3,Tablas!$A$972:$G$974,3,TRUE)),
(IF(6-$F$19=4, (VLOOKUP(3,Tablas!$A$972:$G$974,3,TRUE)),
(VLOOKUP(3,Tablas!$A$972:$G$974,3,TRUE)))))))))))),
(IF($F$17&gt;6,(IF(7-$F$19=0, (VLOOKUP(3,Tablas!$A$972:$G$974,3,TRUE)),
(IF(7-$F$19=1, (VLOOKUP(3,Tablas!$A$972:$G$974,3,TRUE)),
(IF(7-$F$19=2, (VLOOKUP(3,Tablas!$A$972:$G$974,3,TRUE)),
(IF(7-$F$19=3, (VLOOKUP(3,Tablas!$A$972:$G$974,3,TRUE)),
(IF(7-$F$19=4, (VLOOKUP(3,Tablas!$A$972:$G$974,3,TRUE)),
(VLOOKUP(3,Tablas!$A$972:$G$974,3,TRUE)))))))))))),
(IF($F$17=3,(IF(3-$F$19=0,0,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(IF(1-$F$19=1,(VLOOKUP(1,Tablas!$A$972:$G$974,3,TRUE)),0)))),0)))))))))))))))))))</f>
        <v>8825</v>
      </c>
      <c r="H28" s="236">
        <f>IF($F$15=1,
(IF($F$17=0, 0,
 (IF($F$19&gt;$F$17, (VLOOKUP($F$17,Tablas!$A$972:$G$974,4,TRUE)),
(IF($F$17&gt;4,(IF($F$19=0, (VLOOKUP(3,Tablas!$A$972:$G$974,4,TRUE)),
(IF($F$19=1, (VLOOKUP(3,Tablas!$A$972:$G$974,4,TRUE)),
(IF($F$19=2, (VLOOKUP(3,Tablas!$A$972:$G$974,4,TRUE)),
(VLOOKUP(3,Tablas!$A$972:$G$974,4,TRUE)))))))),
(IF($F$17=4,(IF(4-$F$19=0,(VLOOKUP(2,Tablas!$A$972:$G$974,4,TRUE)),
(IF(4-$F$19=1,(VLOOKUP(2,Tablas!$A$972:$G$974,4,TRUE)),
(IF(4-$F$19=2, (VLOOKUP(2,Tablas!$A$972:$G$974,4,TRUE)),
(VLOOKUP(3,Tablas!$A$972:$G$974,4,TRUE)))))))),
(IF($F$17=3,(IF(3-$F$19=0,(VLOOKUP(1,Tablas!$A$972:$G$974,4,TRUE)),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(IF(1-$F$19=1,(VLOOKUP(1,Tablas!$A$972:$G$974,4,TRUE)),0)))),0)))))))))))))),
(IF($F$17=0, 0,
 (IF($F$19&gt;$F$17, (VLOOKUP($F$17,Tablas!$A$972:$G$974,4,TRUE)),
(IF($F$17=4,(IF(4-$F$19=0, 0,
(IF(4-$F$19=1, (VLOOKUP(1,Tablas!$A$972:$G$974,4,TRUE)),
(IF(4-$F$19=2, (VLOOKUP(2,Tablas!$A$972:$G$974,4,TRUE)),
(IF(4-$F$19=3, (VLOOKUP(3,Tablas!$A$972:$G$974,4,TRUE)),
(IF(4-$F$19=4, (VLOOKUP(3,Tablas!$A$972:$G$974,4,TRUE)),
0)))))))))),
(IF($F$17=5,(IF(5-$F$19=0, (VLOOKUP(1,Tablas!$A$972:$G$974,4,TRUE)),
(IF(5-$F$19=1, (VLOOKUP(1,Tablas!$A$972:$G$974,4,TRUE)),
(IF(5-$F$19=2, (VLOOKUP(2,Tablas!$A$972:$G$974,4,TRUE)),
(IF(5-$F$19=3, (VLOOKUP(3,Tablas!$A$972:$G$974,4,TRUE)),
(IF(5-$F$19=4, (VLOOKUP(3,Tablas!$A$972:$G$974,4,TRUE)),
(VLOOKUP(3,Tablas!$A$972:$G$974,4,TRUE)))))))))))),
(IF($F$17=6,(IF(6-$F$19=0, (VLOOKUP(2,Tablas!$A$972:$G$974,4,TRUE)),
(IF(6-$F$19=1, (VLOOKUP(2,Tablas!$A$972:$G$974,4,TRUE)),
(IF(6-$F$19=2, (VLOOKUP(2,Tablas!$A$972:$G$974,4,TRUE)),
(IF(6-$F$19=3, (VLOOKUP(3,Tablas!$A$972:$G$974,4,TRUE)),
(IF(6-$F$19=4, (VLOOKUP(3,Tablas!$A$972:$G$974,4,TRUE)),
(VLOOKUP(3,Tablas!$A$972:$G$974,4,TRUE)))))))))))),
(IF($F$17&gt;6,(IF(7-$F$19=0, (VLOOKUP(3,Tablas!$A$972:$G$974,4,TRUE)),
(IF(7-$F$19=1, (VLOOKUP(3,Tablas!$A$972:$G$974,4,TRUE)),
(IF(7-$F$19=2, (VLOOKUP(3,Tablas!$A$972:$G$974,4,TRUE)),
(IF(7-$F$19=3, (VLOOKUP(3,Tablas!$A$972:$G$974,4,TRUE)),
(IF(7-$F$19=4, (VLOOKUP(3,Tablas!$A$972:$G$974,4,TRUE)),
(VLOOKUP(3,Tablas!$A$972:$G$974,4,TRUE)))))))))))),
(IF($F$17=3,(IF(3-$F$19=0,0,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(IF(1-$F$19=1,(VLOOKUP(1,Tablas!$A$972:$G$974,4,TRUE)),0)))),0)))))))))))))))))))</f>
        <v>5693</v>
      </c>
      <c r="I28" s="73"/>
      <c r="J28" s="73"/>
    </row>
    <row r="29" spans="1:11" s="71" customFormat="1" ht="20" x14ac:dyDescent="0.15">
      <c r="A29" s="90"/>
      <c r="B29" s="97"/>
      <c r="C29" s="74"/>
      <c r="D29" s="74"/>
      <c r="E29" s="237" t="s">
        <v>42</v>
      </c>
      <c r="F29" s="216"/>
      <c r="G29" s="216">
        <f>SUM(G26:G28)</f>
        <v>69172</v>
      </c>
      <c r="H29" s="238">
        <f t="shared" ref="H29" si="0">SUM(H26:H28)</f>
        <v>44630</v>
      </c>
      <c r="I29" s="73"/>
      <c r="J29" s="73"/>
      <c r="K29" s="75"/>
    </row>
    <row r="30" spans="1:11" s="71" customFormat="1" ht="20" x14ac:dyDescent="0.15">
      <c r="A30" s="90"/>
      <c r="B30" s="97"/>
      <c r="C30" s="74"/>
      <c r="D30" s="64"/>
      <c r="E30" s="226" t="s">
        <v>43</v>
      </c>
      <c r="F30" s="210"/>
      <c r="G30" s="210">
        <v>75</v>
      </c>
      <c r="H30" s="235">
        <v>75</v>
      </c>
      <c r="I30" s="76"/>
      <c r="J30" s="76"/>
    </row>
    <row r="31" spans="1:11" s="75" customFormat="1" ht="20" hidden="1" x14ac:dyDescent="0.15">
      <c r="A31" s="98"/>
      <c r="B31" s="96"/>
      <c r="C31" s="64"/>
      <c r="D31" s="74"/>
      <c r="E31" s="226" t="s">
        <v>58</v>
      </c>
      <c r="F31" s="210"/>
      <c r="G31" s="210">
        <f>(G30+G29)*0%</f>
        <v>0</v>
      </c>
      <c r="H31" s="235">
        <f>(H30+H29)*0%</f>
        <v>0</v>
      </c>
      <c r="I31" s="73"/>
      <c r="J31" s="73"/>
      <c r="K31" s="71"/>
    </row>
    <row r="32" spans="1:11" s="71" customFormat="1" ht="20" x14ac:dyDescent="0.15">
      <c r="A32" s="90"/>
      <c r="B32" s="97"/>
      <c r="C32" s="74"/>
      <c r="D32" s="77"/>
      <c r="E32" s="240" t="s">
        <v>47</v>
      </c>
      <c r="F32" s="241"/>
      <c r="G32" s="241">
        <f>SUM(G29:G31)</f>
        <v>69247</v>
      </c>
      <c r="H32" s="242">
        <f>SUM(H29:H31)</f>
        <v>44705</v>
      </c>
      <c r="I32" s="73"/>
      <c r="J32" s="73"/>
    </row>
    <row r="33" spans="1:11" s="71" customFormat="1" ht="20" x14ac:dyDescent="0.15">
      <c r="A33" s="90"/>
      <c r="B33" s="99"/>
      <c r="C33" s="77"/>
      <c r="D33" s="77"/>
      <c r="E33" s="318" t="s">
        <v>44</v>
      </c>
      <c r="F33" s="318"/>
      <c r="G33" s="211">
        <f>IF($F$15=1,IF($F$17=0,0,IF($F$19=0,0,IF($F$19=1,(VLOOKUP(1,Tablas!$A$972:$G$974,3,TRUE)),(VLOOKUP(2,Tablas!$A$972:$G$974,3,TRUE))))),
IF($F$17=0,0,IF($F$19=0,0,IF($F$19=1,(VLOOKUP(1,Tablas!$A$972:$G$974,3,TRUE)),IF($F$19=2,(VLOOKUP(2,Tablas!$A$972:$G$974,3,TRUE)), (VLOOKUP(3,Tablas!$A$972:$G$974,3,TRUE)))))))</f>
        <v>8825</v>
      </c>
      <c r="H33" s="211">
        <f>IF($F$15=1,IF($F$17=0,0,IF($F$19=0,0,IF($F$19=1,(VLOOKUP(1,Tablas!$A$972:$G$974,4,TRUE)),(VLOOKUP(2,Tablas!$A$972:$G$974,4,TRUE))))),
IF($F$17=0,0,IF($F$19=0,0,IF($F$19=1,(VLOOKUP(1,Tablas!$A$972:$G$974,4,TRUE)),IF($F$19=2,(VLOOKUP(2,Tablas!$A$972:$G$974,4,TRUE)), (VLOOKUP(3,Tablas!$A$972:$G$974,4,TRUE)))))))</f>
        <v>5693</v>
      </c>
      <c r="I33" s="76"/>
      <c r="J33" s="76"/>
    </row>
    <row r="34" spans="1:11" s="71" customFormat="1" ht="20" x14ac:dyDescent="0.15">
      <c r="A34" s="90"/>
      <c r="B34" s="100"/>
      <c r="C34" s="77"/>
      <c r="D34" s="77"/>
      <c r="E34" s="218"/>
      <c r="F34" s="218"/>
      <c r="G34" s="218"/>
      <c r="H34" s="218"/>
      <c r="I34" s="76"/>
      <c r="J34" s="76"/>
      <c r="K34" s="75"/>
    </row>
    <row r="35" spans="1:11" s="71" customFormat="1" ht="20" x14ac:dyDescent="0.15">
      <c r="A35" s="90"/>
      <c r="B35" s="99"/>
      <c r="C35" s="77"/>
      <c r="D35" s="77"/>
      <c r="E35" s="325" t="s">
        <v>39</v>
      </c>
      <c r="F35" s="325"/>
      <c r="G35" s="325"/>
      <c r="H35" s="325"/>
    </row>
    <row r="36" spans="1:11" s="75" customFormat="1" ht="20" x14ac:dyDescent="0.15">
      <c r="A36" s="98"/>
      <c r="B36" s="96"/>
      <c r="C36" s="77"/>
      <c r="D36" s="66"/>
      <c r="E36" s="225" t="s">
        <v>40</v>
      </c>
      <c r="F36" s="233"/>
      <c r="G36" s="233">
        <f>VLOOKUP($H$15,Tablas!$A$1428:$G$1494,3,TRUE)</f>
        <v>13306.18</v>
      </c>
      <c r="H36" s="234">
        <f>VLOOKUP($H$15,Tablas!$A$1428:$G$1494,4,TRUE)</f>
        <v>8585.4700000000012</v>
      </c>
      <c r="I36" s="72"/>
      <c r="J36" s="72"/>
      <c r="K36" s="71"/>
    </row>
    <row r="37" spans="1:11" s="71" customFormat="1" ht="20" x14ac:dyDescent="0.15">
      <c r="A37" s="316"/>
      <c r="B37" s="317"/>
      <c r="C37" s="66"/>
      <c r="D37" s="66"/>
      <c r="E37" s="226" t="s">
        <v>41</v>
      </c>
      <c r="F37" s="210"/>
      <c r="G37" s="210">
        <f>IF($F$15=1,0,(VLOOKUP($H$17,Tablas!$A$1428:$G$1494,3,TRUE)))</f>
        <v>18677.73</v>
      </c>
      <c r="H37" s="235">
        <f>IF($F$15=1,0,(VLOOKUP($H$17,Tablas!$A$1428:$G$1494,4,TRUE)))</f>
        <v>12051.140000000001</v>
      </c>
      <c r="I37" s="73"/>
      <c r="J37" s="73"/>
    </row>
    <row r="38" spans="1:11" s="71" customFormat="1" ht="20" x14ac:dyDescent="0.15">
      <c r="A38" s="316"/>
      <c r="B38" s="317"/>
      <c r="C38" s="66"/>
      <c r="D38" s="64"/>
      <c r="E38" s="226" t="s">
        <v>56</v>
      </c>
      <c r="F38" s="210"/>
      <c r="G38" s="215">
        <f>IF($F$15=1,
(IF($F$17=0, 0,
 (IF($F$19&gt;$F$17, (VLOOKUP($F$17,Tablas!$A$1495:$G$1497,3,TRUE)),
(IF($F$17&gt;4,(IF($F$19=0, (VLOOKUP(3,Tablas!$A$1495:$G$1497,3,TRUE)),
(IF($F$19=1, (VLOOKUP(3,Tablas!$A$1495:$G$1497,3,TRUE)),
(IF($F$19=2, (VLOOKUP(3,Tablas!$A$1495:$G$1497,3,TRUE)),
(VLOOKUP(3,Tablas!$A$1495:$G$1497,3,TRUE)))))))),
(IF($F$17=4,(IF(4-$F$19=0,(VLOOKUP(2,Tablas!$A$1495:$G$1497,3,TRUE)),
(IF(4-$F$19=1,(VLOOKUP(2,Tablas!$A$1495:$G$1497,3,TRUE)),
(IF(4-$F$19=2, (VLOOKUP(2,Tablas!$A$1495:$G$1497,3,TRUE)),
(VLOOKUP(3,Tablas!$A$1495:$G$1497,3,TRUE)))))))),
(IF($F$17=3,(IF(3-$F$19=0,(VLOOKUP(1,Tablas!$A$1495:$G$1497,3,TRUE)),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(IF(1-$F$19=1,(VLOOKUP(1,Tablas!$A$1495:$G$1497,3,TRUE)),0)))),0)))))))))))))),
(IF($F$17=0, 0,
 (IF($F$19&gt;$F$17, (VLOOKUP($F$17,Tablas!$A$1495:$G$1497,3,TRUE)),
(IF($F$17=4,(IF(4-$F$19=0, 0,
(IF(4-$F$19=1, (VLOOKUP(1,Tablas!$A$1495:$G$1497,3,TRUE)),
(IF(4-$F$19=2, (VLOOKUP(2,Tablas!$A$1495:$G$1497,3,TRUE)),
(IF(4-$F$19=3, (VLOOKUP(3,Tablas!$A$1495:$G$1497,3,TRUE)),
(IF(4-$F$19=4, (VLOOKUP(3,Tablas!$A$1495:$G$1497,3,TRUE)),
0)))))))))),
(IF($F$17=5,(IF(5-$F$19=0, (VLOOKUP(1,Tablas!$A$1495:$G$1497,3,TRUE)),
(IF(5-$F$19=1, (VLOOKUP(1,Tablas!$A$1495:$G$1497,3,TRUE)),
(IF(5-$F$19=2, (VLOOKUP(2,Tablas!$A$1495:$G$1497,3,TRUE)),
(IF(5-$F$19=3, (VLOOKUP(3,Tablas!$A$1495:$G$1497,3,TRUE)),
(IF(5-$F$19=4, (VLOOKUP(3,Tablas!$A$1495:$G$1497,3,TRUE)),
(VLOOKUP(3,Tablas!$A$1495:$G$1497,3,TRUE)))))))))))),
(IF($F$17=6,(IF(6-$F$19=0, (VLOOKUP(2,Tablas!$A$1495:$G$1497,3,TRUE)),
(IF(6-$F$19=1, (VLOOKUP(2,Tablas!$A$1495:$G$1497,3,TRUE)),
(IF(6-$F$19=2, (VLOOKUP(2,Tablas!$A$1495:$G$1497,3,TRUE)),
(IF(6-$F$19=3, (VLOOKUP(3,Tablas!$A$1495:$G$1497,3,TRUE)),
(IF(6-$F$19=4, (VLOOKUP(3,Tablas!$A$1495:$G$1497,3,TRUE)),
(VLOOKUP(3,Tablas!$A$1495:$G$1497,3,TRUE)))))))))))),
(IF($F$17&gt;6,(IF(7-$F$19=0, (VLOOKUP(3,Tablas!$A$1495:$G$1497,3,TRUE)),
(IF(7-$F$19=1, (VLOOKUP(3,Tablas!$A$1495:$G$1497,3,TRUE)),
(IF(7-$F$19=2, (VLOOKUP(3,Tablas!$A$1495:$G$1497,3,TRUE)),
(IF(7-$F$19=3, (VLOOKUP(3,Tablas!$A$1495:$G$1497,3,TRUE)),
(IF(7-$F$19=4, (VLOOKUP(3,Tablas!$A$1495:$G$1497,3,TRUE)),
(VLOOKUP(3,Tablas!$A$1495:$G$1497,3,TRUE)))))))))))),
(IF($F$17=3,(IF(3-$F$19=0,0,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(IF(1-$F$19=1,(VLOOKUP(1,Tablas!$A$1495:$G$1497,3,TRUE)),0)))),0)))))))))))))))))))</f>
        <v>4677.25</v>
      </c>
      <c r="H38" s="236">
        <f>IF($F$15=1,
(IF($F$17=0, 0,
 (IF($F$19&gt;$F$17, (VLOOKUP($F$17,Tablas!$A$1495:$G$1497,4,TRUE)),
(IF($F$17&gt;4,(IF($F$19=0, (VLOOKUP(3,Tablas!$A$1495:$G$1497,4,TRUE)),
(IF($F$19=1, (VLOOKUP(3,Tablas!$A$1495:$G$1497,4,TRUE)),
(IF($F$19=2, (VLOOKUP(3,Tablas!$A$1495:$G$1497,4,TRUE)),
(VLOOKUP(3,Tablas!$A$1495:$G$1497,4,TRUE)))))))),
(IF($F$17=4,(IF(4-$F$19=0,(VLOOKUP(2,Tablas!$A$1495:$G$1497,4,TRUE)),
(IF(4-$F$19=1,(VLOOKUP(2,Tablas!$A$1495:$G$1497,4,TRUE)),
(IF(4-$F$19=2, (VLOOKUP(2,Tablas!$A$1495:$G$1497,4,TRUE)),
(VLOOKUP(3,Tablas!$A$1495:$G$1497,4,TRUE)))))))),
(IF($F$17=3,(IF(3-$F$19=0,(VLOOKUP(1,Tablas!$A$1495:$G$1497,4,TRUE)),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(IF(1-$F$19=1,(VLOOKUP(1,Tablas!$A$1495:$G$1497,4,TRUE)),0)))),0)))))))))))))),
(IF($F$17=0, 0,
 (IF($F$19&gt;$F$17, (VLOOKUP($F$17,Tablas!$A$1495:$G$1497,4,TRUE)),
(IF($F$17=4,(IF(4-$F$19=0, 0,
(IF(4-$F$19=1, (VLOOKUP(1,Tablas!$A$1495:$G$1497,4,TRUE)),
(IF(4-$F$19=2, (VLOOKUP(2,Tablas!$A$1495:$G$1497,4,TRUE)),
(IF(4-$F$19=3, (VLOOKUP(3,Tablas!$A$1495:$G$1497,4,TRUE)),
(IF(4-$F$19=4, (VLOOKUP(3,Tablas!$A$1495:$G$1497,4,TRUE)),
0)))))))))),
(IF($F$17=5,(IF(5-$F$19=0, (VLOOKUP(1,Tablas!$A$1495:$G$1497,4,TRUE)),
(IF(5-$F$19=1, (VLOOKUP(1,Tablas!$A$1495:$G$1497,4,TRUE)),
(IF(5-$F$19=2, (VLOOKUP(2,Tablas!$A$1495:$G$1497,4,TRUE)),
(IF(5-$F$19=3, (VLOOKUP(3,Tablas!$A$1495:$G$1497,4,TRUE)),
(IF(5-$F$19=4, (VLOOKUP(3,Tablas!$A$1495:$G$1497,4,TRUE)),
(VLOOKUP(3,Tablas!$A$1495:$G$1497,4,TRUE)))))))))))),
(IF($F$17=6,(IF(6-$F$19=0, (VLOOKUP(2,Tablas!$A$1495:$G$1497,4,TRUE)),
(IF(6-$F$19=1, (VLOOKUP(2,Tablas!$A$1495:$G$1497,4,TRUE)),
(IF(6-$F$19=2, (VLOOKUP(2,Tablas!$A$1495:$G$1497,4,TRUE)),
(IF(6-$F$19=3, (VLOOKUP(3,Tablas!$A$1495:$G$1497,4,TRUE)),
(IF(6-$F$19=4, (VLOOKUP(3,Tablas!$A$1495:$G$1497,4,TRUE)),
(VLOOKUP(3,Tablas!$A$1495:$G$1497,4,TRUE)))))))))))),
(IF($F$17&gt;6,(IF(7-$F$19=0, (VLOOKUP(3,Tablas!$A$1495:$G$1497,4,TRUE)),
(IF(7-$F$19=1, (VLOOKUP(3,Tablas!$A$1495:$G$1497,4,TRUE)),
(IF(7-$F$19=2, (VLOOKUP(3,Tablas!$A$1495:$G$1497,4,TRUE)),
(IF(7-$F$19=3, (VLOOKUP(3,Tablas!$A$1495:$G$1497,4,TRUE)),
(IF(7-$F$19=4, (VLOOKUP(3,Tablas!$A$1495:$G$1497,4,TRUE)),
(VLOOKUP(3,Tablas!$A$1495:$G$1497,4,TRUE)))))))))))),
(IF($F$17=3,(IF(3-$F$19=0,0,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(IF(1-$F$19=1,(VLOOKUP(1,Tablas!$A$1495:$G$1497,4,TRUE)),0)))),0)))))))))))))))))))</f>
        <v>3017.29</v>
      </c>
      <c r="I38" s="73"/>
      <c r="J38" s="73"/>
    </row>
    <row r="39" spans="1:11" s="71" customFormat="1" ht="20" x14ac:dyDescent="0.15">
      <c r="A39" s="90"/>
      <c r="B39" s="97"/>
      <c r="C39" s="64"/>
      <c r="D39" s="64"/>
      <c r="E39" s="237" t="s">
        <v>42</v>
      </c>
      <c r="F39" s="216"/>
      <c r="G39" s="216">
        <f>SUM(G36:G38)</f>
        <v>36661.160000000003</v>
      </c>
      <c r="H39" s="238">
        <f>SUM(H36:H38)</f>
        <v>23653.9</v>
      </c>
      <c r="I39" s="73"/>
      <c r="J39" s="73"/>
      <c r="K39" s="75"/>
    </row>
    <row r="40" spans="1:11" s="71" customFormat="1" ht="20" x14ac:dyDescent="0.15">
      <c r="A40" s="90"/>
      <c r="B40" s="97"/>
      <c r="C40" s="64"/>
      <c r="D40" s="64"/>
      <c r="E40" s="226" t="s">
        <v>43</v>
      </c>
      <c r="F40" s="210"/>
      <c r="G40" s="210">
        <v>75</v>
      </c>
      <c r="H40" s="235">
        <v>75</v>
      </c>
      <c r="I40" s="76"/>
      <c r="J40" s="76"/>
    </row>
    <row r="41" spans="1:11" s="75" customFormat="1" ht="20" hidden="1" x14ac:dyDescent="0.15">
      <c r="A41" s="90"/>
      <c r="B41" s="97"/>
      <c r="C41" s="64"/>
      <c r="D41" s="64"/>
      <c r="E41" s="226" t="s">
        <v>58</v>
      </c>
      <c r="F41" s="210"/>
      <c r="G41" s="210">
        <f>(G39+G40)*0%</f>
        <v>0</v>
      </c>
      <c r="H41" s="235">
        <f>(H39+H40)*0%</f>
        <v>0</v>
      </c>
      <c r="I41" s="73"/>
      <c r="J41" s="73"/>
    </row>
    <row r="42" spans="1:11" s="71" customFormat="1" ht="20" x14ac:dyDescent="0.15">
      <c r="A42" s="90"/>
      <c r="B42" s="97"/>
      <c r="C42" s="64"/>
      <c r="D42" s="66"/>
      <c r="E42" s="243" t="s">
        <v>54</v>
      </c>
      <c r="F42" s="219"/>
      <c r="G42" s="219">
        <f>SUM(G39:G41)</f>
        <v>36736.160000000003</v>
      </c>
      <c r="H42" s="244">
        <f>SUM(H39:H41)</f>
        <v>23728.9</v>
      </c>
      <c r="I42" s="73"/>
      <c r="J42" s="73"/>
    </row>
    <row r="43" spans="1:11" s="71" customFormat="1" ht="20" x14ac:dyDescent="0.15">
      <c r="A43" s="90"/>
      <c r="B43" s="97"/>
      <c r="C43" s="66"/>
      <c r="D43" s="66"/>
      <c r="E43" s="245" t="s">
        <v>55</v>
      </c>
      <c r="F43" s="217"/>
      <c r="G43" s="217">
        <f>G39</f>
        <v>36661.160000000003</v>
      </c>
      <c r="H43" s="246">
        <f>H39</f>
        <v>23653.9</v>
      </c>
      <c r="I43" s="76"/>
      <c r="J43" s="76"/>
    </row>
    <row r="44" spans="1:11" s="71" customFormat="1" ht="20" x14ac:dyDescent="0.2">
      <c r="A44" s="90"/>
      <c r="B44" s="97"/>
      <c r="C44" s="66"/>
      <c r="D44" s="78"/>
      <c r="E44" s="240" t="s">
        <v>47</v>
      </c>
      <c r="F44" s="241"/>
      <c r="G44" s="241">
        <f>G42+G43</f>
        <v>73397.320000000007</v>
      </c>
      <c r="H44" s="242">
        <f t="shared" ref="H44" si="1">H42+H43</f>
        <v>47382.8</v>
      </c>
      <c r="I44" s="79"/>
      <c r="J44" s="79"/>
      <c r="K44" s="75"/>
    </row>
    <row r="45" spans="1:11" s="71" customFormat="1" ht="20" x14ac:dyDescent="0.15">
      <c r="A45" s="90"/>
      <c r="B45" s="97"/>
      <c r="C45" s="78"/>
      <c r="D45" s="78"/>
      <c r="E45" s="318" t="s">
        <v>44</v>
      </c>
      <c r="F45" s="318"/>
      <c r="G45" s="211">
        <f>IF($F$15=1,IF($F$17=0,0,IF($F$19=0,0,IF($F$19=1,(VLOOKUP(1,Tablas!$A$1495:$G$1497,3,TRUE)),(VLOOKUP(2,Tablas!$A$1495:$G$1497,3,TRUE))))),
IF($F$17=0,0,IF($F$19=0,0,IF($F$19=1,(VLOOKUP(1,Tablas!$A$1495:$G$1497,3,TRUE)),IF($F$19=2,(VLOOKUP(2,Tablas!$A$1495:$G$1497,3,TRUE)), (VLOOKUP(3,Tablas!$A$1495:$G$1497,3,TRUE)))))))</f>
        <v>4677.25</v>
      </c>
      <c r="H45" s="211">
        <f>IF($F$15=1,IF($F$17=0,0,IF($F$19=0,0,IF($F$19=1,(VLOOKUP(1,Tablas!$A$1495:$G$1497,4,TRUE)),(VLOOKUP(2,Tablas!$A$1495:$G$1497,4,TRUE))))),
IF($F$17=0,0,IF($F$19=0,0,IF($F$19=1,(VLOOKUP(1,Tablas!$A$1495:$G$1497,4,TRUE)),IF($F$19=2,(VLOOKUP(2,Tablas!$A$1495:$G$1497,4,TRUE)), (VLOOKUP(3,Tablas!$A$1495:$G$1497,4,TRUE)))))))</f>
        <v>3017.29</v>
      </c>
    </row>
    <row r="46" spans="1:11" s="71" customFormat="1" ht="20" x14ac:dyDescent="0.2">
      <c r="A46" s="90"/>
      <c r="B46" s="97"/>
      <c r="C46" s="78"/>
      <c r="D46" s="78"/>
      <c r="E46" s="137"/>
      <c r="F46" s="137"/>
      <c r="G46" s="137"/>
      <c r="H46" s="137"/>
      <c r="I46" s="72"/>
      <c r="J46" s="72"/>
    </row>
    <row r="47" spans="1:11" s="71" customFormat="1" ht="20" x14ac:dyDescent="0.15">
      <c r="A47" s="90"/>
      <c r="B47" s="97"/>
      <c r="C47" s="78"/>
      <c r="D47"/>
      <c r="E47" s="325" t="s">
        <v>45</v>
      </c>
      <c r="F47" s="325"/>
      <c r="G47" s="325"/>
      <c r="H47" s="325"/>
      <c r="I47" s="73"/>
      <c r="J47" s="73"/>
    </row>
    <row r="48" spans="1:11" s="75" customFormat="1" ht="20" x14ac:dyDescent="0.15">
      <c r="A48" s="90"/>
      <c r="B48" s="97"/>
      <c r="C48"/>
      <c r="D48"/>
      <c r="E48" s="225" t="s">
        <v>40</v>
      </c>
      <c r="F48" s="233"/>
      <c r="G48" s="233">
        <f>VLOOKUP($H$15,Tablas!$A$1054:$G$1120,3,TRUE)</f>
        <v>6904.1500000000005</v>
      </c>
      <c r="H48" s="234">
        <f>VLOOKUP($H$15,Tablas!$A$1054:$G$1120,4,TRUE)</f>
        <v>4454.7250000000004</v>
      </c>
      <c r="I48" s="73"/>
      <c r="J48" s="73"/>
      <c r="K48" s="71"/>
    </row>
    <row r="49" spans="1:11" s="71" customFormat="1" ht="20" x14ac:dyDescent="0.15">
      <c r="A49" s="90"/>
      <c r="B49" s="97"/>
      <c r="C49"/>
      <c r="D49"/>
      <c r="E49" s="226" t="s">
        <v>41</v>
      </c>
      <c r="F49" s="210"/>
      <c r="G49" s="210">
        <f>IF($F$15=1,0,(VLOOKUP($H$17,Tablas!$A$1054:$G$1120,3,TRUE)))</f>
        <v>9691.2750000000015</v>
      </c>
      <c r="H49" s="235">
        <f>IF($F$15=1,0,(VLOOKUP($H$17,Tablas!$A$1054:$G$1120,4,TRUE)))</f>
        <v>6252.9500000000007</v>
      </c>
      <c r="I49" s="73"/>
      <c r="J49" s="73"/>
      <c r="K49" s="75"/>
    </row>
    <row r="50" spans="1:11" s="71" customFormat="1" ht="20" x14ac:dyDescent="0.15">
      <c r="A50" s="91"/>
      <c r="B50" s="97"/>
      <c r="C50"/>
      <c r="D50"/>
      <c r="E50" s="226" t="s">
        <v>56</v>
      </c>
      <c r="F50" s="210"/>
      <c r="G50" s="210">
        <f>IF($F$15=1,
(IF($F$17=0, 0,
 (IF($F$19&gt;$F$17, (VLOOKUP($F$17,Tablas!$A$1121:$G$1123,3,TRUE)),
(IF($F$17&gt;4,(IF($F$19=0, (VLOOKUP(3,Tablas!$A$1121:$G$1123,3,TRUE)),
(IF($F$19=1, (VLOOKUP(3,Tablas!$A$1121:$G$1123,3,TRUE)),
(IF($F$19=2, (VLOOKUP(3,Tablas!$A$1121:$G$1123,3,TRUE)),
(VLOOKUP(3,Tablas!$A$1121:$G$1123,3,TRUE)))))))),
(IF($F$17=4,(IF(4-$F$19=0,(VLOOKUP(2,Tablas!$A$1121:$G$1123,3,TRUE)),
(IF(4-$F$19=1,(VLOOKUP(2,Tablas!$A$1121:$G$1123,3,TRUE)),
(IF(4-$F$19=2, (VLOOKUP(2,Tablas!$A$1121:$G$1123,3,TRUE)),
(VLOOKUP(3,Tablas!$A$1121:$G$1123,3,TRUE)))))))),
(IF($F$17=3,(IF(3-$F$19=0,(VLOOKUP(1,Tablas!$A$1121:$G$1123,3,TRUE)),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(IF(1-$F$19=1,(VLOOKUP(1,Tablas!$A$1121:$G$1123,3,TRUE)),0)))),0)))))))))))))),
(IF($F$17=0, 0,
 (IF($F$19&gt;$F$17, (VLOOKUP($F$17,Tablas!$A$1121:$G$1123,3,TRUE)),
(IF($F$17=4,(IF(4-$F$19=0, 0,
(IF(4-$F$19=1, (VLOOKUP(1,Tablas!$A$1121:$G$1123,3,TRUE)),
(IF(4-$F$19=2, (VLOOKUP(2,Tablas!$A$1121:$G$1123,3,TRUE)),
(IF(4-$F$19=3, (VLOOKUP(3,Tablas!$A$1121:$G$1123,3,TRUE)),
(IF(4-$F$19=4, (VLOOKUP(3,Tablas!$A$1121:$G$1123,3,TRUE)),
0)))))))))),
(IF($F$17=5,(IF(5-$F$19=0, (VLOOKUP(1,Tablas!$A$1121:$G$1123,3,TRUE)),
(IF(5-$F$19=1, (VLOOKUP(1,Tablas!$A$1121:$G$1123,3,TRUE)),
(IF(5-$F$19=2, (VLOOKUP(2,Tablas!$A$1121:$G$1123,3,TRUE)),
(IF(5-$F$19=3, (VLOOKUP(3,Tablas!$A$1121:$G$1123,3,TRUE)),
(IF(5-$F$19=4, (VLOOKUP(3,Tablas!$A$1121:$G$1123,3,TRUE)),
(VLOOKUP(3,Tablas!$A$1121:$G$1123,3,TRUE)))))))))))),
(IF($F$17=6,(IF(6-$F$19=0, (VLOOKUP(2,Tablas!$A$1121:$G$1123,3,TRUE)),
(IF(6-$F$19=1, (VLOOKUP(2,Tablas!$A$1121:$G$1123,3,TRUE)),
(IF(6-$F$19=2, (VLOOKUP(2,Tablas!$A$1121:$G$1123,3,TRUE)),
(IF(6-$F$19=3, (VLOOKUP(3,Tablas!$A$1121:$G$1123,3,TRUE)),
(IF(6-$F$19=4, (VLOOKUP(3,Tablas!$A$1121:$G$1123,3,TRUE)),
(VLOOKUP(3,Tablas!$A$1121:$G$1123,3,TRUE)))))))))))),
(IF($F$17&gt;6,(IF(7-$F$19=0, (VLOOKUP(3,Tablas!$A$1121:$G$1123,3,TRUE)),
(IF(7-$F$19=1, (VLOOKUP(3,Tablas!$A$1121:$G$1123,3,TRUE)),
(IF(7-$F$19=2, (VLOOKUP(3,Tablas!$A$1121:$G$1123,3,TRUE)),
(IF(7-$F$19=3, (VLOOKUP(3,Tablas!$A$1121:$G$1123,3,TRUE)),
(IF(7-$F$19=4, (VLOOKUP(3,Tablas!$A$1121:$G$1123,3,TRUE)),
(VLOOKUP(3,Tablas!$A$1121:$G$1123,3,TRUE)))))))))))),
(IF($F$17=3,(IF(3-$F$19=0,0,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(IF(1-$F$19=1,(VLOOKUP(1,Tablas!$A$1121:$G$1123,3,TRUE)),0)))),0)))))))))))))))))))</f>
        <v>2426.875</v>
      </c>
      <c r="H50" s="235">
        <f>IF($F$15=1,
(IF($F$17=0, 0,
 (IF($F$19&gt;$F$17, (VLOOKUP($F$17,Tablas!$A$1121:$G$1123,4,TRUE)),
(IF($F$17&gt;4,(IF($F$19=0, (VLOOKUP(3,Tablas!$A$1121:$G$1123,4,TRUE)),
(IF($F$19=1, (VLOOKUP(3,Tablas!$A$1121:$G$1123,4,TRUE)),
(IF($F$19=2, (VLOOKUP(3,Tablas!$A$1121:$G$1123,4,TRUE)),
(VLOOKUP(3,Tablas!$A$1121:$G$1123,4,TRUE)))))))),
(IF($F$17=4,(IF(4-$F$19=0,(VLOOKUP(2,Tablas!$A$1121:$G$1123,4,TRUE)),
(IF(4-$F$19=1,(VLOOKUP(2,Tablas!$A$1121:$G$1123,4,TRUE)),
(IF(4-$F$19=2, (VLOOKUP(2,Tablas!$A$1121:$G$1123,4,TRUE)),
(VLOOKUP(3,Tablas!$A$1121:$G$1123,4,TRUE)))))))),
(IF($F$17=3,(IF(3-$F$19=0,(VLOOKUP(1,Tablas!$A$1121:$G$1123,4,TRUE)),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(IF(1-$F$19=1,(VLOOKUP(1,Tablas!$A$1121:$G$1123,4,TRUE)),0)))),0)))))))))))))),
(IF($F$17=0, 0,
 (IF($F$19&gt;$F$17, (VLOOKUP($F$17,Tablas!$A$1121:$G$1123,4,TRUE)),
(IF($F$17=4,(IF(4-$F$19=0, 0,
(IF(4-$F$19=1, (VLOOKUP(1,Tablas!$A$1121:$G$1123,4,TRUE)),
(IF(4-$F$19=2, (VLOOKUP(2,Tablas!$A$1121:$G$1123,4,TRUE)),
(IF(4-$F$19=3, (VLOOKUP(3,Tablas!$A$1121:$G$1123,4,TRUE)),
(IF(4-$F$19=4, (VLOOKUP(3,Tablas!$A$1121:$G$1123,4,TRUE)),
0)))))))))),
(IF($F$17=5,(IF(5-$F$19=0, (VLOOKUP(1,Tablas!$A$1121:$G$1123,4,TRUE)),
(IF(5-$F$19=1, (VLOOKUP(1,Tablas!$A$1121:$G$1123,4,TRUE)),
(IF(5-$F$19=2, (VLOOKUP(2,Tablas!$A$1121:$G$1123,4,TRUE)),
(IF(5-$F$19=3, (VLOOKUP(3,Tablas!$A$1121:$G$1123,4,TRUE)),
(IF(5-$F$19=4, (VLOOKUP(3,Tablas!$A$1121:$G$1123,4,TRUE)),
(VLOOKUP(3,Tablas!$A$1121:$G$1123,4,TRUE)))))))))))),
(IF($F$17=6,(IF(6-$F$19=0, (VLOOKUP(2,Tablas!$A$1121:$G$1123,4,TRUE)),
(IF(6-$F$19=1, (VLOOKUP(2,Tablas!$A$1121:$G$1123,4,TRUE)),
(IF(6-$F$19=2, (VLOOKUP(2,Tablas!$A$1121:$G$1123,4,TRUE)),
(IF(6-$F$19=3, (VLOOKUP(3,Tablas!$A$1121:$G$1123,4,TRUE)),
(IF(6-$F$19=4, (VLOOKUP(3,Tablas!$A$1121:$G$1123,4,TRUE)),
(VLOOKUP(3,Tablas!$A$1121:$G$1123,4,TRUE)))))))))))),
(IF($F$17&gt;6,(IF(7-$F$19=0, (VLOOKUP(3,Tablas!$A$1121:$G$1123,4,TRUE)),
(IF(7-$F$19=1, (VLOOKUP(3,Tablas!$A$1121:$G$1123,4,TRUE)),
(IF(7-$F$19=2, (VLOOKUP(3,Tablas!$A$1121:$G$1123,4,TRUE)),
(IF(7-$F$19=3, (VLOOKUP(3,Tablas!$A$1121:$G$1123,4,TRUE)),
(IF(7-$F$19=4, (VLOOKUP(3,Tablas!$A$1121:$G$1123,4,TRUE)),
(VLOOKUP(3,Tablas!$A$1121:$G$1123,4,TRUE)))))))))))),
(IF($F$17=3,(IF(3-$F$19=0,0,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(IF(1-$F$19=1,(VLOOKUP(1,Tablas!$A$1121:$G$1123,4,TRUE)),0)))),0)))))))))))))))))))</f>
        <v>1565.575</v>
      </c>
      <c r="I50" s="76"/>
      <c r="J50" s="76"/>
    </row>
    <row r="51" spans="1:11" s="71" customFormat="1" ht="20" x14ac:dyDescent="0.15">
      <c r="A51" s="98"/>
      <c r="B51" s="96"/>
      <c r="C51"/>
      <c r="D51"/>
      <c r="E51" s="319" t="s">
        <v>42</v>
      </c>
      <c r="F51" s="320"/>
      <c r="G51" s="216">
        <f>SUM(G48:G50)</f>
        <v>19022.300000000003</v>
      </c>
      <c r="H51" s="238">
        <f>SUM(H48:H50)</f>
        <v>12273.250000000002</v>
      </c>
      <c r="I51" s="73"/>
      <c r="J51" s="73"/>
    </row>
    <row r="52" spans="1:11" s="71" customFormat="1" ht="20" x14ac:dyDescent="0.15">
      <c r="A52" s="90"/>
      <c r="B52" s="97"/>
      <c r="C52"/>
      <c r="D52"/>
      <c r="E52" s="328" t="s">
        <v>43</v>
      </c>
      <c r="F52" s="329"/>
      <c r="G52" s="210">
        <v>75</v>
      </c>
      <c r="H52" s="235">
        <v>75</v>
      </c>
      <c r="I52" s="73"/>
      <c r="J52" s="73"/>
    </row>
    <row r="53" spans="1:11" s="75" customFormat="1" ht="20" hidden="1" x14ac:dyDescent="0.15">
      <c r="A53" s="90"/>
      <c r="B53" s="97"/>
      <c r="C53"/>
      <c r="D53"/>
      <c r="E53" s="226" t="s">
        <v>58</v>
      </c>
      <c r="F53" s="210"/>
      <c r="G53" s="210">
        <f>(G51+G52)*0%</f>
        <v>0</v>
      </c>
      <c r="H53" s="235">
        <f>(H51+H52)*0%</f>
        <v>0</v>
      </c>
      <c r="I53" s="76"/>
      <c r="J53" s="76"/>
      <c r="K53" s="71"/>
    </row>
    <row r="54" spans="1:11" ht="20" x14ac:dyDescent="0.15">
      <c r="A54" s="90"/>
      <c r="B54" s="97"/>
      <c r="E54" s="243" t="s">
        <v>54</v>
      </c>
      <c r="F54" s="219"/>
      <c r="G54" s="219">
        <f>SUM(G51:G53)</f>
        <v>19097.300000000003</v>
      </c>
      <c r="H54" s="244">
        <f>SUM(H51:H53)</f>
        <v>12348.250000000002</v>
      </c>
      <c r="I54" s="76"/>
      <c r="J54" s="76"/>
      <c r="K54" s="71"/>
    </row>
    <row r="55" spans="1:11" ht="20" x14ac:dyDescent="0.15">
      <c r="A55" s="98"/>
      <c r="B55" s="96"/>
      <c r="E55" s="245" t="s">
        <v>46</v>
      </c>
      <c r="F55" s="217"/>
      <c r="G55" s="217">
        <f>G51</f>
        <v>19022.300000000003</v>
      </c>
      <c r="H55" s="246">
        <f>H51</f>
        <v>12273.250000000002</v>
      </c>
      <c r="K55" s="75"/>
    </row>
    <row r="56" spans="1:11" ht="20" x14ac:dyDescent="0.15">
      <c r="A56" s="90"/>
      <c r="B56" s="97"/>
      <c r="E56" s="240" t="s">
        <v>47</v>
      </c>
      <c r="F56" s="241"/>
      <c r="G56" s="241">
        <f>G54+(G55*3)</f>
        <v>76164.200000000012</v>
      </c>
      <c r="H56" s="242">
        <f t="shared" ref="H56" si="2">H54+(H55*3)</f>
        <v>49168.000000000007</v>
      </c>
      <c r="I56" s="72"/>
      <c r="J56" s="72"/>
      <c r="K56" s="71"/>
    </row>
    <row r="57" spans="1:11" ht="20" x14ac:dyDescent="0.15">
      <c r="A57" s="90"/>
      <c r="B57" s="97"/>
      <c r="E57" s="318" t="s">
        <v>44</v>
      </c>
      <c r="F57" s="318"/>
      <c r="G57" s="211">
        <f>IF($F$15=1,IF($F$17=0,0,IF($F$19=0,0,IF($F$19=1,(VLOOKUP(1,Tablas!$A$1121:$G$1123,3,TRUE)),(VLOOKUP(2,Tablas!$A$1121:$G$1123,3,TRUE))))),
IF($F$17=0,0,IF($F$19=0,0,IF($F$19=1,(VLOOKUP(1,Tablas!$A$1121:$G$1123,3,TRUE)),IF($F$19=2,(VLOOKUP(2,Tablas!$A$1121:$G$1123,3,TRUE)), (VLOOKUP(3,Tablas!$A$1121:$G$1123,3,TRUE)))))))</f>
        <v>2426.875</v>
      </c>
      <c r="H57" s="211">
        <f>IF($F$15=1,IF($F$17=0,0,IF($F$19=0,0,IF($F$19=1,(VLOOKUP(1,Tablas!$A$1121:$G$1123,4,TRUE)),(VLOOKUP(2,Tablas!$A$1121:$G$1123,4,TRUE))))),
IF($F$17=0,0,IF($F$19=0,0,IF($F$19=1,(VLOOKUP(1,Tablas!$A$1121:$G$1123,4,TRUE)),IF($F$19=2,(VLOOKUP(2,Tablas!$A$1121:$G$1123,4,TRUE)), (VLOOKUP(3,Tablas!$A$1121:$G$1123,4,TRUE)))))))</f>
        <v>1565.575</v>
      </c>
      <c r="I57" s="73"/>
      <c r="J57" s="73"/>
      <c r="K57" s="71"/>
    </row>
    <row r="58" spans="1:11" ht="20" x14ac:dyDescent="0.2">
      <c r="A58" s="90"/>
      <c r="B58" s="97"/>
      <c r="E58" s="137"/>
      <c r="F58" s="137"/>
      <c r="G58" s="137"/>
      <c r="H58" s="137"/>
      <c r="I58" s="73"/>
      <c r="J58" s="73"/>
      <c r="K58" s="71"/>
    </row>
    <row r="59" spans="1:11" ht="20" x14ac:dyDescent="0.15">
      <c r="A59" s="90"/>
      <c r="B59" s="97"/>
      <c r="E59" s="325" t="s">
        <v>76</v>
      </c>
      <c r="F59" s="325"/>
      <c r="G59" s="325"/>
      <c r="H59" s="325"/>
      <c r="I59" s="73"/>
      <c r="J59" s="73"/>
      <c r="K59" s="71"/>
    </row>
    <row r="60" spans="1:11" ht="20" x14ac:dyDescent="0.15">
      <c r="A60" s="90"/>
      <c r="B60" s="97"/>
      <c r="E60" s="225" t="s">
        <v>40</v>
      </c>
      <c r="F60" s="233"/>
      <c r="G60" s="233">
        <f>VLOOKUP($H$15,Tablas!$A$979:$G$1045,3,TRUE)</f>
        <v>2343.2266666666669</v>
      </c>
      <c r="H60" s="234">
        <f>VLOOKUP($H$15,Tablas!$A$979:$G$1045,4,TRUE)</f>
        <v>1511.9066666666668</v>
      </c>
      <c r="I60" s="73"/>
      <c r="J60" s="73"/>
      <c r="K60" s="71"/>
    </row>
    <row r="61" spans="1:11" ht="20" x14ac:dyDescent="0.15">
      <c r="A61" s="90"/>
      <c r="B61" s="92"/>
      <c r="E61" s="226" t="s">
        <v>41</v>
      </c>
      <c r="F61" s="210"/>
      <c r="G61" s="210">
        <f>IF($F$15=1,0,(VLOOKUP($H$17,Tablas!$A$979:$G$1045,3,TRUE)))</f>
        <v>3289.1600000000003</v>
      </c>
      <c r="H61" s="235">
        <f>IF($F$15=1,0,(VLOOKUP($H$17,Tablas!$A$979:$G$1045,4,TRUE)))</f>
        <v>2122.2133333333336</v>
      </c>
      <c r="I61" s="73"/>
      <c r="J61" s="73"/>
      <c r="K61" s="71"/>
    </row>
    <row r="62" spans="1:11" ht="20" x14ac:dyDescent="0.15">
      <c r="A62" s="101"/>
      <c r="B62" s="102"/>
      <c r="E62" s="226" t="s">
        <v>56</v>
      </c>
      <c r="F62" s="210"/>
      <c r="G62" s="210">
        <f>IF($F$15=1,
(IF($F$17=0, 0,
 (IF($F$19&gt;$F$17, (VLOOKUP($F$17,Tablas!$A$1046:$G$1048,3,TRUE)),
(IF($F$17&gt;4,(IF($F$19=0, (VLOOKUP(3,Tablas!$A$1046:$G$1048,3,TRUE)),
(IF($F$19=1, (VLOOKUP(3,Tablas!$A$1046:$G$1048,3,TRUE)),
(IF($F$19=2, (VLOOKUP(3,Tablas!$A$1046:$G$1048,3,TRUE)),
(VLOOKUP(3,Tablas!$A$1046:$G$1048,3,TRUE)))))))),
(IF($F$17=4,(IF(4-$F$19=0,(VLOOKUP(2,Tablas!$A$1046:$G$1048,3,TRUE)),
(IF(4-$F$19=1,(VLOOKUP(2,Tablas!$A$1046:$G$1048,3,TRUE)),
(IF(4-$F$19=2, (VLOOKUP(2,Tablas!$A$1046:$G$1048,3,TRUE)),
(VLOOKUP(3,Tablas!$A$1046:$G$1048,3,TRUE)))))))),
(IF($F$17=3,(IF(3-$F$19=0,(VLOOKUP(1,Tablas!$A$1046:$G$1048,3,TRUE)),
(IF(3-$F$19=1,(VLOOKUP(1,Tablas!$A$1046:$G$1048,3,TRUE)),
(IF(3-$F$19=2, (VLOOKUP(2,Tablas!$A$1046:$G$1048,3,TRUE)),
(VLOOKUP(3,Tablas!$A$1046:$G$1048,3,TRUE)))))))),
(IF($F$17=2,(IF(2-$F$19=0, 0,
(IF(2-$F$19=1,(VLOOKUP(1,Tablas!$A$1046:$G$1048,3,TRUE)),
(IF(2-$F$19=2, (VLOOKUP(2,Tablas!$A$1046:$G$1048,3,TRUE)),
         0)))))),
(IF($F$17=1,(IF(1-$F$19=0, 0,
(IF(1-$F$19=1,(VLOOKUP(1,Tablas!$A$1046:$G$1048,3,TRUE)),0)))),0)))))))))))))),
(IF($F$17=0, 0,
 (IF($F$19&gt;$F$17, (VLOOKUP($F$17,Tablas!$A$1046:$G$1048,3,TRUE)),
(IF($F$17=4,(IF(4-$F$19=0, 0,
(IF(4-$F$19=1, (VLOOKUP(1,Tablas!$A$1046:$G$1048,3,TRUE)),
(IF(4-$F$19=2, (VLOOKUP(2,Tablas!$A$1046:$G$1048,3,TRUE)),
(IF(4-$F$19=3, (VLOOKUP(3,Tablas!$A$1046:$G$1048,3,TRUE)),
(IF(4-$F$19=4, (VLOOKUP(3,Tablas!$A$1046:$G$1048,3,TRUE)),
0)))))))))),
(IF($F$17=5,(IF(5-$F$19=0, (VLOOKUP(1,Tablas!$A$1046:$G$1048,3,TRUE)),
(IF(5-$F$19=1, (VLOOKUP(1,Tablas!$A$1046:$G$1048,3,TRUE)),
(IF(5-$F$19=2, (VLOOKUP(2,Tablas!$A$1046:$G$1048,3,TRUE)),
(IF(5-$F$19=3, (VLOOKUP(3,Tablas!$A$1046:$G$1048,3,TRUE)),
(IF(5-$F$19=4, (VLOOKUP(3,Tablas!$A$1046:$G$1048,3,TRUE)),
(VLOOKUP(3,Tablas!$A$1046:$G$1048,3,TRUE)))))))))))),
(IF($F$17=6,(IF(6-$F$19=0, (VLOOKUP(2,Tablas!$A$1046:$G$1048,3,TRUE)),
(IF(6-$F$19=1, (VLOOKUP(2,Tablas!$A$1046:$G$1048,3,TRUE)),
(IF(6-$F$19=2, (VLOOKUP(2,Tablas!$A$1046:$G$1048,3,TRUE)),
(IF(6-$F$19=3, (VLOOKUP(3,Tablas!$A$1046:$G$1048,3,TRUE)),
(IF(6-$F$19=4, (VLOOKUP(3,Tablas!$A$1046:$G$1048,3,TRUE)),
(VLOOKUP(3,Tablas!$A$1046:$G$1048,3,TRUE)))))))))))),
(IF($F$17&gt;6,(IF(7-$F$19=0, (VLOOKUP(3,Tablas!$A$1046:$G$1048,3,TRUE)),
(IF(7-$F$19=1, (VLOOKUP(3,Tablas!$A$1046:$G$1048,3,TRUE)),
(IF(7-$F$19=2, (VLOOKUP(3,Tablas!$A$1046:$G$1048,3,TRUE)),
(IF(7-$F$19=3, (VLOOKUP(3,Tablas!$A$1046:$G$1048,3,TRUE)),
(IF(7-$F$19=4, (VLOOKUP(3,Tablas!$A$1046:$G$1048,3,TRUE)),
(VLOOKUP(3,Tablas!$A$1046:$G$1048,3,TRUE)))))))))))),
(IF($F$17=3,(IF(3-$F$19=0,0,
(IF(3-$F$19=1,(VLOOKUP(1,Tablas!$A$1046:$G$1048,3,TRUE)),
(IF(3-$F$19=2, (VLOOKUP(2,Tablas!$A$1046:$G$1048,3,TRUE)),
(VLOOKUP(3,Tablas!$A$1046:$G$1048,3,TRUE)))))))),
(IF($F$17=2,(IF(2-$F$19=0, 0,
(IF(2-$F$19=1,(VLOOKUP(1,Tablas!$A$1046:$G$1048,3,TRUE)),
(IF(2-$F$19=2, (VLOOKUP(2,Tablas!$A$1046:$G$1048,3,TRUE)),
         0)))))),
(IF($F$17=1,(IF(1-$F$19=0, 0,
(IF(1-$F$19=1,(VLOOKUP(1,Tablas!$A$1046:$G$1048,3,TRUE)),0)))),0)))))))))))))))))))</f>
        <v>823.66666666666674</v>
      </c>
      <c r="H62" s="235">
        <f>IF($F$15=1,
(IF($F$17=0, 0,
 (IF($F$19&gt;$F$17, (VLOOKUP($F$17,Tablas!$A$1046:$G$1048,4,TRUE)),
(IF($F$17&gt;4,(IF($F$19=0, (VLOOKUP(3,Tablas!$A$1046:$G$1048,4,TRUE)),
(IF($F$19=1, (VLOOKUP(3,Tablas!$A$1046:$G$1048,4,TRUE)),
(IF($F$19=2, (VLOOKUP(3,Tablas!$A$1046:$G$1048,4,TRUE)),
(VLOOKUP(3,Tablas!$A$1046:$G$1048,4,TRUE)))))))),
(IF($F$17=4,(IF(4-$F$19=0,(VLOOKUP(2,Tablas!$A$1046:$G$1048,4,TRUE)),
(IF(4-$F$19=1,(VLOOKUP(2,Tablas!$A$1046:$G$1048,4,TRUE)),
(IF(4-$F$19=2, (VLOOKUP(2,Tablas!$A$1046:$G$1048,4,TRUE)),
(VLOOKUP(3,Tablas!$A$1046:$G$1048,4,TRUE)))))))),
(IF($F$17=3,(IF(3-$F$19=0,(VLOOKUP(1,Tablas!$A$1046:$G$1048,4,TRUE)),
(IF(3-$F$19=1,(VLOOKUP(1,Tablas!$A$1046:$G$1048,4,TRUE)),
(IF(3-$F$19=2, (VLOOKUP(2,Tablas!$A$1046:$G$1048,4,TRUE)),
(VLOOKUP(3,Tablas!$A$1046:$G$1048,4,TRUE)))))))),
(IF($F$17=2,(IF(2-$F$19=0, 0,
(IF(2-$F$19=1,(VLOOKUP(1,Tablas!$A$1046:$G$1048,4,TRUE)),
(IF(2-$F$19=2, (VLOOKUP(2,Tablas!$A$1046:$G$1048,4,TRUE)),
         0)))))),
(IF($F$17=1,(IF(1-$F$19=0, 0,
(IF(1-$F$19=1,(VLOOKUP(1,Tablas!$A$1046:$G$1048,4,TRUE)),0)))),0)))))))))))))),
(IF($F$17=0, 0,
 (IF($F$19&gt;$F$17, (VLOOKUP($F$17,Tablas!$A$1046:$G$1048,4,TRUE)),
(IF($F$17=4,(IF(4-$F$19=0, 0,
(IF(4-$F$19=1, (VLOOKUP(1,Tablas!$A$1046:$G$1048,4,TRUE)),
(IF(4-$F$19=2, (VLOOKUP(2,Tablas!$A$1046:$G$1048,4,TRUE)),
(IF(4-$F$19=3, (VLOOKUP(3,Tablas!$A$1046:$G$1048,4,TRUE)),
(IF(4-$F$19=4, (VLOOKUP(3,Tablas!$A$1046:$G$1048,4,TRUE)),
0)))))))))),
(IF($F$17=5,(IF(5-$F$19=0, (VLOOKUP(1,Tablas!$A$1046:$G$1048,4,TRUE)),
(IF(5-$F$19=1, (VLOOKUP(1,Tablas!$A$1046:$G$1048,4,TRUE)),
(IF(5-$F$19=2, (VLOOKUP(2,Tablas!$A$1046:$G$1048,4,TRUE)),
(IF(5-$F$19=3, (VLOOKUP(3,Tablas!$A$1046:$G$1048,4,TRUE)),
(IF(5-$F$19=4, (VLOOKUP(3,Tablas!$A$1046:$G$1048,4,TRUE)),
(VLOOKUP(3,Tablas!$A$1046:$G$1048,4,TRUE)))))))))))),
(IF($F$17=6,(IF(6-$F$19=0, (VLOOKUP(2,Tablas!$A$1046:$G$1048,4,TRUE)),
(IF(6-$F$19=1, (VLOOKUP(2,Tablas!$A$1046:$G$1048,4,TRUE)),
(IF(6-$F$19=2, (VLOOKUP(2,Tablas!$A$1046:$G$1048,4,TRUE)),
(IF(6-$F$19=3, (VLOOKUP(3,Tablas!$A$1046:$G$1048,4,TRUE)),
(IF(6-$F$19=4, (VLOOKUP(3,Tablas!$A$1046:$G$1048,4,TRUE)),
(VLOOKUP(3,Tablas!$A$1046:$G$1048,4,TRUE)))))))))))),
(IF($F$17&gt;6,(IF(7-$F$19=0, (VLOOKUP(3,Tablas!$A$1046:$G$1048,4,TRUE)),
(IF(7-$F$19=1, (VLOOKUP(3,Tablas!$A$1046:$G$1048,4,TRUE)),
(IF(7-$F$19=2, (VLOOKUP(3,Tablas!$A$1046:$G$1048,4,TRUE)),
(IF(7-$F$19=3, (VLOOKUP(3,Tablas!$A$1046:$G$1048,4,TRUE)),
(IF(7-$F$19=4, (VLOOKUP(3,Tablas!$A$1046:$G$1048,4,TRUE)),
(VLOOKUP(3,Tablas!$A$1046:$G$1048,4,TRUE)))))))))))),
(IF($F$17=3,(IF(3-$F$19=0,0,
(IF(3-$F$19=1,(VLOOKUP(1,Tablas!$A$1046:$G$1048,4,TRUE)),
(IF(3-$F$19=2, (VLOOKUP(2,Tablas!$A$1046:$G$1048,4,TRUE)),
(VLOOKUP(3,Tablas!$A$1046:$G$1048,4,TRUE)))))))),
(IF($F$17=2,(IF(2-$F$19=0, 0,
(IF(2-$F$19=1,(VLOOKUP(1,Tablas!$A$1046:$G$1048,4,TRUE)),
(IF(2-$F$19=2, (VLOOKUP(2,Tablas!$A$1046:$G$1048,4,TRUE)),
         0)))))),
(IF($F$17=1,(IF(1-$F$19=0, 0,
(IF(1-$F$19=1,(VLOOKUP(1,Tablas!$A$1046:$G$1048,4,TRUE)),0)))),0)))))))))))))))))))</f>
        <v>531.34666666666669</v>
      </c>
      <c r="I62" s="76"/>
      <c r="J62" s="76"/>
      <c r="K62" s="75"/>
    </row>
    <row r="63" spans="1:11" ht="25.5" customHeight="1" x14ac:dyDescent="0.15">
      <c r="A63" s="71"/>
      <c r="B63" s="103"/>
      <c r="E63" s="319" t="s">
        <v>42</v>
      </c>
      <c r="F63" s="320"/>
      <c r="G63" s="216">
        <f>SUM(G60:G62)</f>
        <v>6456.0533333333342</v>
      </c>
      <c r="H63" s="238">
        <f>SUM(H60:H62)</f>
        <v>4165.4666666666672</v>
      </c>
      <c r="I63" s="73"/>
      <c r="J63" s="73"/>
      <c r="K63" s="75"/>
    </row>
    <row r="64" spans="1:11" ht="23.25" customHeight="1" x14ac:dyDescent="0.15">
      <c r="A64" s="90"/>
      <c r="B64" s="92"/>
      <c r="E64" s="328" t="s">
        <v>43</v>
      </c>
      <c r="F64" s="329"/>
      <c r="G64" s="210">
        <v>75</v>
      </c>
      <c r="H64" s="235">
        <v>75</v>
      </c>
      <c r="I64" s="73"/>
      <c r="J64" s="73"/>
    </row>
    <row r="65" spans="1:10" ht="23.25" hidden="1" customHeight="1" x14ac:dyDescent="0.15">
      <c r="A65" s="98"/>
      <c r="B65" s="96"/>
      <c r="E65" s="226" t="s">
        <v>58</v>
      </c>
      <c r="F65" s="210"/>
      <c r="G65" s="210">
        <f>(G63+G64)*0%</f>
        <v>0</v>
      </c>
      <c r="H65" s="235">
        <f>(H63+H64)*0%</f>
        <v>0</v>
      </c>
      <c r="I65" s="76"/>
      <c r="J65" s="76"/>
    </row>
    <row r="66" spans="1:10" ht="23.25" customHeight="1" x14ac:dyDescent="0.15">
      <c r="A66" s="90"/>
      <c r="B66" s="97"/>
      <c r="E66" s="243" t="s">
        <v>54</v>
      </c>
      <c r="F66" s="219"/>
      <c r="G66" s="219">
        <f>SUM(G63:G65)</f>
        <v>6531.0533333333342</v>
      </c>
      <c r="H66" s="244">
        <f>SUM(H63:H65)</f>
        <v>4240.4666666666672</v>
      </c>
      <c r="I66" s="76"/>
      <c r="J66" s="76"/>
    </row>
    <row r="67" spans="1:10" ht="23.25" customHeight="1" x14ac:dyDescent="0.2">
      <c r="A67" s="90"/>
      <c r="B67" s="99"/>
      <c r="E67" s="245" t="s">
        <v>77</v>
      </c>
      <c r="F67" s="217"/>
      <c r="G67" s="217">
        <f>G63</f>
        <v>6456.0533333333342</v>
      </c>
      <c r="H67" s="246">
        <f>H63</f>
        <v>4165.4666666666672</v>
      </c>
      <c r="I67" s="79"/>
      <c r="J67" s="79"/>
    </row>
    <row r="68" spans="1:10" ht="24.75" customHeight="1" x14ac:dyDescent="0.15">
      <c r="A68" s="90"/>
      <c r="B68" s="99"/>
      <c r="E68" s="240" t="s">
        <v>47</v>
      </c>
      <c r="F68" s="241"/>
      <c r="G68" s="241">
        <f>G66+(G67*11)</f>
        <v>77547.64</v>
      </c>
      <c r="H68" s="242">
        <f>H66+(H67*11)</f>
        <v>50060.600000000006</v>
      </c>
    </row>
    <row r="69" spans="1:10" ht="24.75" customHeight="1" x14ac:dyDescent="0.15">
      <c r="A69" s="98"/>
      <c r="B69" s="96"/>
      <c r="E69" s="318" t="s">
        <v>44</v>
      </c>
      <c r="F69" s="318"/>
      <c r="G69" s="211">
        <f>IF($F$15=1,IF($F$17=0,0,IF($F$19=0,0,IF($F$19=1,(VLOOKUP(1,Tablas!$A$1046:$G$1048,3,TRUE)),(VLOOKUP(2,Tablas!$A$1046:$G$1048,3,TRUE))))),
IF($F$17=0,0,IF($F$19=0,0,IF($F$19=1,(VLOOKUP(1,Tablas!$A$1046:$G$1048,3,TRUE)),IF($F$19=2,(VLOOKUP(2,Tablas!$A$1046:$G$1048,3,TRUE)), (VLOOKUP(3,Tablas!$A$1046:$G$1048,3,TRUE)))))))</f>
        <v>823.66666666666674</v>
      </c>
      <c r="H69" s="211">
        <f>IF($F$15=1,IF($F$17=0,0,IF($F$19=0,0,IF($F$19=1,(VLOOKUP(1,Tablas!$A$1046:$G$1048,4,TRUE)),(VLOOKUP(2,Tablas!$A$1046:$G$1048,4,TRUE))))),
IF($F$17=0,0,IF($F$19=0,0,IF($F$19=1,(VLOOKUP(1,Tablas!$A$1046:$G$1048,4,TRUE)),IF($F$19=2,(VLOOKUP(2,Tablas!$A$1046:$G$1048,4,TRUE)), (VLOOKUP(3,Tablas!$A$1046:$G$1048,4,TRUE)))))))</f>
        <v>531.34666666666669</v>
      </c>
    </row>
    <row r="70" spans="1:10" ht="24.75" customHeight="1" x14ac:dyDescent="0.2">
      <c r="A70" s="90"/>
      <c r="B70" s="104"/>
      <c r="E70" s="330"/>
      <c r="F70" s="330"/>
      <c r="G70" s="330"/>
      <c r="H70" s="330"/>
    </row>
    <row r="71" spans="1:10" ht="24.75" customHeight="1" x14ac:dyDescent="0.2">
      <c r="A71" s="90"/>
      <c r="B71" s="104"/>
      <c r="E71" s="327" t="s">
        <v>80</v>
      </c>
      <c r="F71" s="327"/>
      <c r="G71" s="327"/>
      <c r="H71" s="327"/>
    </row>
    <row r="72" spans="1:10" ht="24.75" customHeight="1" x14ac:dyDescent="0.15">
      <c r="A72" s="90"/>
      <c r="B72" s="104"/>
      <c r="E72" s="326" t="s">
        <v>57</v>
      </c>
      <c r="F72" s="326"/>
      <c r="G72" s="326"/>
      <c r="H72" s="326"/>
    </row>
    <row r="73" spans="1:10" ht="34.5" customHeight="1" x14ac:dyDescent="0.15">
      <c r="A73" s="90"/>
      <c r="B73" s="97"/>
      <c r="E73" s="326"/>
      <c r="F73" s="326"/>
      <c r="G73" s="326"/>
      <c r="H73" s="326"/>
    </row>
    <row r="74" spans="1:10" ht="24.75" customHeight="1" x14ac:dyDescent="0.15">
      <c r="A74" s="90"/>
      <c r="B74" s="97"/>
      <c r="E74" s="326"/>
      <c r="F74" s="326"/>
      <c r="G74" s="326"/>
      <c r="H74" s="326"/>
    </row>
    <row r="75" spans="1:10" ht="24.75" customHeight="1" x14ac:dyDescent="0.2">
      <c r="A75" s="90"/>
      <c r="B75" s="97"/>
      <c r="E75" s="137"/>
      <c r="F75" s="137"/>
      <c r="G75" s="137"/>
      <c r="H75" s="137"/>
      <c r="I75" s="79"/>
    </row>
    <row r="76" spans="1:10" ht="32.25" customHeight="1" x14ac:dyDescent="0.15">
      <c r="A76" s="90"/>
      <c r="B76" s="97"/>
    </row>
    <row r="77" spans="1:10" ht="24.75" customHeight="1" x14ac:dyDescent="0.15">
      <c r="A77" s="90"/>
      <c r="B77" s="97"/>
    </row>
    <row r="78" spans="1:10" ht="24.75" customHeight="1" x14ac:dyDescent="0.15">
      <c r="A78" s="90"/>
      <c r="B78" s="105"/>
    </row>
    <row r="79" spans="1:10" ht="24.75" customHeight="1" x14ac:dyDescent="0.15">
      <c r="A79" s="90"/>
      <c r="B79" s="97"/>
    </row>
    <row r="80" spans="1:10" ht="24" customHeight="1" x14ac:dyDescent="0.15">
      <c r="A80" s="90"/>
      <c r="B80" s="97"/>
    </row>
    <row r="81" spans="1:2" ht="33.75" customHeight="1" x14ac:dyDescent="0.15">
      <c r="A81" s="98"/>
      <c r="B81" s="96"/>
    </row>
    <row r="82" spans="1:2" ht="33.75" customHeight="1" x14ac:dyDescent="0.15">
      <c r="A82" s="91"/>
      <c r="B82" s="106"/>
    </row>
    <row r="83" spans="1:2" ht="24" customHeight="1" x14ac:dyDescent="0.15">
      <c r="A83" s="91"/>
      <c r="B83" s="107"/>
    </row>
    <row r="84" spans="1:2" ht="24" customHeight="1" x14ac:dyDescent="0.15">
      <c r="A84" s="91"/>
      <c r="B84" s="107"/>
    </row>
    <row r="85" spans="1:2" ht="24" customHeight="1" x14ac:dyDescent="0.15">
      <c r="A85" s="91"/>
      <c r="B85" s="107"/>
    </row>
    <row r="86" spans="1:2" ht="24" customHeight="1" x14ac:dyDescent="0.15">
      <c r="A86" s="91"/>
      <c r="B86" s="107"/>
    </row>
    <row r="87" spans="1:2" ht="24" customHeight="1" x14ac:dyDescent="0.15">
      <c r="A87" s="91"/>
      <c r="B87" s="107"/>
    </row>
    <row r="88" spans="1:2" ht="22" customHeight="1" x14ac:dyDescent="0.15">
      <c r="A88" s="91"/>
      <c r="B88" s="107"/>
    </row>
    <row r="89" spans="1:2" ht="23" customHeight="1" x14ac:dyDescent="0.15">
      <c r="A89" s="91"/>
      <c r="B89" s="107"/>
    </row>
    <row r="90" spans="1:2" ht="14" x14ac:dyDescent="0.15">
      <c r="A90" s="101"/>
      <c r="B90" s="102"/>
    </row>
    <row r="91" spans="1:2" x14ac:dyDescent="0.15">
      <c r="A91" s="71"/>
      <c r="B91" s="103"/>
    </row>
  </sheetData>
  <sheetProtection algorithmName="SHA-512" hashValue="4bpTJd4SPooqcZhF3TohOlLE1maepdfKLmbsjgLLn6NaB7RKCKiqsGqgkslj0HA0PKz7Y5w5VFYNjVBENxuj+A==" saltValue="3JY0HUK3ORW3OhFVIW3wfQ==" spinCount="100000" sheet="1" objects="1" scenarios="1"/>
  <mergeCells count="23">
    <mergeCell ref="E72:H74"/>
    <mergeCell ref="E71:H71"/>
    <mergeCell ref="E57:F57"/>
    <mergeCell ref="E33:F33"/>
    <mergeCell ref="E52:F52"/>
    <mergeCell ref="E70:H70"/>
    <mergeCell ref="E63:F63"/>
    <mergeCell ref="E64:F64"/>
    <mergeCell ref="E69:F69"/>
    <mergeCell ref="E59:H59"/>
    <mergeCell ref="A37:A38"/>
    <mergeCell ref="B37:B38"/>
    <mergeCell ref="E45:F45"/>
    <mergeCell ref="E51:F51"/>
    <mergeCell ref="A13:B13"/>
    <mergeCell ref="D13:E13"/>
    <mergeCell ref="D15:E15"/>
    <mergeCell ref="D17:E17"/>
    <mergeCell ref="D19:E20"/>
    <mergeCell ref="F13:H13"/>
    <mergeCell ref="E25:H25"/>
    <mergeCell ref="E35:H35"/>
    <mergeCell ref="E47:H47"/>
  </mergeCells>
  <conditionalFormatting sqref="F15">
    <cfRule type="cellIs" dxfId="27" priority="3" stopIfTrue="1" operator="greaterThan">
      <formula>2</formula>
    </cfRule>
    <cfRule type="cellIs" dxfId="26" priority="4" stopIfTrue="1" operator="lessThan">
      <formula>1</formula>
    </cfRule>
  </conditionalFormatting>
  <conditionalFormatting sqref="H17 H15">
    <cfRule type="cellIs" dxfId="25" priority="1" stopIfTrue="1" operator="greaterThan">
      <formula>73</formula>
    </cfRule>
    <cfRule type="cellIs" dxfId="24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6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96"/>
  <sheetViews>
    <sheetView showGridLines="0" topLeftCell="A12" zoomScaleNormal="100" zoomScaleSheetLayoutView="100" workbookViewId="0">
      <selection activeCell="Q77" sqref="Q77"/>
    </sheetView>
  </sheetViews>
  <sheetFormatPr baseColWidth="10" defaultColWidth="8.83203125" defaultRowHeight="13" x14ac:dyDescent="0.15"/>
  <cols>
    <col min="1" max="1" width="56" customWidth="1"/>
    <col min="2" max="2" width="57" customWidth="1"/>
    <col min="3" max="3" width="2.5" customWidth="1"/>
    <col min="4" max="4" width="15.6640625" customWidth="1"/>
    <col min="5" max="5" width="39.33203125" customWidth="1"/>
    <col min="6" max="6" width="32.33203125" customWidth="1"/>
    <col min="7" max="7" width="30.83203125" customWidth="1"/>
    <col min="8" max="8" width="29.5" customWidth="1"/>
    <col min="9" max="9" width="26.33203125" customWidth="1"/>
    <col min="10" max="10" width="21.83203125" customWidth="1"/>
    <col min="11" max="11" width="26.5" customWidth="1"/>
  </cols>
  <sheetData>
    <row r="2" spans="1:11" ht="12.75" customHeight="1" x14ac:dyDescent="0.15">
      <c r="A2" s="59"/>
      <c r="B2" s="60"/>
      <c r="C2" s="60"/>
      <c r="D2" s="60"/>
      <c r="E2" s="60"/>
      <c r="F2" s="60"/>
      <c r="G2" s="60"/>
      <c r="H2" s="60"/>
      <c r="I2" s="60"/>
      <c r="J2" s="60"/>
    </row>
    <row r="3" spans="1:11" x14ac:dyDescent="0.15">
      <c r="A3" s="60"/>
      <c r="B3" s="60"/>
      <c r="C3" s="60"/>
      <c r="D3" s="60"/>
      <c r="E3" s="60"/>
      <c r="F3" s="60"/>
      <c r="G3" s="60"/>
      <c r="H3" s="60" t="s">
        <v>2</v>
      </c>
      <c r="I3" s="60" t="s">
        <v>2</v>
      </c>
      <c r="J3" s="60" t="s">
        <v>2</v>
      </c>
    </row>
    <row r="4" spans="1:11" x14ac:dyDescent="0.15">
      <c r="A4" s="60"/>
      <c r="B4" s="60"/>
      <c r="C4" s="60"/>
      <c r="D4" s="60"/>
      <c r="E4" s="60"/>
      <c r="F4" s="60"/>
      <c r="G4" s="60"/>
      <c r="H4" s="60"/>
      <c r="I4" s="60"/>
      <c r="J4" s="60"/>
    </row>
    <row r="5" spans="1:11" x14ac:dyDescent="0.15">
      <c r="A5" s="60"/>
      <c r="B5" s="60"/>
      <c r="C5" s="60"/>
      <c r="D5" s="60"/>
      <c r="E5" s="60"/>
      <c r="F5" s="60"/>
      <c r="G5" s="60"/>
      <c r="H5" s="60"/>
      <c r="I5" s="60"/>
      <c r="J5" s="60"/>
    </row>
    <row r="6" spans="1:11" x14ac:dyDescent="0.15">
      <c r="A6" s="60"/>
      <c r="B6" s="60"/>
      <c r="C6" s="60"/>
      <c r="D6" s="60"/>
      <c r="E6" s="60"/>
      <c r="F6" s="60"/>
      <c r="G6" s="60"/>
      <c r="H6" s="60"/>
      <c r="I6" s="60"/>
      <c r="J6" s="60"/>
    </row>
    <row r="7" spans="1:11" ht="16" x14ac:dyDescent="0.2">
      <c r="A7" s="60"/>
      <c r="B7" s="60"/>
      <c r="C7" s="60"/>
      <c r="D7" s="60"/>
      <c r="E7" s="60"/>
      <c r="F7" s="60"/>
      <c r="G7" s="60"/>
      <c r="H7" s="61" t="s">
        <v>2</v>
      </c>
      <c r="I7" s="61" t="s">
        <v>2</v>
      </c>
      <c r="J7" s="61" t="s">
        <v>2</v>
      </c>
    </row>
    <row r="8" spans="1:11" x14ac:dyDescent="0.15">
      <c r="A8" s="60"/>
      <c r="B8" s="60"/>
      <c r="C8" s="60"/>
      <c r="D8" s="60"/>
      <c r="E8" s="60"/>
      <c r="F8" s="60"/>
      <c r="G8" s="60"/>
      <c r="H8" s="60"/>
      <c r="I8" s="60"/>
      <c r="J8" s="60"/>
    </row>
    <row r="9" spans="1:11" x14ac:dyDescent="0.15">
      <c r="A9" s="60"/>
      <c r="B9" s="60"/>
      <c r="C9" s="60"/>
      <c r="D9" s="60"/>
      <c r="E9" s="60"/>
      <c r="F9" s="60"/>
      <c r="G9" s="60"/>
      <c r="H9" s="60"/>
      <c r="I9" s="60"/>
      <c r="J9" s="60"/>
    </row>
    <row r="10" spans="1:11" x14ac:dyDescent="0.15">
      <c r="A10" s="60"/>
      <c r="B10" s="60"/>
      <c r="C10" s="60"/>
      <c r="D10" s="60"/>
      <c r="E10" s="60"/>
      <c r="F10" s="60"/>
      <c r="G10" s="60"/>
      <c r="H10" s="60"/>
      <c r="I10" s="60"/>
      <c r="J10" s="60"/>
    </row>
    <row r="11" spans="1:11" ht="18" customHeight="1" x14ac:dyDescent="0.15">
      <c r="A11" s="60"/>
      <c r="B11" s="60"/>
      <c r="C11" s="60"/>
      <c r="D11" s="60"/>
      <c r="E11" s="60"/>
      <c r="F11" s="60"/>
      <c r="G11" s="60"/>
      <c r="H11" s="60"/>
      <c r="I11" s="60"/>
      <c r="J11" s="60"/>
    </row>
    <row r="12" spans="1:11" ht="18" customHeight="1" x14ac:dyDescent="0.15">
      <c r="A12" s="60"/>
      <c r="B12" s="60"/>
      <c r="C12" s="60"/>
      <c r="D12" s="60"/>
      <c r="E12" s="60"/>
      <c r="F12" s="60"/>
      <c r="G12" s="60"/>
      <c r="H12" s="60"/>
      <c r="I12" s="60"/>
      <c r="J12" s="60"/>
    </row>
    <row r="13" spans="1:11" ht="18" customHeight="1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</row>
    <row r="14" spans="1:11" ht="23" x14ac:dyDescent="0.25">
      <c r="A14" s="321" t="s">
        <v>63</v>
      </c>
      <c r="B14" s="321"/>
      <c r="C14" s="62"/>
      <c r="D14" s="322" t="s">
        <v>27</v>
      </c>
      <c r="E14" s="322"/>
      <c r="F14" s="324" t="str">
        <f>+'INGRESO DE DATOS'!$D$15</f>
        <v>NOMBRE COMPLETO</v>
      </c>
      <c r="G14" s="324"/>
      <c r="H14" s="324"/>
      <c r="I14" s="324"/>
      <c r="J14" s="324"/>
      <c r="K14" s="324"/>
    </row>
    <row r="15" spans="1:11" ht="23.25" customHeight="1" x14ac:dyDescent="0.2">
      <c r="A15" s="108"/>
      <c r="B15" s="109"/>
      <c r="C15" s="64"/>
      <c r="D15" s="138"/>
      <c r="E15" s="138"/>
      <c r="F15" s="138"/>
      <c r="G15" s="138"/>
      <c r="H15" s="138"/>
      <c r="I15" s="138"/>
      <c r="J15" s="138"/>
      <c r="K15" s="139"/>
    </row>
    <row r="16" spans="1:11" ht="23.25" customHeight="1" x14ac:dyDescent="0.2">
      <c r="A16" s="108"/>
      <c r="B16" s="109"/>
      <c r="C16" s="64"/>
      <c r="D16" s="322" t="s">
        <v>28</v>
      </c>
      <c r="E16" s="322"/>
      <c r="F16" s="220">
        <f>+'INGRESO DE DATOS'!$D$17</f>
        <v>2</v>
      </c>
      <c r="G16" s="138"/>
      <c r="I16" s="133" t="s">
        <v>29</v>
      </c>
      <c r="J16" s="220">
        <f>+'INGRESO DE DATOS'!$D$19</f>
        <v>32</v>
      </c>
      <c r="K16" s="139"/>
    </row>
    <row r="17" spans="1:12" ht="23.25" customHeight="1" x14ac:dyDescent="0.2">
      <c r="A17" s="108"/>
      <c r="B17" s="89"/>
      <c r="C17" s="64"/>
      <c r="D17" s="139"/>
      <c r="E17" s="138"/>
      <c r="F17" s="138"/>
      <c r="G17" s="138"/>
      <c r="I17" s="138"/>
      <c r="J17" s="138"/>
      <c r="K17" s="139"/>
    </row>
    <row r="18" spans="1:12" ht="23.25" customHeight="1" x14ac:dyDescent="0.2">
      <c r="A18" s="108"/>
      <c r="B18" s="109"/>
      <c r="C18" s="64"/>
      <c r="D18" s="322" t="s">
        <v>30</v>
      </c>
      <c r="E18" s="322"/>
      <c r="F18" s="220">
        <f>+'INGRESO DE DATOS'!$J$17</f>
        <v>2</v>
      </c>
      <c r="G18" s="138"/>
      <c r="I18" s="133" t="s">
        <v>53</v>
      </c>
      <c r="J18" s="220">
        <f>+'INGRESO DE DATOS'!$J$19</f>
        <v>46</v>
      </c>
      <c r="K18" s="139"/>
    </row>
    <row r="19" spans="1:12" ht="23.25" customHeight="1" x14ac:dyDescent="0.2">
      <c r="A19" s="110"/>
      <c r="B19" s="111"/>
      <c r="C19" s="64"/>
      <c r="D19" s="138"/>
      <c r="E19" s="140"/>
      <c r="F19" s="138"/>
      <c r="G19" s="138"/>
      <c r="I19" s="138" t="s">
        <v>2</v>
      </c>
      <c r="J19" s="138" t="s">
        <v>2</v>
      </c>
      <c r="K19" s="139"/>
    </row>
    <row r="20" spans="1:12" ht="24.75" customHeight="1" x14ac:dyDescent="0.2">
      <c r="A20" s="112"/>
      <c r="B20" s="113"/>
      <c r="C20" s="66"/>
      <c r="D20" s="323" t="s">
        <v>34</v>
      </c>
      <c r="E20" s="323"/>
      <c r="F20" s="220">
        <f>+'INGRESO DE DATOS'!$D$27</f>
        <v>1</v>
      </c>
      <c r="I20" s="206" t="s">
        <v>48</v>
      </c>
      <c r="J20" s="207">
        <f ca="1">NOW()</f>
        <v>44944.468931481482</v>
      </c>
      <c r="K20" s="139"/>
    </row>
    <row r="21" spans="1:12" s="67" customFormat="1" ht="23.25" customHeight="1" x14ac:dyDescent="0.2">
      <c r="A21" s="114"/>
      <c r="B21" s="115"/>
      <c r="C21" s="66"/>
      <c r="D21" s="323"/>
      <c r="E21" s="323"/>
      <c r="F21" s="138"/>
      <c r="G21" s="138" t="s">
        <v>2</v>
      </c>
      <c r="H21" s="208" t="b">
        <v>0</v>
      </c>
      <c r="I21" s="138"/>
      <c r="J21" s="138" t="s">
        <v>2</v>
      </c>
      <c r="K21" s="221"/>
    </row>
    <row r="22" spans="1:12" s="67" customFormat="1" ht="20" x14ac:dyDescent="0.2">
      <c r="A22" s="116"/>
      <c r="B22" s="117"/>
      <c r="C22" s="64"/>
      <c r="E22" s="338" t="s">
        <v>64</v>
      </c>
      <c r="F22" s="338"/>
      <c r="G22" s="213" t="s">
        <v>7</v>
      </c>
      <c r="H22" s="213" t="s">
        <v>8</v>
      </c>
      <c r="I22" s="213" t="s">
        <v>9</v>
      </c>
      <c r="J22" s="213" t="s">
        <v>60</v>
      </c>
      <c r="K22" s="213" t="s">
        <v>61</v>
      </c>
    </row>
    <row r="23" spans="1:12" s="67" customFormat="1" ht="20" x14ac:dyDescent="0.15">
      <c r="A23" s="91"/>
      <c r="B23" s="117"/>
      <c r="C23" s="64"/>
      <c r="E23" s="227" t="s">
        <v>37</v>
      </c>
      <c r="F23" s="228"/>
      <c r="G23" s="228">
        <v>250</v>
      </c>
      <c r="H23" s="228">
        <v>2000</v>
      </c>
      <c r="I23" s="228">
        <v>3500</v>
      </c>
      <c r="J23" s="228">
        <v>5000</v>
      </c>
      <c r="K23" s="229">
        <v>10000</v>
      </c>
    </row>
    <row r="24" spans="1:12" s="67" customFormat="1" ht="20" x14ac:dyDescent="0.15">
      <c r="A24" s="91"/>
      <c r="B24" s="117"/>
      <c r="C24" s="64"/>
      <c r="D24" s="64"/>
      <c r="E24" s="230" t="s">
        <v>38</v>
      </c>
      <c r="F24" s="231"/>
      <c r="G24" s="231">
        <v>5000</v>
      </c>
      <c r="H24" s="231">
        <v>2000</v>
      </c>
      <c r="I24" s="231">
        <v>3500</v>
      </c>
      <c r="J24" s="231">
        <v>5000</v>
      </c>
      <c r="K24" s="232">
        <v>10000</v>
      </c>
    </row>
    <row r="25" spans="1:12" s="67" customFormat="1" ht="20" x14ac:dyDescent="0.2">
      <c r="A25" s="116"/>
      <c r="B25" s="106"/>
      <c r="C25" s="64"/>
      <c r="D25" s="64"/>
      <c r="E25" s="135"/>
      <c r="F25" s="214"/>
      <c r="G25" s="135"/>
      <c r="H25" s="135"/>
      <c r="I25" s="135"/>
      <c r="J25" s="222"/>
      <c r="K25" s="222"/>
      <c r="L25" s="70"/>
    </row>
    <row r="26" spans="1:12" s="67" customFormat="1" ht="20" x14ac:dyDescent="0.15">
      <c r="A26" s="91"/>
      <c r="B26" s="106"/>
      <c r="C26" s="64"/>
      <c r="D26" s="64"/>
      <c r="E26" s="335" t="s">
        <v>36</v>
      </c>
      <c r="F26" s="335"/>
      <c r="G26" s="335"/>
      <c r="H26" s="335"/>
      <c r="I26" s="335"/>
      <c r="J26" s="335"/>
      <c r="K26" s="335"/>
      <c r="L26" s="71"/>
    </row>
    <row r="27" spans="1:12" s="70" customFormat="1" ht="20" x14ac:dyDescent="0.15">
      <c r="A27" s="91"/>
      <c r="B27" s="106"/>
      <c r="C27" s="64"/>
      <c r="D27" s="64"/>
      <c r="E27" s="225" t="s">
        <v>40</v>
      </c>
      <c r="F27" s="233"/>
      <c r="G27" s="233">
        <f>VLOOKUP($J$16,Tablas!$A$6:$G$72,3,TRUE)</f>
        <v>10682</v>
      </c>
      <c r="H27" s="233">
        <f>VLOOKUP($J$16,Tablas!$A$6:$G$72,4,TRUE)</f>
        <v>9363</v>
      </c>
      <c r="I27" s="233">
        <f>VLOOKUP($J$16,Tablas!$A$6:$G$72,5,TRUE)</f>
        <v>7767</v>
      </c>
      <c r="J27" s="233">
        <f>VLOOKUP($J$16,Tablas!$A$6:$G$72,6,TRUE)</f>
        <v>6734</v>
      </c>
      <c r="K27" s="234">
        <f>VLOOKUP($J$16,Tablas!$A$6:$G$72,7,TRUE)</f>
        <v>5224</v>
      </c>
      <c r="L27" s="71"/>
    </row>
    <row r="28" spans="1:12" s="71" customFormat="1" ht="20" x14ac:dyDescent="0.15">
      <c r="A28" s="116"/>
      <c r="B28" s="106"/>
      <c r="C28" s="64"/>
      <c r="D28" s="64"/>
      <c r="E28" s="226" t="s">
        <v>41</v>
      </c>
      <c r="F28" s="210"/>
      <c r="G28" s="210">
        <f>IF($F$16=1,0,(VLOOKUP($J$18,Tablas!$A$6:$G$72,3,TRUE)))</f>
        <v>14950</v>
      </c>
      <c r="H28" s="210">
        <f>IF($F$16=1,0,(VLOOKUP($J$18,Tablas!$A$6:$G$72,4,TRUE)))</f>
        <v>13106</v>
      </c>
      <c r="I28" s="210">
        <f>IF($F$16=1,0,(VLOOKUP($J$18,Tablas!$A$6:$G$72,5,TRUE)))</f>
        <v>10731</v>
      </c>
      <c r="J28" s="210">
        <f>IF($F$16=1,0,(VLOOKUP($J$18,Tablas!$A$6:$G$72,6,TRUE)))</f>
        <v>9305</v>
      </c>
      <c r="K28" s="235">
        <f>IF($F$16=1,0,(VLOOKUP($J$18,Tablas!$A$6:$G$72,7,TRUE)))</f>
        <v>7217</v>
      </c>
    </row>
    <row r="29" spans="1:12" s="71" customFormat="1" ht="20" x14ac:dyDescent="0.15">
      <c r="A29" s="116"/>
      <c r="B29" s="106"/>
      <c r="C29" s="64"/>
      <c r="D29" s="74"/>
      <c r="E29" s="226" t="s">
        <v>56</v>
      </c>
      <c r="F29" s="210"/>
      <c r="G29" s="215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3796</v>
      </c>
      <c r="H29" s="215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3328</v>
      </c>
      <c r="I29" s="215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2819</v>
      </c>
      <c r="J29" s="215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2446</v>
      </c>
      <c r="K29" s="236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1898</v>
      </c>
    </row>
    <row r="30" spans="1:12" s="71" customFormat="1" ht="20" x14ac:dyDescent="0.15">
      <c r="A30" s="116"/>
      <c r="B30" s="106"/>
      <c r="C30" s="74"/>
      <c r="D30" s="74"/>
      <c r="E30" s="237" t="s">
        <v>42</v>
      </c>
      <c r="F30" s="216"/>
      <c r="G30" s="216">
        <f>SUM(G27:G29)</f>
        <v>29428</v>
      </c>
      <c r="H30" s="216">
        <f t="shared" ref="H30:I30" si="0">SUM(H27:H29)</f>
        <v>25797</v>
      </c>
      <c r="I30" s="216">
        <f t="shared" si="0"/>
        <v>21317</v>
      </c>
      <c r="J30" s="216">
        <f t="shared" ref="J30:K30" si="1">SUM(J27:J29)</f>
        <v>18485</v>
      </c>
      <c r="K30" s="238">
        <f t="shared" si="1"/>
        <v>14339</v>
      </c>
      <c r="L30" s="75"/>
    </row>
    <row r="31" spans="1:12" s="71" customFormat="1" ht="40" customHeight="1" x14ac:dyDescent="0.15">
      <c r="A31" s="116"/>
      <c r="B31" s="106"/>
      <c r="C31" s="74"/>
      <c r="D31" s="74"/>
      <c r="E31" s="332" t="s">
        <v>79</v>
      </c>
      <c r="F31" s="333"/>
      <c r="G31" s="223">
        <f>IF('INGRESO DE DATOS'!$H$22,G30*-25%,0)</f>
        <v>0</v>
      </c>
      <c r="H31" s="223">
        <f>IF('INGRESO DE DATOS'!$H$22,H30*-25%,0)</f>
        <v>0</v>
      </c>
      <c r="I31" s="223">
        <f>IF('INGRESO DE DATOS'!$H$22,I30*-25%,0)</f>
        <v>0</v>
      </c>
      <c r="J31" s="223">
        <f>IF('INGRESO DE DATOS'!$H$22,J30*-25%,0)</f>
        <v>0</v>
      </c>
      <c r="K31" s="239">
        <f>IF('INGRESO DE DATOS'!$H$22,K30*-25%,0)</f>
        <v>0</v>
      </c>
      <c r="L31" s="75"/>
    </row>
    <row r="32" spans="1:12" s="71" customFormat="1" ht="20" x14ac:dyDescent="0.15">
      <c r="A32" s="116"/>
      <c r="B32" s="106"/>
      <c r="C32" s="74"/>
      <c r="D32" s="64"/>
      <c r="E32" s="226" t="s">
        <v>43</v>
      </c>
      <c r="F32" s="210"/>
      <c r="G32" s="210">
        <v>75</v>
      </c>
      <c r="H32" s="210">
        <v>75</v>
      </c>
      <c r="I32" s="210">
        <v>75</v>
      </c>
      <c r="J32" s="210">
        <v>75</v>
      </c>
      <c r="K32" s="235">
        <v>75</v>
      </c>
    </row>
    <row r="33" spans="1:12" s="75" customFormat="1" ht="20" hidden="1" x14ac:dyDescent="0.15">
      <c r="A33" s="91"/>
      <c r="B33" s="107"/>
      <c r="C33" s="64"/>
      <c r="D33" s="74"/>
      <c r="E33" s="226" t="s">
        <v>58</v>
      </c>
      <c r="F33" s="210"/>
      <c r="G33" s="210">
        <f>(G30+G32)*0%</f>
        <v>0</v>
      </c>
      <c r="H33" s="210">
        <f t="shared" ref="H33:K33" si="2">(H30+H32)*0%</f>
        <v>0</v>
      </c>
      <c r="I33" s="210">
        <f t="shared" si="2"/>
        <v>0</v>
      </c>
      <c r="J33" s="210">
        <f t="shared" si="2"/>
        <v>0</v>
      </c>
      <c r="K33" s="235">
        <f t="shared" si="2"/>
        <v>0</v>
      </c>
      <c r="L33" s="71"/>
    </row>
    <row r="34" spans="1:12" s="71" customFormat="1" ht="20" x14ac:dyDescent="0.15">
      <c r="A34" s="116"/>
      <c r="B34" s="117"/>
      <c r="C34" s="74"/>
      <c r="D34" s="77"/>
      <c r="E34" s="240" t="s">
        <v>47</v>
      </c>
      <c r="F34" s="241"/>
      <c r="G34" s="241">
        <f>SUM(G30:G33)</f>
        <v>29503</v>
      </c>
      <c r="H34" s="241">
        <f>SUM(H30:H33)</f>
        <v>25872</v>
      </c>
      <c r="I34" s="241">
        <f>SUM(I30:I33)</f>
        <v>21392</v>
      </c>
      <c r="J34" s="241">
        <f>SUM(J30:J33)</f>
        <v>18560</v>
      </c>
      <c r="K34" s="242">
        <f>SUM(K30:K33)</f>
        <v>14414</v>
      </c>
    </row>
    <row r="35" spans="1:12" s="71" customFormat="1" ht="20" x14ac:dyDescent="0.15">
      <c r="A35" s="91"/>
      <c r="B35" s="106"/>
      <c r="C35" s="77"/>
      <c r="D35" s="77"/>
      <c r="E35" s="318" t="s">
        <v>44</v>
      </c>
      <c r="F35" s="318"/>
      <c r="G35" s="211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3796</v>
      </c>
      <c r="H35" s="211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3328</v>
      </c>
      <c r="I35" s="211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2819</v>
      </c>
      <c r="J35" s="211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2446</v>
      </c>
      <c r="K35" s="211">
        <f>IF($F$16=1,IF($F$18=0,0,IF($F$20=0,0,IF($F$20=1,(VLOOKUP(1,Tablas!$A$73:$G$75,7,TRUE)),(VLOOKUP(2,Tablas!$A$73:$G$75,7,TRUE))))),
IF($F$18=0,0,IF($F$20=0,0,IF($F$20=1,(VLOOKUP(1,Tablas!$A$73:$G$75,7,TRUE)),IF($F$20=2,(VLOOKUP(2,Tablas!$A$73:$G$75,7,TRUE)), (VLOOKUP(3,Tablas!$A$73:$G$75,7,TRUE)))))))</f>
        <v>1898</v>
      </c>
    </row>
    <row r="36" spans="1:12" s="71" customFormat="1" ht="20" x14ac:dyDescent="0.15">
      <c r="A36" s="118"/>
      <c r="B36" s="119"/>
      <c r="C36" s="77"/>
      <c r="D36" s="77"/>
      <c r="E36" s="218"/>
      <c r="F36" s="218"/>
      <c r="G36" s="218"/>
      <c r="H36" s="218"/>
      <c r="I36" s="218"/>
      <c r="J36" s="216"/>
      <c r="K36" s="216"/>
      <c r="L36" s="75"/>
    </row>
    <row r="37" spans="1:12" s="71" customFormat="1" ht="20" x14ac:dyDescent="0.15">
      <c r="A37" s="91"/>
      <c r="B37" s="117"/>
      <c r="C37" s="77"/>
      <c r="D37" s="77"/>
      <c r="E37" s="335" t="s">
        <v>39</v>
      </c>
      <c r="F37" s="335"/>
      <c r="G37" s="335"/>
      <c r="H37" s="335"/>
      <c r="I37" s="335"/>
      <c r="J37" s="335"/>
      <c r="K37" s="335"/>
    </row>
    <row r="38" spans="1:12" s="75" customFormat="1" ht="20" x14ac:dyDescent="0.15">
      <c r="A38" s="91"/>
      <c r="B38" s="106"/>
      <c r="C38" s="77"/>
      <c r="D38" s="66"/>
      <c r="E38" s="225" t="s">
        <v>40</v>
      </c>
      <c r="F38" s="233"/>
      <c r="G38" s="233">
        <f>VLOOKUP($J$16,Tablas!$A$455:$G$521,3,TRUE)</f>
        <v>5661.46</v>
      </c>
      <c r="H38" s="233">
        <f>VLOOKUP($J$16,Tablas!$A$455:$G$521,4,TRUE)</f>
        <v>4962.3900000000003</v>
      </c>
      <c r="I38" s="233">
        <f>VLOOKUP($J$16,Tablas!$A$455:$G$521,5,TRUE)</f>
        <v>4116.51</v>
      </c>
      <c r="J38" s="233">
        <f>VLOOKUP($J$16,Tablas!$A$455:$G$521,6,TRUE)</f>
        <v>3569.02</v>
      </c>
      <c r="K38" s="234">
        <f>VLOOKUP($J$16,Tablas!$A$455:$G$521,7,TRUE)</f>
        <v>2768.7200000000003</v>
      </c>
      <c r="L38" s="71"/>
    </row>
    <row r="39" spans="1:12" s="71" customFormat="1" ht="20" x14ac:dyDescent="0.15">
      <c r="A39" s="91"/>
      <c r="B39" s="106"/>
      <c r="C39" s="66"/>
      <c r="D39" s="66"/>
      <c r="E39" s="226" t="s">
        <v>41</v>
      </c>
      <c r="F39" s="210"/>
      <c r="G39" s="210">
        <f>IF($F$16=1,0,(VLOOKUP($J$18,Tablas!$A$455:$G$521,3,TRUE)))</f>
        <v>7923.5</v>
      </c>
      <c r="H39" s="210">
        <f>IF($F$16=1,0,(VLOOKUP($J$18,Tablas!$A$455:$G$521,4,TRUE)))</f>
        <v>6946.18</v>
      </c>
      <c r="I39" s="210">
        <f>IF($F$16=1,0,(VLOOKUP($J$18,Tablas!$A$455:$G$521,5,TRUE)))</f>
        <v>5687.43</v>
      </c>
      <c r="J39" s="210">
        <f>IF($F$16=1,0,(VLOOKUP($J$18,Tablas!$A$455:$G$521,6,TRUE)))</f>
        <v>4931.6500000000005</v>
      </c>
      <c r="K39" s="235">
        <f>IF($F$16=1,0,(VLOOKUP($J$18,Tablas!$A$455:$G$521,7,TRUE)))</f>
        <v>3825.01</v>
      </c>
    </row>
    <row r="40" spans="1:12" s="71" customFormat="1" ht="20" x14ac:dyDescent="0.15">
      <c r="A40" s="91"/>
      <c r="B40" s="106"/>
      <c r="C40" s="66"/>
      <c r="D40" s="64"/>
      <c r="E40" s="226" t="s">
        <v>56</v>
      </c>
      <c r="F40" s="210"/>
      <c r="G40" s="215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2011.88</v>
      </c>
      <c r="H40" s="215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1763.8400000000001</v>
      </c>
      <c r="I40" s="215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1494.0700000000002</v>
      </c>
      <c r="J40" s="215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1296.3800000000001</v>
      </c>
      <c r="K40" s="236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1005.94</v>
      </c>
    </row>
    <row r="41" spans="1:12" s="71" customFormat="1" ht="20" x14ac:dyDescent="0.15">
      <c r="A41" s="118"/>
      <c r="B41" s="119"/>
      <c r="C41" s="64"/>
      <c r="D41" s="64"/>
      <c r="E41" s="237" t="s">
        <v>42</v>
      </c>
      <c r="F41" s="216"/>
      <c r="G41" s="216">
        <f>SUM(G38:G40)</f>
        <v>15596.84</v>
      </c>
      <c r="H41" s="216">
        <f>SUM(H38:H40)</f>
        <v>13672.41</v>
      </c>
      <c r="I41" s="216">
        <f>SUM(I38:I40)</f>
        <v>11298.01</v>
      </c>
      <c r="J41" s="216">
        <f>SUM(J38:J40)</f>
        <v>9797.0499999999993</v>
      </c>
      <c r="K41" s="238">
        <f>SUM(K38:K40)</f>
        <v>7599.67</v>
      </c>
      <c r="L41" s="75"/>
    </row>
    <row r="42" spans="1:12" s="71" customFormat="1" ht="42" customHeight="1" x14ac:dyDescent="0.15">
      <c r="A42" s="118"/>
      <c r="B42" s="119"/>
      <c r="C42" s="64"/>
      <c r="D42" s="64"/>
      <c r="E42" s="332" t="s">
        <v>79</v>
      </c>
      <c r="F42" s="333"/>
      <c r="G42" s="223">
        <f>IF('INGRESO DE DATOS'!$H$22,G41*-25%,0)</f>
        <v>0</v>
      </c>
      <c r="H42" s="223">
        <f>IF('INGRESO DE DATOS'!$H$22,H41*-25%,0)</f>
        <v>0</v>
      </c>
      <c r="I42" s="223">
        <f>IF('INGRESO DE DATOS'!$H$22,I41*-25%,0)</f>
        <v>0</v>
      </c>
      <c r="J42" s="223">
        <f>IF('INGRESO DE DATOS'!$H$22,J41*-25%,0)</f>
        <v>0</v>
      </c>
      <c r="K42" s="239">
        <f>IF('INGRESO DE DATOS'!$H$22,K41*-25%,0)</f>
        <v>0</v>
      </c>
      <c r="L42" s="75"/>
    </row>
    <row r="43" spans="1:12" s="71" customFormat="1" ht="20" x14ac:dyDescent="0.15">
      <c r="A43" s="337"/>
      <c r="B43" s="336"/>
      <c r="C43" s="64"/>
      <c r="D43" s="64"/>
      <c r="E43" s="226" t="s">
        <v>43</v>
      </c>
      <c r="F43" s="210"/>
      <c r="G43" s="210">
        <v>75</v>
      </c>
      <c r="H43" s="210">
        <v>75</v>
      </c>
      <c r="I43" s="210">
        <v>75</v>
      </c>
      <c r="J43" s="210">
        <v>75</v>
      </c>
      <c r="K43" s="235">
        <v>75</v>
      </c>
    </row>
    <row r="44" spans="1:12" s="75" customFormat="1" ht="20" hidden="1" x14ac:dyDescent="0.15">
      <c r="A44" s="337"/>
      <c r="B44" s="336"/>
      <c r="C44" s="64"/>
      <c r="D44" s="64"/>
      <c r="E44" s="226" t="s">
        <v>58</v>
      </c>
      <c r="F44" s="210"/>
      <c r="G44" s="210">
        <f>(G41+G43)*0%</f>
        <v>0</v>
      </c>
      <c r="H44" s="210">
        <f t="shared" ref="H44:K44" si="3">(H41+H43)*0%</f>
        <v>0</v>
      </c>
      <c r="I44" s="210">
        <f t="shared" si="3"/>
        <v>0</v>
      </c>
      <c r="J44" s="210">
        <f t="shared" si="3"/>
        <v>0</v>
      </c>
      <c r="K44" s="235">
        <f t="shared" si="3"/>
        <v>0</v>
      </c>
    </row>
    <row r="45" spans="1:12" s="71" customFormat="1" ht="20" x14ac:dyDescent="0.15">
      <c r="A45" s="91"/>
      <c r="B45" s="107"/>
      <c r="C45" s="64"/>
      <c r="D45" s="66"/>
      <c r="E45" s="243" t="s">
        <v>54</v>
      </c>
      <c r="F45" s="219"/>
      <c r="G45" s="219">
        <f>SUM(G41:G44)</f>
        <v>15671.84</v>
      </c>
      <c r="H45" s="219">
        <f t="shared" ref="H45:K45" si="4">SUM(H41:H44)</f>
        <v>13747.41</v>
      </c>
      <c r="I45" s="219">
        <f t="shared" si="4"/>
        <v>11373.01</v>
      </c>
      <c r="J45" s="219">
        <f t="shared" si="4"/>
        <v>9872.0499999999993</v>
      </c>
      <c r="K45" s="244">
        <f t="shared" si="4"/>
        <v>7674.67</v>
      </c>
    </row>
    <row r="46" spans="1:12" s="71" customFormat="1" ht="20" x14ac:dyDescent="0.15">
      <c r="A46" s="91"/>
      <c r="B46" s="107"/>
      <c r="C46" s="66"/>
      <c r="D46" s="66"/>
      <c r="E46" s="245" t="s">
        <v>55</v>
      </c>
      <c r="F46" s="217"/>
      <c r="G46" s="217">
        <f>SUM(G41:G42)</f>
        <v>15596.84</v>
      </c>
      <c r="H46" s="217">
        <f t="shared" ref="H46:K46" si="5">SUM(H41:H42)</f>
        <v>13672.41</v>
      </c>
      <c r="I46" s="217">
        <f t="shared" si="5"/>
        <v>11298.01</v>
      </c>
      <c r="J46" s="217">
        <f t="shared" si="5"/>
        <v>9797.0499999999993</v>
      </c>
      <c r="K46" s="246">
        <f t="shared" si="5"/>
        <v>7599.67</v>
      </c>
    </row>
    <row r="47" spans="1:12" s="71" customFormat="1" ht="20" x14ac:dyDescent="0.15">
      <c r="A47" s="91"/>
      <c r="B47" s="117"/>
      <c r="C47" s="66"/>
      <c r="D47" s="78"/>
      <c r="E47" s="240" t="s">
        <v>47</v>
      </c>
      <c r="F47" s="241"/>
      <c r="G47" s="241">
        <f>G45+G46</f>
        <v>31268.68</v>
      </c>
      <c r="H47" s="241">
        <f t="shared" ref="H47:I47" si="6">H45+H46</f>
        <v>27419.82</v>
      </c>
      <c r="I47" s="241">
        <f t="shared" si="6"/>
        <v>22671.02</v>
      </c>
      <c r="J47" s="241">
        <f t="shared" ref="J47:K47" si="7">J45+J46</f>
        <v>19669.099999999999</v>
      </c>
      <c r="K47" s="242">
        <f t="shared" si="7"/>
        <v>15274.34</v>
      </c>
      <c r="L47" s="75"/>
    </row>
    <row r="48" spans="1:12" s="71" customFormat="1" ht="20" x14ac:dyDescent="0.15">
      <c r="A48" s="91"/>
      <c r="B48" s="117"/>
      <c r="C48" s="78"/>
      <c r="D48" s="78"/>
      <c r="E48" s="318" t="s">
        <v>44</v>
      </c>
      <c r="F48" s="318"/>
      <c r="G48" s="211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2011.88</v>
      </c>
      <c r="H48" s="211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1763.8400000000001</v>
      </c>
      <c r="I48" s="211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1494.0700000000002</v>
      </c>
      <c r="J48" s="211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1296.3800000000001</v>
      </c>
      <c r="K48" s="211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1005.94</v>
      </c>
    </row>
    <row r="49" spans="1:12" s="71" customFormat="1" ht="20" x14ac:dyDescent="0.2">
      <c r="A49" s="91"/>
      <c r="B49" s="117"/>
      <c r="C49" s="78"/>
      <c r="D49" s="78"/>
      <c r="E49" s="137"/>
      <c r="F49" s="137"/>
      <c r="G49" s="137"/>
      <c r="H49" s="137"/>
      <c r="I49" s="137"/>
      <c r="J49" s="224"/>
      <c r="K49" s="224"/>
    </row>
    <row r="50" spans="1:12" s="71" customFormat="1" ht="20" x14ac:dyDescent="0.15">
      <c r="A50" s="91"/>
      <c r="B50" s="117"/>
      <c r="C50" s="78"/>
      <c r="D50"/>
      <c r="E50" s="335" t="s">
        <v>45</v>
      </c>
      <c r="F50" s="335"/>
      <c r="G50" s="335"/>
      <c r="H50" s="335"/>
      <c r="I50" s="335"/>
      <c r="J50" s="335"/>
      <c r="K50" s="335"/>
    </row>
    <row r="51" spans="1:12" s="75" customFormat="1" ht="20" x14ac:dyDescent="0.15">
      <c r="A51" s="91"/>
      <c r="B51" s="117"/>
      <c r="C51"/>
      <c r="D51"/>
      <c r="E51" s="225" t="s">
        <v>40</v>
      </c>
      <c r="F51" s="233"/>
      <c r="G51" s="233">
        <f>VLOOKUP($J$16,Tablas!$A$680:$G$746,3,TRUE)</f>
        <v>2937.55</v>
      </c>
      <c r="H51" s="233">
        <f>VLOOKUP($J$16,Tablas!$A$680:$G$746,4,TRUE)</f>
        <v>2574.8250000000003</v>
      </c>
      <c r="I51" s="233">
        <f>VLOOKUP($J$16,Tablas!$A$680:$G$746,5,TRUE)</f>
        <v>2135.9250000000002</v>
      </c>
      <c r="J51" s="233">
        <f>VLOOKUP($J$16,Tablas!$A$680:$G$746,6,TRUE)</f>
        <v>1851.8500000000001</v>
      </c>
      <c r="K51" s="234">
        <f>VLOOKUP($J$16,Tablas!$A$680:$G$746,7,TRUE)</f>
        <v>1436.6000000000001</v>
      </c>
      <c r="L51" s="71"/>
    </row>
    <row r="52" spans="1:12" s="71" customFormat="1" ht="20" x14ac:dyDescent="0.15">
      <c r="A52" s="91"/>
      <c r="B52" s="107"/>
      <c r="C52"/>
      <c r="D52"/>
      <c r="E52" s="226" t="s">
        <v>41</v>
      </c>
      <c r="F52" s="210"/>
      <c r="G52" s="210">
        <f>IF($F$16=1,0,(VLOOKUP($J$18,Tablas!$A$680:$G$746,3,TRUE)))</f>
        <v>4111.25</v>
      </c>
      <c r="H52" s="210">
        <f>IF($F$16=1,0,(VLOOKUP($J$18,Tablas!$A$680:$G$746,4,TRUE)))</f>
        <v>3604.15</v>
      </c>
      <c r="I52" s="210">
        <f>IF($F$16=1,0,(VLOOKUP($J$18,Tablas!$A$680:$G$746,5,TRUE)))</f>
        <v>2951.0250000000001</v>
      </c>
      <c r="J52" s="210">
        <f>IF($F$16=1,0,(VLOOKUP($J$18,Tablas!$A$680:$G$746,6,TRUE)))</f>
        <v>2558.875</v>
      </c>
      <c r="K52" s="235">
        <f>IF($F$16=1,0,(VLOOKUP($J$18,Tablas!$A$680:$G$746,7,TRUE)))</f>
        <v>1984.6750000000002</v>
      </c>
      <c r="L52" s="75"/>
    </row>
    <row r="53" spans="1:12" s="71" customFormat="1" ht="20" x14ac:dyDescent="0.15">
      <c r="A53" s="91"/>
      <c r="B53" s="117"/>
      <c r="C53"/>
      <c r="D53"/>
      <c r="E53" s="226" t="s">
        <v>56</v>
      </c>
      <c r="F53" s="210"/>
      <c r="G53" s="210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1043.9000000000001</v>
      </c>
      <c r="H53" s="210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915.2</v>
      </c>
      <c r="I53" s="210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775.22500000000002</v>
      </c>
      <c r="J53" s="210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672.65000000000009</v>
      </c>
      <c r="K53" s="235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521.95000000000005</v>
      </c>
    </row>
    <row r="54" spans="1:12" s="71" customFormat="1" ht="20" x14ac:dyDescent="0.15">
      <c r="A54" s="91"/>
      <c r="B54" s="107"/>
      <c r="C54"/>
      <c r="D54"/>
      <c r="E54" s="319" t="s">
        <v>42</v>
      </c>
      <c r="F54" s="320"/>
      <c r="G54" s="216">
        <f>SUM(G51:G53)</f>
        <v>8092.7000000000007</v>
      </c>
      <c r="H54" s="216">
        <f>SUM(H51:H53)</f>
        <v>7094.1750000000002</v>
      </c>
      <c r="I54" s="216">
        <f>SUM(I51:I53)</f>
        <v>5862.1750000000011</v>
      </c>
      <c r="J54" s="216">
        <f>SUM(J51:J53)</f>
        <v>5083.375</v>
      </c>
      <c r="K54" s="238">
        <f>SUM(K51:K53)</f>
        <v>3943.2250000000004</v>
      </c>
    </row>
    <row r="55" spans="1:12" s="71" customFormat="1" ht="56" customHeight="1" x14ac:dyDescent="0.15">
      <c r="A55" s="91"/>
      <c r="B55" s="107"/>
      <c r="C55"/>
      <c r="D55"/>
      <c r="E55" s="332" t="s">
        <v>79</v>
      </c>
      <c r="F55" s="333"/>
      <c r="G55" s="223">
        <f>IF('INGRESO DE DATOS'!$H$22,G54*-25%,0)</f>
        <v>0</v>
      </c>
      <c r="H55" s="223">
        <f>IF('INGRESO DE DATOS'!$H$22,H54*-25%,0)</f>
        <v>0</v>
      </c>
      <c r="I55" s="223">
        <f>IF('INGRESO DE DATOS'!$H$22,I54*-25%,0)</f>
        <v>0</v>
      </c>
      <c r="J55" s="223">
        <f>IF('INGRESO DE DATOS'!$H$22,J54*-25%,0)</f>
        <v>0</v>
      </c>
      <c r="K55" s="239">
        <f>IF('INGRESO DE DATOS'!$H$22,K54*-25%,0)</f>
        <v>0</v>
      </c>
    </row>
    <row r="56" spans="1:12" s="71" customFormat="1" ht="20" x14ac:dyDescent="0.15">
      <c r="A56" s="91"/>
      <c r="B56" s="117"/>
      <c r="C56"/>
      <c r="D56"/>
      <c r="E56" s="328" t="s">
        <v>43</v>
      </c>
      <c r="F56" s="329"/>
      <c r="G56" s="210">
        <v>75</v>
      </c>
      <c r="H56" s="210">
        <v>75</v>
      </c>
      <c r="I56" s="210">
        <v>75</v>
      </c>
      <c r="J56" s="210">
        <v>75</v>
      </c>
      <c r="K56" s="235">
        <v>75</v>
      </c>
    </row>
    <row r="57" spans="1:12" s="75" customFormat="1" ht="20" hidden="1" x14ac:dyDescent="0.15">
      <c r="A57" s="91"/>
      <c r="B57" s="117"/>
      <c r="C57"/>
      <c r="D57"/>
      <c r="E57" s="226" t="s">
        <v>58</v>
      </c>
      <c r="F57" s="210"/>
      <c r="G57" s="210">
        <f>(G54+G56)*0%</f>
        <v>0</v>
      </c>
      <c r="H57" s="210">
        <f t="shared" ref="H57:K57" si="8">(H54+H56)*0%</f>
        <v>0</v>
      </c>
      <c r="I57" s="210">
        <f t="shared" si="8"/>
        <v>0</v>
      </c>
      <c r="J57" s="210">
        <f t="shared" si="8"/>
        <v>0</v>
      </c>
      <c r="K57" s="235">
        <f t="shared" si="8"/>
        <v>0</v>
      </c>
      <c r="L57" s="71"/>
    </row>
    <row r="58" spans="1:12" ht="20" x14ac:dyDescent="0.15">
      <c r="A58" s="91"/>
      <c r="B58" s="117"/>
      <c r="E58" s="243" t="s">
        <v>54</v>
      </c>
      <c r="F58" s="219"/>
      <c r="G58" s="219">
        <f>SUM(G54:G57)</f>
        <v>8167.7000000000007</v>
      </c>
      <c r="H58" s="219">
        <f t="shared" ref="H58:K58" si="9">SUM(H54:H57)</f>
        <v>7169.1750000000002</v>
      </c>
      <c r="I58" s="219">
        <f t="shared" si="9"/>
        <v>5937.1750000000011</v>
      </c>
      <c r="J58" s="219">
        <f t="shared" si="9"/>
        <v>5158.375</v>
      </c>
      <c r="K58" s="244">
        <f t="shared" si="9"/>
        <v>4018.2250000000004</v>
      </c>
      <c r="L58" s="71"/>
    </row>
    <row r="59" spans="1:12" ht="20" x14ac:dyDescent="0.15">
      <c r="A59" s="118"/>
      <c r="B59" s="119"/>
      <c r="E59" s="245" t="s">
        <v>46</v>
      </c>
      <c r="F59" s="217"/>
      <c r="G59" s="217">
        <f>SUM(G54:G55)</f>
        <v>8092.7000000000007</v>
      </c>
      <c r="H59" s="217">
        <f t="shared" ref="H59:K59" si="10">SUM(H54:H55)</f>
        <v>7094.1750000000002</v>
      </c>
      <c r="I59" s="217">
        <f t="shared" si="10"/>
        <v>5862.1750000000011</v>
      </c>
      <c r="J59" s="217">
        <f t="shared" si="10"/>
        <v>5083.375</v>
      </c>
      <c r="K59" s="246">
        <f t="shared" si="10"/>
        <v>3943.2250000000004</v>
      </c>
      <c r="L59" s="75"/>
    </row>
    <row r="60" spans="1:12" ht="20" x14ac:dyDescent="0.15">
      <c r="A60" s="91"/>
      <c r="B60" s="106"/>
      <c r="E60" s="240" t="s">
        <v>47</v>
      </c>
      <c r="F60" s="241"/>
      <c r="G60" s="241">
        <f>G58+(G59*3)</f>
        <v>32445.800000000003</v>
      </c>
      <c r="H60" s="241">
        <f t="shared" ref="H60:I60" si="11">H58+(H59*3)</f>
        <v>28451.7</v>
      </c>
      <c r="I60" s="241">
        <f t="shared" si="11"/>
        <v>23523.700000000004</v>
      </c>
      <c r="J60" s="241">
        <f t="shared" ref="J60:K60" si="12">J58+(J59*3)</f>
        <v>20408.5</v>
      </c>
      <c r="K60" s="242">
        <f t="shared" si="12"/>
        <v>15847.900000000001</v>
      </c>
      <c r="L60" s="71"/>
    </row>
    <row r="61" spans="1:12" ht="20" x14ac:dyDescent="0.15">
      <c r="A61" s="91"/>
      <c r="B61" s="117"/>
      <c r="E61" s="318" t="s">
        <v>44</v>
      </c>
      <c r="F61" s="318"/>
      <c r="G61" s="211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1043.9000000000001</v>
      </c>
      <c r="H61" s="211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915.2</v>
      </c>
      <c r="I61" s="211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775.22500000000002</v>
      </c>
      <c r="J61" s="211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672.65000000000009</v>
      </c>
      <c r="K61" s="211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521.95000000000005</v>
      </c>
      <c r="L61" s="71"/>
    </row>
    <row r="62" spans="1:12" ht="20" x14ac:dyDescent="0.2">
      <c r="A62" s="91"/>
      <c r="B62" s="107"/>
      <c r="E62" s="137"/>
      <c r="F62" s="137"/>
      <c r="G62" s="137"/>
      <c r="H62" s="137"/>
      <c r="I62" s="137"/>
      <c r="J62" s="210"/>
      <c r="K62" s="210"/>
      <c r="L62" s="71"/>
    </row>
    <row r="63" spans="1:12" ht="20" x14ac:dyDescent="0.15">
      <c r="A63" s="118"/>
      <c r="B63" s="119"/>
      <c r="E63" s="335" t="s">
        <v>76</v>
      </c>
      <c r="F63" s="335"/>
      <c r="G63" s="335"/>
      <c r="H63" s="335"/>
      <c r="I63" s="335"/>
      <c r="J63" s="335"/>
      <c r="K63" s="335"/>
      <c r="L63" s="71"/>
    </row>
    <row r="64" spans="1:12" ht="20" x14ac:dyDescent="0.15">
      <c r="A64" s="91"/>
      <c r="B64" s="117"/>
      <c r="E64" s="225" t="s">
        <v>40</v>
      </c>
      <c r="F64" s="233"/>
      <c r="G64" s="233">
        <f>VLOOKUP($J$16,Tablas!$A$80:$G$146,3,TRUE)</f>
        <v>996.98666666666668</v>
      </c>
      <c r="H64" s="233">
        <f>VLOOKUP($J$16,Tablas!$A$80:$G$146,4,TRUE)</f>
        <v>873.88</v>
      </c>
      <c r="I64" s="233">
        <f>VLOOKUP($J$16,Tablas!$A$80:$G$146,5,TRUE)</f>
        <v>724.92000000000007</v>
      </c>
      <c r="J64" s="233">
        <f>VLOOKUP($J$16,Tablas!$A$80:$G$146,6,TRUE)</f>
        <v>628.50666666666666</v>
      </c>
      <c r="K64" s="234">
        <f>VLOOKUP($J$16,Tablas!$A$80:$G$146,7,TRUE)</f>
        <v>487.57333333333338</v>
      </c>
      <c r="L64" s="71"/>
    </row>
    <row r="65" spans="1:12" ht="14.25" customHeight="1" x14ac:dyDescent="0.15">
      <c r="A65" s="91"/>
      <c r="B65" s="106"/>
      <c r="E65" s="226" t="s">
        <v>41</v>
      </c>
      <c r="F65" s="210"/>
      <c r="G65" s="210">
        <f>IF($F$16=1,0,(VLOOKUP($J$18,Tablas!$A$80:$G$146,3,TRUE)))</f>
        <v>1395.3333333333335</v>
      </c>
      <c r="H65" s="210">
        <f>IF($F$16=1,0,(VLOOKUP($J$18,Tablas!$A$80:$G$146,4,TRUE)))</f>
        <v>1223.2266666666667</v>
      </c>
      <c r="I65" s="210">
        <f>IF($F$16=1,0,(VLOOKUP($J$18,Tablas!$A$80:$G$146,5,TRUE)))</f>
        <v>1001.5600000000001</v>
      </c>
      <c r="J65" s="210">
        <f>IF($F$16=1,0,(VLOOKUP($J$18,Tablas!$A$80:$G$146,6,TRUE)))</f>
        <v>868.4666666666667</v>
      </c>
      <c r="K65" s="235">
        <f>IF($F$16=1,0,(VLOOKUP($J$18,Tablas!$A$80:$G$146,7,TRUE)))</f>
        <v>673.5866666666667</v>
      </c>
      <c r="L65" s="71"/>
    </row>
    <row r="66" spans="1:12" ht="27.75" customHeight="1" x14ac:dyDescent="0.15">
      <c r="A66" s="91"/>
      <c r="B66" s="106"/>
      <c r="E66" s="226" t="s">
        <v>56</v>
      </c>
      <c r="F66" s="210"/>
      <c r="G66" s="210">
        <f>IF($F$16=1,
(IF($F$18=0, 0,
 (IF($F$20&gt;$F$18, (VLOOKUP($F$18,Tablas!$A$147:$G$149,3,TRUE)),
(IF($F$18&gt;4,(IF($F$20=0, (VLOOKUP(3,Tablas!$A$147:$G$149,3,TRUE)),
(IF($F$20=1, (VLOOKUP(3,Tablas!$A$147:$G$149,3,TRUE)),
(IF($F$20=2, (VLOOKUP(3,Tablas!$A$147:$G$149,3,TRUE)),
(VLOOKUP(3,Tablas!$A$147:$G$149,3,TRUE)))))))),
(IF($F$18=4,(IF(4-$F$20=0,(VLOOKUP(2,Tablas!$A$147:$G$149,3,TRUE)),
(IF(4-$F$20=1,(VLOOKUP(2,Tablas!$A$147:$G$149,3,TRUE)),
(IF(4-$F$20=2, (VLOOKUP(2,Tablas!$A$147:$G$149,3,TRUE)),
(VLOOKUP(3,Tablas!$A$147:$G$149,3,TRUE)))))))),
(IF($F$18=3,(IF(3-$F$20=0,(VLOOKUP(1,Tablas!$A$147:$G$149,3,TRUE)),
(IF(3-$F$20=1,(VLOOKUP(1,Tablas!$A$147:$G$149,3,TRUE)),
(IF(3-$F$20=2, (VLOOKUP(2,Tablas!$A$147:$G$149,3,TRUE)),
(VLOOKUP(3,Tablas!$A$147:$G$149,3,TRUE)))))))),
(IF($F$18=2,(IF(2-$F$20=0, 0,
(IF(2-$F$20=1,(VLOOKUP(1,Tablas!$A$147:$G$149,3,TRUE)),
(IF(2-$F$20=2, (VLOOKUP(2,Tablas!$A$147:$G$149,3,TRUE)),
         0)))))),
(IF($F$18=1,(IF(1-$F$20=0, 0,
(IF(1-$F$20=1,(VLOOKUP(1,Tablas!$A$147:$G$149,3,TRUE)),0)))),0)))))))))))))),
(IF($F$18=0, 0,
 (IF($F$20&gt;$F$18, (VLOOKUP($F$18,Tablas!$A$147:$G$149,3,TRUE)),
(IF($F$18=4,(IF(4-$F$20=0, 0,
(IF(4-$F$20=1, (VLOOKUP(1,Tablas!$A$147:$G$149,3,TRUE)),
(IF(4-$F$20=2, (VLOOKUP(2,Tablas!$A$147:$G$149,3,TRUE)),
(IF(4-$F$20=3, (VLOOKUP(3,Tablas!$A$147:$G$149,3,TRUE)),
(IF(4-$F$20=4, (VLOOKUP(3,Tablas!$A$147:$G$149,3,TRUE)),
0)))))))))),
(IF($F$18=5,(IF(5-$F$20=0, (VLOOKUP(1,Tablas!$A$147:$G$149,3,TRUE)),
(IF(5-$F$20=1, (VLOOKUP(1,Tablas!$A$147:$G$149,3,TRUE)),
(IF(5-$F$20=2, (VLOOKUP(2,Tablas!$A$147:$G$149,3,TRUE)),
(IF(5-$F$20=3, (VLOOKUP(3,Tablas!$A$147:$G$149,3,TRUE)),
(IF(5-$F$20=4, (VLOOKUP(3,Tablas!$A$147:$G$149,3,TRUE)),
(VLOOKUP(3,Tablas!$A$147:$G$149,3,TRUE)))))))))))),
(IF($F$18=6,(IF(6-$F$20=0, (VLOOKUP(2,Tablas!$A$147:$G$149,3,TRUE)),
(IF(6-$F$20=1, (VLOOKUP(2,Tablas!$A$147:$G$149,3,TRUE)),
(IF(6-$F$20=2, (VLOOKUP(2,Tablas!$A$147:$G$149,3,TRUE)),
(IF(6-$F$20=3, (VLOOKUP(3,Tablas!$A$147:$G$149,3,TRUE)),
(IF(6-$F$20=4, (VLOOKUP(3,Tablas!$A$147:$G$149,3,TRUE)),
(VLOOKUP(3,Tablas!$A$147:$G$149,3,TRUE)))))))))))),
(IF($F$18&gt;6,(IF(7-$F$20=0, (VLOOKUP(3,Tablas!$A$147:$G$149,3,TRUE)),
(IF(7-$F$20=1, (VLOOKUP(3,Tablas!$A$147:$G$149,3,TRUE)),
(IF(7-$F$20=2, (VLOOKUP(3,Tablas!$A$147:$G$149,3,TRUE)),
(IF(7-$F$20=3, (VLOOKUP(3,Tablas!$A$147:$G$149,3,TRUE)),
(IF(7-$F$20=4, (VLOOKUP(3,Tablas!$A$147:$G$149,3,TRUE)),
(VLOOKUP(3,Tablas!$A$147:$G$149,3,TRUE)))))))))))),
(IF($F$18=3,(IF(3-$F$20=0,0,
(IF(3-$F$20=1,(VLOOKUP(1,Tablas!$A$147:$G$149,3,TRUE)),
(IF(3-$F$20=2, (VLOOKUP(2,Tablas!$A$147:$G$149,3,TRUE)),
(VLOOKUP(3,Tablas!$A$147:$G$149,3,TRUE)))))))),
(IF($F$18=2,(IF(2-$F$20=0, 0,
(IF(2-$F$20=1,(VLOOKUP(1,Tablas!$A$147:$G$149,3,TRUE)),
(IF(2-$F$20=2, (VLOOKUP(2,Tablas!$A$147:$G$149,3,TRUE)),
         0)))))),
(IF($F$18=1,(IF(1-$F$20=0, 0,
(IF(1-$F$20=1,(VLOOKUP(1,Tablas!$A$147:$G$149,3,TRUE)),0)))),0)))))))))))))))))))</f>
        <v>354.29333333333335</v>
      </c>
      <c r="H66" s="210">
        <f>IF($F$16=1,
(IF($F$18=0, 0,
 (IF($F$20&gt;$F$18, (VLOOKUP($F$18,Tablas!$A$147:$G$149,4,TRUE)),
(IF($F$18&gt;4,(IF($F$20=0, (VLOOKUP(3,Tablas!$A$147:$G$149,4,TRUE)),
(IF($F$20=1, (VLOOKUP(3,Tablas!$A$147:$G$149,4,TRUE)),
(IF($F$20=2, (VLOOKUP(3,Tablas!$A$147:$G$149,4,TRUE)),
(VLOOKUP(3,Tablas!$A$147:$G$149,4,TRUE)))))))),
(IF($F$18=4,(IF(4-$F$20=0,(VLOOKUP(2,Tablas!$A$147:$G$149,4,TRUE)),
(IF(4-$F$20=1,(VLOOKUP(2,Tablas!$A$147:$G$149,4,TRUE)),
(IF(4-$F$20=2, (VLOOKUP(2,Tablas!$A$147:$G$149,4,TRUE)),
(VLOOKUP(3,Tablas!$A$147:$G$149,4,TRUE)))))))),
(IF($F$18=3,(IF(3-$F$20=0,(VLOOKUP(1,Tablas!$A$147:$G$149,4,TRUE)),
(IF(3-$F$20=1,(VLOOKUP(1,Tablas!$A$147:$G$149,4,TRUE)),
(IF(3-$F$20=2, (VLOOKUP(2,Tablas!$A$147:$G$149,4,TRUE)),
(VLOOKUP(3,Tablas!$A$147:$G$149,4,TRUE)))))))),
(IF($F$18=2,(IF(2-$F$20=0, 0,
(IF(2-$F$20=1,(VLOOKUP(1,Tablas!$A$147:$G$149,4,TRUE)),
(IF(2-$F$20=2, (VLOOKUP(2,Tablas!$A$147:$G$149,4,TRUE)),
         0)))))),
(IF($F$18=1,(IF(1-$F$20=0, 0,
(IF(1-$F$20=1,(VLOOKUP(1,Tablas!$A$147:$G$149,4,TRUE)),0)))),0)))))))))))))),
(IF($F$18=0, 0,
 (IF($F$20&gt;$F$18, (VLOOKUP($F$18,Tablas!$A$147:$G$149,4,TRUE)),
(IF($F$18=4,(IF(4-$F$20=0, 0,
(IF(4-$F$20=1, (VLOOKUP(1,Tablas!$A$147:$G$149,4,TRUE)),
(IF(4-$F$20=2, (VLOOKUP(2,Tablas!$A$147:$G$149,4,TRUE)),
(IF(4-$F$20=3, (VLOOKUP(3,Tablas!$A$147:$G$149,4,TRUE)),
(IF(4-$F$20=4, (VLOOKUP(3,Tablas!$A$147:$G$149,4,TRUE)),
0)))))))))),
(IF($F$18=5,(IF(5-$F$20=0, (VLOOKUP(1,Tablas!$A$147:$G$149,4,TRUE)),
(IF(5-$F$20=1, (VLOOKUP(1,Tablas!$A$147:$G$149,4,TRUE)),
(IF(5-$F$20=2, (VLOOKUP(2,Tablas!$A$147:$G$149,4,TRUE)),
(IF(5-$F$20=3, (VLOOKUP(3,Tablas!$A$147:$G$149,4,TRUE)),
(IF(5-$F$20=4, (VLOOKUP(3,Tablas!$A$147:$G$149,4,TRUE)),
(VLOOKUP(3,Tablas!$A$147:$G$149,4,TRUE)))))))))))),
(IF($F$18=6,(IF(6-$F$20=0, (VLOOKUP(2,Tablas!$A$147:$G$149,4,TRUE)),
(IF(6-$F$20=1, (VLOOKUP(2,Tablas!$A$147:$G$149,4,TRUE)),
(IF(6-$F$20=2, (VLOOKUP(2,Tablas!$A$147:$G$149,4,TRUE)),
(IF(6-$F$20=3, (VLOOKUP(3,Tablas!$A$147:$G$149,4,TRUE)),
(IF(6-$F$20=4, (VLOOKUP(3,Tablas!$A$147:$G$149,4,TRUE)),
(VLOOKUP(3,Tablas!$A$147:$G$149,4,TRUE)))))))))))),
(IF($F$18&gt;6,(IF(7-$F$20=0, (VLOOKUP(3,Tablas!$A$147:$G$149,4,TRUE)),
(IF(7-$F$20=1, (VLOOKUP(3,Tablas!$A$147:$G$149,4,TRUE)),
(IF(7-$F$20=2, (VLOOKUP(3,Tablas!$A$147:$G$149,4,TRUE)),
(IF(7-$F$20=3, (VLOOKUP(3,Tablas!$A$147:$G$149,4,TRUE)),
(IF(7-$F$20=4, (VLOOKUP(3,Tablas!$A$147:$G$149,4,TRUE)),
(VLOOKUP(3,Tablas!$A$147:$G$149,4,TRUE)))))))))))),
(IF($F$18=3,(IF(3-$F$20=0,0,
(IF(3-$F$20=1,(VLOOKUP(1,Tablas!$A$147:$G$149,4,TRUE)),
(IF(3-$F$20=2, (VLOOKUP(2,Tablas!$A$147:$G$149,4,TRUE)),
(VLOOKUP(3,Tablas!$A$147:$G$149,4,TRUE)))))))),
(IF($F$18=2,(IF(2-$F$20=0, 0,
(IF(2-$F$20=1,(VLOOKUP(1,Tablas!$A$147:$G$149,4,TRUE)),
(IF(2-$F$20=2, (VLOOKUP(2,Tablas!$A$147:$G$149,4,TRUE)),
         0)))))),
(IF($F$18=1,(IF(1-$F$20=0, 0,
(IF(1-$F$20=1,(VLOOKUP(1,Tablas!$A$147:$G$149,4,TRUE)),0)))),0)))))))))))))))))))</f>
        <v>310.61333333333334</v>
      </c>
      <c r="I66" s="210">
        <f>IF($F$16=1,
(IF($F$18=0, 0,
 (IF($F$20&gt;$F$18, (VLOOKUP($F$18,Tablas!$A$147:$G$149,5,TRUE)),
(IF($F$18&gt;4,(IF($F$20=0, (VLOOKUP(3,Tablas!$A$147:$G$149,5,TRUE)),
(IF($F$20=1, (VLOOKUP(3,Tablas!$A$147:$G$149,5,TRUE)),
(IF($F$20=2, (VLOOKUP(3,Tablas!$A$147:$G$149,5,TRUE)),
(VLOOKUP(3,Tablas!$A$147:$G$149,5,TRUE)))))))),
(IF($F$18=4,(IF(4-$F$20=0,(VLOOKUP(2,Tablas!$A$147:$G$149,5,TRUE)),
(IF(4-$F$20=1,(VLOOKUP(2,Tablas!$A$147:$G$149,5,TRUE)),
(IF(4-$F$20=2, (VLOOKUP(2,Tablas!$A$147:$G$149,5,TRUE)),
(VLOOKUP(3,Tablas!$A$147:$G$149,5,TRUE)))))))),
(IF($F$18=3,(IF(3-$F$20=0,(VLOOKUP(1,Tablas!$A$147:$G$149,5,TRUE)),
(IF(3-$F$20=1,(VLOOKUP(1,Tablas!$A$147:$G$149,5,TRUE)),
(IF(3-$F$20=2, (VLOOKUP(2,Tablas!$A$147:$G$149,5,TRUE)),
(VLOOKUP(3,Tablas!$A$147:$G$149,5,TRUE)))))))),
(IF($F$18=2,(IF(2-$F$20=0, 0,
(IF(2-$F$20=1,(VLOOKUP(1,Tablas!$A$147:$G$149,5,TRUE)),
(IF(2-$F$20=2, (VLOOKUP(2,Tablas!$A$147:$G$149,5,TRUE)),
         0)))))),
(IF($F$18=1,(IF(1-$F$20=0, 0,
(IF(1-$F$20=1,(VLOOKUP(1,Tablas!$A$147:$G$149,5,TRUE)),0)))),0)))))))))))))),
(IF($F$18=0, 0,
 (IF($F$20&gt;$F$18, (VLOOKUP($F$18,Tablas!$A$147:$G$149,5,TRUE)),
(IF($F$18=4,(IF(4-$F$20=0, 0,
(IF(4-$F$20=1, (VLOOKUP(1,Tablas!$A$147:$G$149,5,TRUE)),
(IF(4-$F$20=2, (VLOOKUP(2,Tablas!$A$147:$G$149,5,TRUE)),
(IF(4-$F$20=3, (VLOOKUP(3,Tablas!$A$147:$G$149,5,TRUE)),
(IF(4-$F$20=4, (VLOOKUP(3,Tablas!$A$147:$G$149,5,TRUE)),
0)))))))))),
(IF($F$18=5,(IF(5-$F$20=0, (VLOOKUP(1,Tablas!$A$147:$G$149,5,TRUE)),
(IF(5-$F$20=1, (VLOOKUP(1,Tablas!$A$147:$G$149,5,TRUE)),
(IF(5-$F$20=2, (VLOOKUP(2,Tablas!$A$147:$G$149,5,TRUE)),
(IF(5-$F$20=3, (VLOOKUP(3,Tablas!$A$147:$G$149,5,TRUE)),
(IF(5-$F$20=4, (VLOOKUP(3,Tablas!$A$147:$G$149,5,TRUE)),
(VLOOKUP(3,Tablas!$A$147:$G$149,5,TRUE)))))))))))),
(IF($F$18=6,(IF(6-$F$20=0, (VLOOKUP(2,Tablas!$A$147:$G$149,5,TRUE)),
(IF(6-$F$20=1, (VLOOKUP(2,Tablas!$A$147:$G$149,5,TRUE)),
(IF(6-$F$20=2, (VLOOKUP(2,Tablas!$A$147:$G$149,5,TRUE)),
(IF(6-$F$20=3, (VLOOKUP(3,Tablas!$A$147:$G$149,5,TRUE)),
(IF(6-$F$20=4, (VLOOKUP(3,Tablas!$A$147:$G$149,5,TRUE)),
(VLOOKUP(3,Tablas!$A$147:$G$149,5,TRUE)))))))))))),
(IF($F$18&gt;6,(IF(7-$F$20=0, (VLOOKUP(3,Tablas!$A$147:$G$149,5,TRUE)),
(IF(7-$F$20=1, (VLOOKUP(3,Tablas!$A$147:$G$149,5,TRUE)),
(IF(7-$F$20=2, (VLOOKUP(3,Tablas!$A$147:$G$149,5,TRUE)),
(IF(7-$F$20=3, (VLOOKUP(3,Tablas!$A$147:$G$149,5,TRUE)),
(IF(7-$F$20=4, (VLOOKUP(3,Tablas!$A$147:$G$149,5,TRUE)),
(VLOOKUP(3,Tablas!$A$147:$G$149,5,TRUE)))))))))))),
(IF($F$18=3,(IF(3-$F$20=0,0,
(IF(3-$F$20=1,(VLOOKUP(1,Tablas!$A$147:$G$149,5,TRUE)),
(IF(3-$F$20=2, (VLOOKUP(2,Tablas!$A$147:$G$149,5,TRUE)),
(VLOOKUP(3,Tablas!$A$147:$G$149,5,TRUE)))))))),
(IF($F$18=2,(IF(2-$F$20=0, 0,
(IF(2-$F$20=1,(VLOOKUP(1,Tablas!$A$147:$G$149,5,TRUE)),
(IF(2-$F$20=2, (VLOOKUP(2,Tablas!$A$147:$G$149,5,TRUE)),
         0)))))),
(IF($F$18=1,(IF(1-$F$20=0, 0,
(IF(1-$F$20=1,(VLOOKUP(1,Tablas!$A$147:$G$149,5,TRUE)),0)))),0)))))))))))))))))))</f>
        <v>263.10666666666668</v>
      </c>
      <c r="J66" s="210">
        <f>IF($F$16=1,
(IF($F$18=0, 0,
 (IF($F$20&gt;$F$18, (VLOOKUP($F$18,Tablas!$A$147:$G$149,6,TRUE)),
(IF($F$18&gt;4,(IF($F$20=0, (VLOOKUP(3,Tablas!$A$147:$G$149,6,TRUE)),
(IF($F$20=1, (VLOOKUP(3,Tablas!$A$147:$G$149,6,TRUE)),
(IF($F$20=2, (VLOOKUP(3,Tablas!$A$147:$G$149,6,TRUE)),
(VLOOKUP(3,Tablas!$A$147:$G$149,6,TRUE)))))))),
(IF($F$18=4,(IF(4-$F$20=0,(VLOOKUP(2,Tablas!$A$147:$G$149,6,TRUE)),
(IF(4-$F$20=1,(VLOOKUP(2,Tablas!$A$147:$G$149,6,TRUE)),
(IF(4-$F$20=2, (VLOOKUP(2,Tablas!$A$147:$G$149,6,TRUE)),
(VLOOKUP(3,Tablas!$A$147:$G$149,6,TRUE)))))))),
(IF($F$18=3,(IF(3-$F$20=0,(VLOOKUP(1,Tablas!$A$147:$G$149,6,TRUE)),
(IF(3-$F$20=1,(VLOOKUP(1,Tablas!$A$147:$G$149,6,TRUE)),
(IF(3-$F$20=2, (VLOOKUP(2,Tablas!$A$147:$G$149,6,TRUE)),
(VLOOKUP(3,Tablas!$A$147:$G$149,6,TRUE)))))))),
(IF($F$18=2,(IF(2-$F$20=0, 0,
(IF(2-$F$20=1,(VLOOKUP(1,Tablas!$A$147:$G$149,6,TRUE)),
(IF(2-$F$20=2, (VLOOKUP(2,Tablas!$A$147:$G$149,6,TRUE)),
         0)))))),
(IF($F$18=1,(IF(1-$F$20=0, 0,
(IF(1-$F$20=1,(VLOOKUP(1,Tablas!$A$147:$G$149,6,TRUE)),0)))),0)))))))))))))),
(IF($F$18=0, 0,
 (IF($F$20&gt;$F$18, (VLOOKUP($F$18,Tablas!$A$147:$G$149,6,TRUE)),
(IF($F$18=4,(IF(4-$F$20=0, 0,
(IF(4-$F$20=1, (VLOOKUP(1,Tablas!$A$147:$G$149,6,TRUE)),
(IF(4-$F$20=2, (VLOOKUP(2,Tablas!$A$147:$G$149,6,TRUE)),
(IF(4-$F$20=3, (VLOOKUP(3,Tablas!$A$147:$G$149,6,TRUE)),
(IF(4-$F$20=4, (VLOOKUP(3,Tablas!$A$147:$G$149,6,TRUE)),
0)))))))))),
(IF($F$18=5,(IF(5-$F$20=0, (VLOOKUP(1,Tablas!$A$147:$G$149,6,TRUE)),
(IF(5-$F$20=1, (VLOOKUP(1,Tablas!$A$147:$G$149,6,TRUE)),
(IF(5-$F$20=2, (VLOOKUP(2,Tablas!$A$147:$G$149,6,TRUE)),
(IF(5-$F$20=3, (VLOOKUP(3,Tablas!$A$147:$G$149,6,TRUE)),
(IF(5-$F$20=4, (VLOOKUP(3,Tablas!$A$147:$G$149,6,TRUE)),
(VLOOKUP(3,Tablas!$A$147:$G$149,6,TRUE)))))))))))),
(IF($F$18=6,(IF(6-$F$20=0, (VLOOKUP(2,Tablas!$A$147:$G$149,6,TRUE)),
(IF(6-$F$20=1, (VLOOKUP(2,Tablas!$A$147:$G$149,6,TRUE)),
(IF(6-$F$20=2, (VLOOKUP(2,Tablas!$A$147:$G$149,6,TRUE)),
(IF(6-$F$20=3, (VLOOKUP(3,Tablas!$A$147:$G$149,6,TRUE)),
(IF(6-$F$20=4, (VLOOKUP(3,Tablas!$A$147:$G$149,6,TRUE)),
(VLOOKUP(3,Tablas!$A$147:$G$149,6,TRUE)))))))))))),
(IF($F$18&gt;6,(IF(7-$F$20=0, (VLOOKUP(3,Tablas!$A$147:$G$149,6,TRUE)),
(IF(7-$F$20=1, (VLOOKUP(3,Tablas!$A$147:$G$149,6,TRUE)),
(IF(7-$F$20=2, (VLOOKUP(3,Tablas!$A$147:$G$149,6,TRUE)),
(IF(7-$F$20=3, (VLOOKUP(3,Tablas!$A$147:$G$149,6,TRUE)),
(IF(7-$F$20=4, (VLOOKUP(3,Tablas!$A$147:$G$149,6,TRUE)),
(VLOOKUP(3,Tablas!$A$147:$G$149,6,TRUE)))))))))))),
(IF($F$18=3,(IF(3-$F$20=0,0,
(IF(3-$F$20=1,(VLOOKUP(1,Tablas!$A$147:$G$149,6,TRUE)),
(IF(3-$F$20=2, (VLOOKUP(2,Tablas!$A$147:$G$149,6,TRUE)),
(VLOOKUP(3,Tablas!$A$147:$G$149,6,TRUE)))))))),
(IF($F$18=2,(IF(2-$F$20=0, 0,
(IF(2-$F$20=1,(VLOOKUP(1,Tablas!$A$147:$G$149,6,TRUE)),
(IF(2-$F$20=2, (VLOOKUP(2,Tablas!$A$147:$G$149,6,TRUE)),
         0)))))),
(IF($F$18=1,(IF(1-$F$20=0, 0,
(IF(1-$F$20=1,(VLOOKUP(1,Tablas!$A$147:$G$149,6,TRUE)),0)))),0)))))))))))))))))))</f>
        <v>228.29333333333335</v>
      </c>
      <c r="K66" s="236">
        <f>IF($F$16=1,
(IF($F$18=0, 0,
 (IF($F$20&gt;$F$18, (VLOOKUP($F$18,Tablas!$A$147:$G$149,7,TRUE)),
(IF($F$18&gt;4,(IF($F$20=0, (VLOOKUP(3,Tablas!$A$147:$G$149,7,TRUE)),
(IF($F$20=1, (VLOOKUP(3,Tablas!$A$147:$G$149,7,TRUE)),
(IF($F$20=2, (VLOOKUP(3,Tablas!$A$147:$G$149,7,TRUE)),
(VLOOKUP(3,Tablas!$A$147:$G$149,7,TRUE)))))))),
(IF($F$18=4,(IF(4-$F$20=0,(VLOOKUP(2,Tablas!$A$147:$G$149,7,TRUE)),
(IF(4-$F$20=1,(VLOOKUP(2,Tablas!$A$147:$G$149,7,TRUE)),
(IF(4-$F$20=2, (VLOOKUP(2,Tablas!$A$147:$G$149,7,TRUE)),
(VLOOKUP(3,Tablas!$A$147:$G$149,7,TRUE)))))))),
(IF($F$18=3,(IF(3-$F$20=0,(VLOOKUP(1,Tablas!$A$147:$G$149,7,TRUE)),
(IF(3-$F$20=1,(VLOOKUP(1,Tablas!$A$147:$G$149,7,TRUE)),
(IF(3-$F$20=2, (VLOOKUP(2,Tablas!$A$147:$G$149,7,TRUE)),
(VLOOKUP(3,Tablas!$A$147:$G$149,7,TRUE)))))))),
(IF($F$18=2,(IF(2-$F$20=0, 0,
(IF(2-$F$20=1,(VLOOKUP(1,Tablas!$A$147:$G$149,7,TRUE)),
(IF(2-$F$20=2, (VLOOKUP(2,Tablas!$A$147:$G$149,7,TRUE)),
         0)))))),
(IF($F$18=1,(IF(1-$F$20=0, 0,
(IF(1-$F$20=1,(VLOOKUP(1,Tablas!$A$147:$G$149,7,TRUE)),0)))),0)))))))))))))),
(IF($F$18=0, 0,
 (IF($F$20&gt;$F$18, (VLOOKUP($F$18,Tablas!$A$147:$G$149,7,TRUE)),
(IF($F$18=4,(IF(4-$F$20=0, 0,
(IF(4-$F$20=1, (VLOOKUP(1,Tablas!$A$147:$G$149,7,TRUE)),
(IF(4-$F$20=2, (VLOOKUP(2,Tablas!$A$147:$G$149,7,TRUE)),
(IF(4-$F$20=3, (VLOOKUP(3,Tablas!$A$147:$G$149,7,TRUE)),
(IF(4-$F$20=4, (VLOOKUP(3,Tablas!$A$147:$G$149,7,TRUE)),
0)))))))))),
(IF($F$18=5,(IF(5-$F$20=0, (VLOOKUP(1,Tablas!$A$147:$G$149,7,TRUE)),
(IF(5-$F$20=1, (VLOOKUP(1,Tablas!$A$147:$G$149,7,TRUE)),
(IF(5-$F$20=2, (VLOOKUP(2,Tablas!$A$147:$G$149,7,TRUE)),
(IF(5-$F$20=3, (VLOOKUP(3,Tablas!$A$147:$G$149,7,TRUE)),
(IF(5-$F$20=4, (VLOOKUP(3,Tablas!$A$147:$G$149,7,TRUE)),
(VLOOKUP(3,Tablas!$A$147:$G$149,7,TRUE)))))))))))),
(IF($F$18=6,(IF(6-$F$20=0, (VLOOKUP(2,Tablas!$A$147:$G$149,7,TRUE)),
(IF(6-$F$20=1, (VLOOKUP(2,Tablas!$A$147:$G$149,7,TRUE)),
(IF(6-$F$20=2, (VLOOKUP(2,Tablas!$A$147:$G$149,7,TRUE)),
(IF(6-$F$20=3, (VLOOKUP(3,Tablas!$A$147:$G$149,7,TRUE)),
(IF(6-$F$20=4, (VLOOKUP(3,Tablas!$A$147:$G$149,7,TRUE)),
(VLOOKUP(3,Tablas!$A$147:$G$149,7,TRUE)))))))))))),
(IF($F$18&gt;6,(IF(7-$F$20=0, (VLOOKUP(3,Tablas!$A$147:$G$149,7,TRUE)),a
                                                                                                                                                                                                                                                                (IF(7-$F$20=1, (VLOOKUP(3,Tablas!$A$147:$G$149,7,TRUE)),
(IF(7-$F$20=2, (VLOOKUP(3,Tablas!$A$147:$G$149,7,TRUE)),
(IF(7-$F$20=3, (VLOOKUP(3,Tablas!$A$147:$G$149,7,TRUE)),
(IF(7-$F$20=4, (VLOOKUP(3,Tablas!$A$147:$G$149,7,TRUE)),
(VLOOKUP(3,Tablas!$A$147:$G$149,7,TRUE)))))))))))),
(IF($F$18=3,(IF(3-$F$20=0,0,
(IF(3-$F$20=1,(VLOOKUP(1,Tablas!$A$147:$G$149,7,TRUE)),
(IF(3-$F$20=2, (VLOOKUP(2,Tablas!$A$147:$G$149,7,TRUE)),
(VLOOKUP(3,Tablas!$A$147:$G$149,7,TRUE)))))))),
(IF($F$18=2,(IF(2-$F$20=0, 0,
(IF(2-$F$20=1,(VLOOKUP(1,Tablas!$A$147:$G$149,7,TRUE)),
(IF(2-$F$20=2, (VLOOKUP(2,Tablas!$A$147:$G$149,7,TRUE)),
         0)))))),
(IF($F$18=1,(IF(1-$F$20=0, 0,
(IF(1-$F$20=1,(VLOOKUP(1,Tablas!$A$147:$G$149,7,TRUE)),0)))),0)))))))))))))))))))</f>
        <v>177.14666666666668</v>
      </c>
      <c r="L66" s="75"/>
    </row>
    <row r="67" spans="1:12" ht="23.25" customHeight="1" x14ac:dyDescent="0.15">
      <c r="A67" s="91"/>
      <c r="B67" s="106"/>
      <c r="E67" s="319" t="s">
        <v>42</v>
      </c>
      <c r="F67" s="320"/>
      <c r="G67" s="216">
        <f>SUM(G64:G66)</f>
        <v>2746.6133333333337</v>
      </c>
      <c r="H67" s="216">
        <f>SUM(H64:H66)</f>
        <v>2407.7199999999998</v>
      </c>
      <c r="I67" s="216">
        <f>SUM(I64:I66)</f>
        <v>1989.5866666666666</v>
      </c>
      <c r="J67" s="216">
        <f>SUM(J64:J66)</f>
        <v>1725.2666666666667</v>
      </c>
      <c r="K67" s="238">
        <f>SUM(K64:K66)</f>
        <v>1338.3066666666668</v>
      </c>
      <c r="L67" s="75"/>
    </row>
    <row r="68" spans="1:12" ht="44" customHeight="1" x14ac:dyDescent="0.15">
      <c r="A68" s="91"/>
      <c r="B68" s="117"/>
      <c r="E68" s="332" t="s">
        <v>79</v>
      </c>
      <c r="F68" s="333"/>
      <c r="G68" s="223">
        <f>IF('INGRESO DE DATOS'!$H$22,G67*-25%,0)</f>
        <v>0</v>
      </c>
      <c r="H68" s="223">
        <f>IF('INGRESO DE DATOS'!$H$22,H67*-25%,0)</f>
        <v>0</v>
      </c>
      <c r="I68" s="223">
        <f>IF('INGRESO DE DATOS'!$H$22,I67*-25%,0)</f>
        <v>0</v>
      </c>
      <c r="J68" s="223">
        <f>IF('INGRESO DE DATOS'!$H$22,J67*-25%,0)</f>
        <v>0</v>
      </c>
      <c r="K68" s="239">
        <f>IF('INGRESO DE DATOS'!$H$22,K67*-25%,0)</f>
        <v>0</v>
      </c>
    </row>
    <row r="69" spans="1:12" ht="23.25" customHeight="1" x14ac:dyDescent="0.15">
      <c r="A69" s="91"/>
      <c r="B69" s="106"/>
      <c r="E69" s="328" t="s">
        <v>43</v>
      </c>
      <c r="F69" s="329"/>
      <c r="G69" s="210">
        <v>75</v>
      </c>
      <c r="H69" s="210">
        <v>75</v>
      </c>
      <c r="I69" s="210">
        <v>75</v>
      </c>
      <c r="J69" s="210">
        <v>75</v>
      </c>
      <c r="K69" s="235">
        <v>75</v>
      </c>
    </row>
    <row r="70" spans="1:12" ht="34.5" hidden="1" customHeight="1" x14ac:dyDescent="0.15">
      <c r="A70" s="91"/>
      <c r="B70" s="117"/>
      <c r="E70" s="226" t="s">
        <v>58</v>
      </c>
      <c r="F70" s="210"/>
      <c r="G70" s="210">
        <f>(G67+G69)*0%</f>
        <v>0</v>
      </c>
      <c r="H70" s="210">
        <f t="shared" ref="H70:K70" si="13">(H67+H69)*0%</f>
        <v>0</v>
      </c>
      <c r="I70" s="210">
        <f t="shared" si="13"/>
        <v>0</v>
      </c>
      <c r="J70" s="210">
        <f t="shared" si="13"/>
        <v>0</v>
      </c>
      <c r="K70" s="235">
        <f t="shared" si="13"/>
        <v>0</v>
      </c>
    </row>
    <row r="71" spans="1:12" ht="24.75" customHeight="1" x14ac:dyDescent="0.15">
      <c r="A71" s="91"/>
      <c r="B71" s="106"/>
      <c r="E71" s="243" t="s">
        <v>54</v>
      </c>
      <c r="F71" s="219"/>
      <c r="G71" s="219">
        <f>SUM(G67:G70)</f>
        <v>2821.6133333333337</v>
      </c>
      <c r="H71" s="219">
        <f>SUM(H67:H70)</f>
        <v>2482.7199999999998</v>
      </c>
      <c r="I71" s="219">
        <f>SUM(I67:I70)</f>
        <v>2064.5866666666666</v>
      </c>
      <c r="J71" s="219">
        <f>SUM(J67:J70)</f>
        <v>1800.2666666666667</v>
      </c>
      <c r="K71" s="244">
        <f>SUM(K67:K70)</f>
        <v>1413.3066666666668</v>
      </c>
    </row>
    <row r="72" spans="1:12" ht="24.75" customHeight="1" x14ac:dyDescent="0.15">
      <c r="A72" s="91"/>
      <c r="B72" s="117"/>
      <c r="E72" s="245" t="s">
        <v>77</v>
      </c>
      <c r="F72" s="217"/>
      <c r="G72" s="217">
        <f>SUM(G67:G68)</f>
        <v>2746.6133333333337</v>
      </c>
      <c r="H72" s="217">
        <f t="shared" ref="H72:K72" si="14">SUM(H67:H68)</f>
        <v>2407.7199999999998</v>
      </c>
      <c r="I72" s="217">
        <f t="shared" si="14"/>
        <v>1989.5866666666666</v>
      </c>
      <c r="J72" s="217">
        <f t="shared" si="14"/>
        <v>1725.2666666666667</v>
      </c>
      <c r="K72" s="246">
        <f t="shared" si="14"/>
        <v>1338.3066666666668</v>
      </c>
    </row>
    <row r="73" spans="1:12" ht="24.75" customHeight="1" x14ac:dyDescent="0.15">
      <c r="A73" s="101"/>
      <c r="B73" s="102"/>
      <c r="E73" s="240" t="s">
        <v>47</v>
      </c>
      <c r="F73" s="241"/>
      <c r="G73" s="241">
        <f>G71+(G72*11)</f>
        <v>33034.36</v>
      </c>
      <c r="H73" s="241">
        <f>H71+(H72*11)</f>
        <v>28967.64</v>
      </c>
      <c r="I73" s="241">
        <f>I71+(I72*11)</f>
        <v>23950.039999999997</v>
      </c>
      <c r="J73" s="241">
        <f>J71+(J72*11)</f>
        <v>20778.2</v>
      </c>
      <c r="K73" s="242">
        <f>K71+(K72*11)</f>
        <v>16134.680000000002</v>
      </c>
    </row>
    <row r="74" spans="1:12" ht="23.25" customHeight="1" x14ac:dyDescent="0.15">
      <c r="A74" s="118"/>
      <c r="B74" s="119"/>
      <c r="E74" s="318" t="s">
        <v>44</v>
      </c>
      <c r="F74" s="318"/>
      <c r="G74" s="211">
        <f>IF($F$16=1,IF($F$18=0,0,IF($F$20=0,0,IF($F$20=1,(VLOOKUP(1,Tablas!$A$147:$G$149,3,TRUE)),(VLOOKUP(2,Tablas!$A$147:$G$149,3,TRUE))))),
IF($F$18=0,0,IF($F$20=0,0,IF($F$20=1,(VLOOKUP(1,Tablas!$A$147:$G$149,3,TRUE)),IF($F$20=2,(VLOOKUP(2,Tablas!$A$147:$G$149,3,TRUE)), (VLOOKUP(3,Tablas!$A$147:$G$149,3,TRUE)))))))</f>
        <v>354.29333333333335</v>
      </c>
      <c r="H74" s="211">
        <f>IF($F$16=1,IF($F$18=0,0,IF($F$20=0,0,IF($F$20=1,(VLOOKUP(1,Tablas!$A$147:$G$149,4,TRUE)),(VLOOKUP(2,Tablas!$A$147:$G$149,4,TRUE))))),
IF($F$18=0,0,IF($F$20=0,0,IF($F$20=1,(VLOOKUP(1,Tablas!$A$147:$G$149,4,TRUE)),IF($F$20=2,(VLOOKUP(2,Tablas!$A$147:$G$149,4,TRUE)), (VLOOKUP(3,Tablas!$A$147:$G$149,4,TRUE)))))))</f>
        <v>310.61333333333334</v>
      </c>
      <c r="I74" s="211">
        <f>IF($F$16=1,IF($F$18=0,0,IF($F$20=0,0,IF($F$20=1,(VLOOKUP(1,Tablas!$A$147:$G$149,5,TRUE)),(VLOOKUP(2,Tablas!$A$147:$G$149,5,TRUE))))),
IF($F$18=0,0,IF($F$20=0,0,IF($F$20=1,(VLOOKUP(1,Tablas!$A$147:$G$149,5,TRUE)),IF($F$20=2,(VLOOKUP(2,Tablas!$A$147:$G$149,5,TRUE)), (VLOOKUP(3,Tablas!$A$147:$G$149,5,TRUE)))))))</f>
        <v>263.10666666666668</v>
      </c>
      <c r="J74" s="211">
        <f>IF($F$16=1,IF($F$18=0,0,IF($F$20=0,0,IF($F$20=1,(VLOOKUP(1,Tablas!$A$147:$G$149,6,TRUE)),(VLOOKUP(2,Tablas!$A$147:$G$149,6,TRUE))))),
IF($F$18=0,0,IF($F$20=0,0,IF($F$20=1,(VLOOKUP(1,Tablas!$A$147:$G$149,6,TRUE)),IF($F$20=2,(VLOOKUP(2,Tablas!$A$147:$G$149,6,TRUE)), (VLOOKUP(3,Tablas!$A$147:$G$149,6,TRUE)))))))</f>
        <v>228.29333333333335</v>
      </c>
      <c r="K74" s="211">
        <f>IF($F$16=1,IF($F$18=0,0,IF($F$20=0,0,IF($F$20=1,(VLOOKUP(1,Tablas!$A$147:$G$149,7,TRUE)),(VLOOKUP(2,Tablas!$A$147:$G$149,7,TRUE))))),
IF($F$18=0,0,IF($F$20=0,0,IF($F$20=1,(VLOOKUP(1,Tablas!$A$147:$G$149,7,TRUE)),IF($F$20=2,(VLOOKUP(2,Tablas!$A$147:$G$149,7,TRUE)), (VLOOKUP(3,Tablas!$A$147:$G$149,7,TRUE)))))))</f>
        <v>177.14666666666668</v>
      </c>
    </row>
    <row r="75" spans="1:12" ht="21.75" customHeight="1" x14ac:dyDescent="0.2">
      <c r="A75" s="91"/>
      <c r="B75" s="106"/>
      <c r="E75" s="334"/>
      <c r="F75" s="334"/>
      <c r="G75" s="334"/>
      <c r="H75" s="334"/>
      <c r="I75" s="334"/>
      <c r="J75" s="334"/>
      <c r="K75" s="334"/>
    </row>
    <row r="76" spans="1:12" ht="21.75" customHeight="1" x14ac:dyDescent="0.2">
      <c r="A76" s="91"/>
      <c r="B76" s="106"/>
      <c r="E76" s="327" t="s">
        <v>80</v>
      </c>
      <c r="F76" s="327"/>
      <c r="G76" s="327"/>
      <c r="H76" s="327"/>
      <c r="I76" s="327"/>
      <c r="J76" s="327"/>
      <c r="K76" s="327"/>
    </row>
    <row r="77" spans="1:12" ht="45" customHeight="1" x14ac:dyDescent="0.15">
      <c r="A77" s="91"/>
      <c r="B77" s="106"/>
      <c r="E77" s="331" t="s">
        <v>57</v>
      </c>
      <c r="F77" s="331"/>
      <c r="G77" s="331"/>
      <c r="H77" s="331"/>
      <c r="I77" s="331"/>
      <c r="J77" s="331"/>
      <c r="K77" s="331"/>
    </row>
    <row r="78" spans="1:12" ht="31.5" customHeight="1" x14ac:dyDescent="0.15">
      <c r="A78" s="118"/>
      <c r="B78" s="119"/>
      <c r="E78" s="331"/>
      <c r="F78" s="331"/>
      <c r="G78" s="331"/>
      <c r="H78" s="331"/>
      <c r="I78" s="331"/>
      <c r="J78" s="331"/>
      <c r="K78" s="331"/>
    </row>
    <row r="79" spans="1:12" ht="31.5" customHeight="1" x14ac:dyDescent="0.2">
      <c r="A79" s="91"/>
      <c r="B79" s="117"/>
      <c r="E79" s="137"/>
      <c r="F79" s="137"/>
      <c r="G79" s="137"/>
      <c r="H79" s="137"/>
      <c r="I79" s="137"/>
      <c r="J79" s="216"/>
      <c r="K79" s="216"/>
    </row>
    <row r="80" spans="1:12" ht="31.5" customHeight="1" x14ac:dyDescent="0.2">
      <c r="A80" s="91"/>
      <c r="B80" s="117"/>
      <c r="E80" s="137"/>
      <c r="F80" s="137"/>
      <c r="G80" s="137"/>
      <c r="H80" s="137"/>
      <c r="I80" s="137"/>
      <c r="J80" s="210"/>
      <c r="K80" s="210"/>
    </row>
    <row r="81" spans="1:11" ht="31.5" customHeight="1" x14ac:dyDescent="0.2">
      <c r="A81" s="91"/>
      <c r="B81" s="117"/>
      <c r="E81" s="137"/>
      <c r="F81" s="137"/>
      <c r="G81" s="137"/>
      <c r="H81" s="137"/>
      <c r="I81" s="137"/>
      <c r="J81" s="210"/>
      <c r="K81" s="210"/>
    </row>
    <row r="82" spans="1:11" ht="31.5" customHeight="1" x14ac:dyDescent="0.2">
      <c r="A82" s="91"/>
      <c r="B82" s="117"/>
      <c r="E82" s="137"/>
      <c r="F82" s="137"/>
      <c r="G82" s="137"/>
      <c r="H82" s="137"/>
      <c r="I82" s="137"/>
      <c r="J82" s="216"/>
      <c r="K82" s="216"/>
    </row>
    <row r="83" spans="1:11" ht="31.5" customHeight="1" x14ac:dyDescent="0.15">
      <c r="A83" s="91"/>
      <c r="B83" s="117"/>
      <c r="J83" s="76"/>
      <c r="K83" s="76"/>
    </row>
    <row r="84" spans="1:11" ht="40.5" customHeight="1" x14ac:dyDescent="0.2">
      <c r="A84" s="91"/>
      <c r="B84" s="107"/>
      <c r="J84" s="79"/>
      <c r="K84" s="79"/>
    </row>
    <row r="85" spans="1:11" ht="31.5" customHeight="1" x14ac:dyDescent="0.15">
      <c r="A85" s="91"/>
      <c r="B85" s="117"/>
    </row>
    <row r="86" spans="1:11" ht="24" customHeight="1" x14ac:dyDescent="0.15">
      <c r="A86" s="91"/>
      <c r="B86" s="107"/>
    </row>
    <row r="87" spans="1:11" ht="23.25" customHeight="1" x14ac:dyDescent="0.15">
      <c r="A87" s="91"/>
      <c r="B87" s="117"/>
    </row>
    <row r="88" spans="1:11" ht="23.25" customHeight="1" x14ac:dyDescent="0.15">
      <c r="A88" s="118"/>
      <c r="B88" s="119"/>
    </row>
    <row r="89" spans="1:11" ht="38.25" customHeight="1" x14ac:dyDescent="0.15">
      <c r="A89" s="91"/>
      <c r="B89" s="106"/>
    </row>
    <row r="90" spans="1:11" ht="38.25" customHeight="1" x14ac:dyDescent="0.15">
      <c r="A90" s="91"/>
      <c r="B90" s="107"/>
    </row>
    <row r="91" spans="1:11" ht="23.25" customHeight="1" x14ac:dyDescent="0.15">
      <c r="A91" s="91"/>
      <c r="B91" s="117"/>
    </row>
    <row r="92" spans="1:11" ht="23.25" customHeight="1" x14ac:dyDescent="0.15">
      <c r="A92" s="91"/>
      <c r="B92" s="107"/>
    </row>
    <row r="93" spans="1:11" ht="23.25" customHeight="1" x14ac:dyDescent="0.15">
      <c r="A93" s="91"/>
      <c r="B93" s="107"/>
    </row>
    <row r="94" spans="1:11" ht="23.25" customHeight="1" x14ac:dyDescent="0.15">
      <c r="A94" s="91"/>
      <c r="B94" s="107"/>
    </row>
    <row r="95" spans="1:11" ht="21" customHeight="1" x14ac:dyDescent="0.15">
      <c r="A95" s="91"/>
      <c r="B95" s="107"/>
    </row>
    <row r="96" spans="1:11" ht="14" x14ac:dyDescent="0.15">
      <c r="A96" s="101"/>
      <c r="B96" s="102"/>
    </row>
  </sheetData>
  <sheetProtection algorithmName="SHA-512" hashValue="wV/JXL71lgyh0s/np3vhm7VKCzLfKwMxI97J8w46yqeFkXsKp11lLVrKPGPHdFt1NZ86fdnFWfsdmjH39jeMAQ==" saltValue="KNqRDI0vR1me6yStkVpHxQ==" spinCount="100000" sheet="1" objects="1" scenarios="1"/>
  <mergeCells count="28">
    <mergeCell ref="E63:K63"/>
    <mergeCell ref="B43:B44"/>
    <mergeCell ref="A43:A44"/>
    <mergeCell ref="D18:E18"/>
    <mergeCell ref="D14:E14"/>
    <mergeCell ref="D16:E16"/>
    <mergeCell ref="A14:B14"/>
    <mergeCell ref="E26:K26"/>
    <mergeCell ref="E37:K37"/>
    <mergeCell ref="F14:K14"/>
    <mergeCell ref="E22:F22"/>
    <mergeCell ref="D20:E21"/>
    <mergeCell ref="E31:F31"/>
    <mergeCell ref="E35:F35"/>
    <mergeCell ref="E48:F48"/>
    <mergeCell ref="E61:F61"/>
    <mergeCell ref="E54:F54"/>
    <mergeCell ref="E56:F56"/>
    <mergeCell ref="E42:F42"/>
    <mergeCell ref="E55:F55"/>
    <mergeCell ref="E50:K50"/>
    <mergeCell ref="E77:K78"/>
    <mergeCell ref="E67:F67"/>
    <mergeCell ref="E68:F68"/>
    <mergeCell ref="E69:F69"/>
    <mergeCell ref="E74:F74"/>
    <mergeCell ref="E76:K76"/>
    <mergeCell ref="E75:K75"/>
  </mergeCells>
  <conditionalFormatting sqref="F16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J18 J16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7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M84"/>
  <sheetViews>
    <sheetView showGridLines="0" zoomScaleNormal="100" zoomScaleSheetLayoutView="43" workbookViewId="0">
      <selection activeCell="K61" sqref="K61"/>
    </sheetView>
  </sheetViews>
  <sheetFormatPr baseColWidth="10" defaultColWidth="8.83203125" defaultRowHeight="13" x14ac:dyDescent="0.15"/>
  <cols>
    <col min="1" max="2" width="56" style="2" customWidth="1"/>
    <col min="3" max="3" width="1.5" style="2" customWidth="1"/>
    <col min="4" max="4" width="16" style="2" customWidth="1"/>
    <col min="5" max="5" width="34.83203125" style="2" customWidth="1"/>
    <col min="6" max="6" width="28.5" style="2" customWidth="1"/>
    <col min="7" max="7" width="25.5" style="2" customWidth="1"/>
    <col min="8" max="8" width="25.83203125" style="2" customWidth="1"/>
    <col min="9" max="9" width="26.33203125" style="2" customWidth="1"/>
    <col min="10" max="10" width="24.1640625" style="2" customWidth="1"/>
    <col min="11" max="16384" width="8.83203125" style="2"/>
  </cols>
  <sheetData>
    <row r="2" spans="1:10" ht="12.75" customHeight="1" x14ac:dyDescent="0.15">
      <c r="A2" s="55"/>
      <c r="B2" s="6"/>
      <c r="C2" s="6"/>
      <c r="D2" s="6"/>
      <c r="E2" s="6"/>
      <c r="F2" s="6"/>
      <c r="G2" s="6"/>
      <c r="H2" s="6"/>
      <c r="I2" s="6"/>
      <c r="J2" s="6"/>
    </row>
    <row r="3" spans="1:10" x14ac:dyDescent="0.15">
      <c r="A3" s="6"/>
      <c r="B3" s="6"/>
      <c r="C3" s="6"/>
      <c r="D3" s="6"/>
      <c r="E3" s="6"/>
      <c r="F3" s="6"/>
      <c r="G3" s="6"/>
      <c r="H3" s="6" t="s">
        <v>2</v>
      </c>
      <c r="I3" s="6" t="s">
        <v>2</v>
      </c>
      <c r="J3" s="6" t="s">
        <v>2</v>
      </c>
    </row>
    <row r="4" spans="1:10" x14ac:dyDescent="0.1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1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1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x14ac:dyDescent="0.15">
      <c r="A7" s="6"/>
      <c r="B7" s="6"/>
      <c r="C7" s="6"/>
      <c r="D7" s="6"/>
      <c r="E7" s="6"/>
      <c r="F7" s="6"/>
      <c r="G7" s="6"/>
      <c r="H7" s="6"/>
      <c r="I7" s="6"/>
      <c r="J7" s="6"/>
    </row>
    <row r="8" spans="1:10" x14ac:dyDescent="0.1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10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</row>
    <row r="11" spans="1:10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ht="14.2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</row>
    <row r="13" spans="1:10" ht="14.2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ht="14.25" customHeight="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</row>
    <row r="15" spans="1:10" ht="23" x14ac:dyDescent="0.25">
      <c r="A15" s="321" t="s">
        <v>65</v>
      </c>
      <c r="B15" s="321"/>
      <c r="C15" s="7"/>
      <c r="D15" s="352" t="s">
        <v>27</v>
      </c>
      <c r="E15" s="352"/>
      <c r="F15" s="351" t="str">
        <f>+'INGRESO DE DATOS'!$D$15</f>
        <v>NOMBRE COMPLETO</v>
      </c>
      <c r="G15" s="351"/>
      <c r="H15" s="351"/>
      <c r="I15" s="351"/>
      <c r="J15" s="351"/>
    </row>
    <row r="16" spans="1:10" ht="24" customHeight="1" x14ac:dyDescent="0.2">
      <c r="A16" s="108"/>
      <c r="B16" s="106"/>
      <c r="C16" s="8"/>
      <c r="D16" s="248"/>
      <c r="E16" s="248"/>
      <c r="F16" s="248"/>
      <c r="G16" s="248"/>
      <c r="H16" s="248"/>
      <c r="I16" s="248"/>
      <c r="J16" s="248"/>
    </row>
    <row r="17" spans="1:13" ht="24" customHeight="1" x14ac:dyDescent="0.2">
      <c r="A17" s="108"/>
      <c r="B17" s="106"/>
      <c r="C17" s="8"/>
      <c r="D17" s="352" t="s">
        <v>28</v>
      </c>
      <c r="E17" s="352"/>
      <c r="F17" s="287">
        <f>+'INGRESO DE DATOS'!$D$17</f>
        <v>2</v>
      </c>
      <c r="G17" s="248"/>
      <c r="H17" s="249" t="s">
        <v>29</v>
      </c>
      <c r="I17" s="287">
        <f>+'INGRESO DE DATOS'!$D$19</f>
        <v>32</v>
      </c>
      <c r="J17" s="247"/>
    </row>
    <row r="18" spans="1:13" ht="24" customHeight="1" x14ac:dyDescent="0.2">
      <c r="A18" s="108"/>
      <c r="B18" s="120"/>
      <c r="C18" s="8"/>
      <c r="D18" s="250"/>
      <c r="E18" s="250"/>
      <c r="F18" s="248"/>
      <c r="G18" s="248"/>
      <c r="H18" s="248"/>
      <c r="I18" s="248"/>
      <c r="J18" s="248"/>
    </row>
    <row r="19" spans="1:13" ht="24" customHeight="1" x14ac:dyDescent="0.2">
      <c r="A19" s="108"/>
      <c r="B19" s="106"/>
      <c r="C19" s="8"/>
      <c r="D19" s="352" t="s">
        <v>30</v>
      </c>
      <c r="E19" s="352"/>
      <c r="F19" s="287">
        <f>+'INGRESO DE DATOS'!$J$17</f>
        <v>2</v>
      </c>
      <c r="G19" s="248"/>
      <c r="H19" s="249" t="s">
        <v>53</v>
      </c>
      <c r="I19" s="287">
        <f>+'INGRESO DE DATOS'!$J$19</f>
        <v>46</v>
      </c>
      <c r="J19" s="250"/>
    </row>
    <row r="20" spans="1:13" ht="24" customHeight="1" x14ac:dyDescent="0.2">
      <c r="A20" s="91"/>
      <c r="B20" s="121"/>
      <c r="C20" s="8"/>
      <c r="D20" s="248"/>
      <c r="E20" s="251"/>
      <c r="F20" s="248"/>
      <c r="G20" s="248"/>
      <c r="H20" s="248" t="s">
        <v>2</v>
      </c>
      <c r="I20" s="248" t="s">
        <v>2</v>
      </c>
      <c r="J20" s="248"/>
    </row>
    <row r="21" spans="1:13" ht="24" customHeight="1" x14ac:dyDescent="0.2">
      <c r="A21" s="122"/>
      <c r="B21" s="121"/>
      <c r="C21" s="9"/>
      <c r="D21" s="248"/>
      <c r="E21" s="248"/>
      <c r="F21" s="250"/>
      <c r="G21" s="254"/>
      <c r="H21" s="253" t="s">
        <v>48</v>
      </c>
      <c r="I21" s="252">
        <f ca="1">NOW()</f>
        <v>44944.468931481482</v>
      </c>
      <c r="J21" s="250"/>
    </row>
    <row r="22" spans="1:13" s="1" customFormat="1" ht="30" customHeight="1" x14ac:dyDescent="0.2">
      <c r="A22" s="123"/>
      <c r="B22" s="119"/>
      <c r="C22" s="9"/>
      <c r="D22" s="255"/>
      <c r="E22" s="255"/>
      <c r="F22" s="248"/>
      <c r="G22" s="248" t="s">
        <v>2</v>
      </c>
      <c r="H22" s="256" t="b">
        <v>0</v>
      </c>
      <c r="I22" s="248"/>
      <c r="J22" s="248" t="s">
        <v>2</v>
      </c>
    </row>
    <row r="23" spans="1:13" s="1" customFormat="1" ht="20" x14ac:dyDescent="0.2">
      <c r="A23" s="124"/>
      <c r="B23" s="125"/>
      <c r="C23" s="8"/>
      <c r="E23" s="262" t="s">
        <v>35</v>
      </c>
      <c r="F23" s="263"/>
      <c r="G23" s="263" t="s">
        <v>7</v>
      </c>
      <c r="H23" s="263" t="s">
        <v>8</v>
      </c>
      <c r="I23" s="263" t="s">
        <v>9</v>
      </c>
      <c r="J23" s="263" t="s">
        <v>60</v>
      </c>
    </row>
    <row r="24" spans="1:13" s="1" customFormat="1" ht="20" x14ac:dyDescent="0.15">
      <c r="A24" s="91"/>
      <c r="B24" s="125"/>
      <c r="C24" s="8"/>
      <c r="E24" s="267" t="s">
        <v>37</v>
      </c>
      <c r="F24" s="268"/>
      <c r="G24" s="268">
        <v>250</v>
      </c>
      <c r="H24" s="268">
        <v>2000</v>
      </c>
      <c r="I24" s="268">
        <v>5000</v>
      </c>
      <c r="J24" s="269">
        <v>10000</v>
      </c>
      <c r="K24" s="48"/>
      <c r="L24" s="48"/>
    </row>
    <row r="25" spans="1:13" s="1" customFormat="1" ht="20" x14ac:dyDescent="0.15">
      <c r="A25" s="91"/>
      <c r="B25" s="117"/>
      <c r="C25" s="8"/>
      <c r="D25" s="8"/>
      <c r="E25" s="270" t="s">
        <v>38</v>
      </c>
      <c r="F25" s="271"/>
      <c r="G25" s="271">
        <v>5000</v>
      </c>
      <c r="H25" s="271">
        <v>2000</v>
      </c>
      <c r="I25" s="271">
        <v>5000</v>
      </c>
      <c r="J25" s="272">
        <v>10000</v>
      </c>
      <c r="K25" s="49"/>
      <c r="L25" s="49"/>
    </row>
    <row r="26" spans="1:13" s="1" customFormat="1" ht="20" x14ac:dyDescent="0.2">
      <c r="A26" s="124"/>
      <c r="B26" s="126"/>
      <c r="C26" s="8"/>
      <c r="D26" s="8"/>
      <c r="E26" s="146"/>
      <c r="F26" s="264"/>
      <c r="G26" s="146"/>
      <c r="H26" s="146"/>
      <c r="I26" s="146"/>
      <c r="J26" s="257"/>
      <c r="K26" s="49"/>
      <c r="L26" s="49"/>
      <c r="M26" s="3"/>
    </row>
    <row r="27" spans="1:13" s="1" customFormat="1" ht="20" x14ac:dyDescent="0.15">
      <c r="A27" s="91"/>
      <c r="B27" s="126"/>
      <c r="C27" s="8"/>
      <c r="D27" s="8"/>
      <c r="E27" s="335" t="s">
        <v>36</v>
      </c>
      <c r="F27" s="335"/>
      <c r="G27" s="335"/>
      <c r="H27" s="335"/>
      <c r="I27" s="335"/>
      <c r="J27" s="335"/>
      <c r="K27" s="6"/>
      <c r="L27" s="6"/>
      <c r="M27" s="4"/>
    </row>
    <row r="28" spans="1:13" s="3" customFormat="1" ht="20" x14ac:dyDescent="0.15">
      <c r="A28" s="91"/>
      <c r="B28" s="126"/>
      <c r="C28" s="8"/>
      <c r="D28" s="8"/>
      <c r="E28" s="273" t="s">
        <v>40</v>
      </c>
      <c r="F28" s="274"/>
      <c r="G28" s="274">
        <f>VLOOKUP($I$17,Tablas!$A$155:$G$221,3,TRUE)</f>
        <v>6983</v>
      </c>
      <c r="H28" s="274">
        <f>VLOOKUP($I$17,Tablas!$A$155:$G$221,4,TRUE)</f>
        <v>6335</v>
      </c>
      <c r="I28" s="274">
        <f>VLOOKUP($I$17,Tablas!$A$155:$G$221,5,TRUE)</f>
        <v>4696</v>
      </c>
      <c r="J28" s="275">
        <f>VLOOKUP($I$17,Tablas!$A$155:$G$221,6,TRUE)</f>
        <v>3494</v>
      </c>
      <c r="K28" s="50"/>
      <c r="L28" s="50"/>
      <c r="M28" s="4"/>
    </row>
    <row r="29" spans="1:13" s="4" customFormat="1" ht="20" x14ac:dyDescent="0.15">
      <c r="A29" s="124"/>
      <c r="B29" s="126"/>
      <c r="C29" s="8"/>
      <c r="D29" s="10"/>
      <c r="E29" s="276" t="s">
        <v>41</v>
      </c>
      <c r="F29" s="258"/>
      <c r="G29" s="258">
        <f>IF($F$17=1,0,(VLOOKUP($I$19,Tablas!$A$155:$G$221,3,TRUE)))</f>
        <v>9774</v>
      </c>
      <c r="H29" s="258">
        <f>IF($F$17=1,0,(VLOOKUP($I$19,Tablas!$A$155:$G$221,4,TRUE)))</f>
        <v>8872</v>
      </c>
      <c r="I29" s="258">
        <f>IF($F$17=1,0,(VLOOKUP($I$19,Tablas!$A$155:$G$221,5,TRUE)))</f>
        <v>6423</v>
      </c>
      <c r="J29" s="277">
        <f>IF($F$17=1,0,(VLOOKUP($I$19,Tablas!$A$155:$G$221,6,TRUE)))</f>
        <v>4778</v>
      </c>
      <c r="K29" s="29"/>
      <c r="L29" s="29"/>
    </row>
    <row r="30" spans="1:13" s="4" customFormat="1" ht="20" x14ac:dyDescent="0.15">
      <c r="A30" s="124"/>
      <c r="B30" s="126"/>
      <c r="C30" s="8"/>
      <c r="D30" s="10"/>
      <c r="E30" s="276" t="s">
        <v>56</v>
      </c>
      <c r="F30" s="258"/>
      <c r="G30" s="258">
        <f>IF($F$19=0,0,(VLOOKUP($F$19,Tablas!$A$222:$G$224,3,TRUE)))</f>
        <v>4220</v>
      </c>
      <c r="H30" s="258">
        <f>IF($F$19=0,0,(VLOOKUP($F$19,Tablas!$A$222:$G$224,4,TRUE)))</f>
        <v>3828</v>
      </c>
      <c r="I30" s="258">
        <f>IF($F$19=0,0,(VLOOKUP($F$19,Tablas!$A$222:$G$224,5,TRUE)))</f>
        <v>2939</v>
      </c>
      <c r="J30" s="277">
        <f>IF($F$19=0,0,(VLOOKUP($F$19,Tablas!$A$222:$G$224,6,TRUE)))</f>
        <v>2187</v>
      </c>
      <c r="K30" s="29"/>
      <c r="L30" s="29"/>
    </row>
    <row r="31" spans="1:13" s="4" customFormat="1" ht="20" x14ac:dyDescent="0.15">
      <c r="A31" s="124"/>
      <c r="B31" s="126"/>
      <c r="C31" s="10"/>
      <c r="D31" s="8"/>
      <c r="E31" s="278" t="s">
        <v>42</v>
      </c>
      <c r="F31" s="260"/>
      <c r="G31" s="260">
        <f>SUM(G28:G30)</f>
        <v>20977</v>
      </c>
      <c r="H31" s="260">
        <f t="shared" ref="H31:I31" si="0">SUM(H28:H30)</f>
        <v>19035</v>
      </c>
      <c r="I31" s="260">
        <f t="shared" si="0"/>
        <v>14058</v>
      </c>
      <c r="J31" s="279">
        <f t="shared" ref="J31" si="1">SUM(J28:J30)</f>
        <v>10459</v>
      </c>
      <c r="K31" s="29"/>
      <c r="L31" s="29"/>
      <c r="M31" s="5"/>
    </row>
    <row r="32" spans="1:13" s="4" customFormat="1" ht="48" customHeight="1" x14ac:dyDescent="0.15">
      <c r="A32" s="124"/>
      <c r="B32" s="126"/>
      <c r="C32" s="10"/>
      <c r="D32" s="8"/>
      <c r="E32" s="332" t="s">
        <v>79</v>
      </c>
      <c r="F32" s="333"/>
      <c r="G32" s="223">
        <f>IF('INGRESO DE DATOS'!$H$22,G31*-25%,0)</f>
        <v>0</v>
      </c>
      <c r="H32" s="223">
        <f>IF('INGRESO DE DATOS'!$H$22,H31*-25%,0)</f>
        <v>0</v>
      </c>
      <c r="I32" s="223">
        <f>IF('INGRESO DE DATOS'!$H$22,I31*-25%,0)</f>
        <v>0</v>
      </c>
      <c r="J32" s="239">
        <f>IF('INGRESO DE DATOS'!$H$22,J31*-25%,0)</f>
        <v>0</v>
      </c>
      <c r="K32" s="29"/>
      <c r="L32" s="29"/>
      <c r="M32" s="5"/>
    </row>
    <row r="33" spans="1:13" s="4" customFormat="1" ht="20" x14ac:dyDescent="0.15">
      <c r="A33" s="124"/>
      <c r="B33" s="126"/>
      <c r="C33" s="10"/>
      <c r="D33" s="10"/>
      <c r="E33" s="276" t="s">
        <v>43</v>
      </c>
      <c r="F33" s="258"/>
      <c r="G33" s="258">
        <v>75</v>
      </c>
      <c r="H33" s="258">
        <v>75</v>
      </c>
      <c r="I33" s="258">
        <v>75</v>
      </c>
      <c r="J33" s="277">
        <v>75</v>
      </c>
      <c r="K33" s="51"/>
      <c r="L33" s="51"/>
    </row>
    <row r="34" spans="1:13" s="5" customFormat="1" ht="20" hidden="1" x14ac:dyDescent="0.15">
      <c r="A34" s="91"/>
      <c r="B34" s="107"/>
      <c r="C34" s="8"/>
      <c r="D34" s="11"/>
      <c r="E34" s="276" t="s">
        <v>58</v>
      </c>
      <c r="F34" s="258"/>
      <c r="G34" s="258">
        <f>(G31+G33)*0%</f>
        <v>0</v>
      </c>
      <c r="H34" s="258">
        <f t="shared" ref="H34:J34" si="2">(H31+H33)*0%</f>
        <v>0</v>
      </c>
      <c r="I34" s="258">
        <f t="shared" si="2"/>
        <v>0</v>
      </c>
      <c r="J34" s="277">
        <f t="shared" si="2"/>
        <v>0</v>
      </c>
      <c r="K34" s="29"/>
      <c r="L34" s="29"/>
      <c r="M34" s="4"/>
    </row>
    <row r="35" spans="1:13" s="4" customFormat="1" ht="20" x14ac:dyDescent="0.15">
      <c r="A35" s="124"/>
      <c r="B35" s="127"/>
      <c r="C35" s="10"/>
      <c r="D35" s="11"/>
      <c r="E35" s="280" t="s">
        <v>47</v>
      </c>
      <c r="F35" s="281"/>
      <c r="G35" s="281">
        <f>SUM(G31:G34)</f>
        <v>21052</v>
      </c>
      <c r="H35" s="281">
        <f>SUM(H31:H34)</f>
        <v>19110</v>
      </c>
      <c r="I35" s="281">
        <f>SUM(I31:I34)</f>
        <v>14133</v>
      </c>
      <c r="J35" s="282">
        <f>SUM(J31:J34)</f>
        <v>10534</v>
      </c>
      <c r="K35" s="29"/>
      <c r="L35" s="29"/>
    </row>
    <row r="36" spans="1:13" s="4" customFormat="1" ht="20" x14ac:dyDescent="0.15">
      <c r="A36" s="91"/>
      <c r="B36" s="126"/>
      <c r="C36" s="11"/>
      <c r="D36" s="11"/>
      <c r="E36" s="259"/>
      <c r="F36" s="259"/>
      <c r="G36" s="259"/>
      <c r="H36" s="259"/>
      <c r="I36" s="259"/>
      <c r="J36" s="260"/>
      <c r="K36" s="51"/>
      <c r="L36" s="51"/>
    </row>
    <row r="37" spans="1:13" s="4" customFormat="1" ht="20" x14ac:dyDescent="0.15">
      <c r="A37" s="118"/>
      <c r="B37" s="119"/>
      <c r="C37" s="11"/>
      <c r="D37" s="11"/>
      <c r="E37" s="335" t="s">
        <v>39</v>
      </c>
      <c r="F37" s="335"/>
      <c r="G37" s="335"/>
      <c r="H37" s="335"/>
      <c r="I37" s="335"/>
      <c r="J37" s="335"/>
      <c r="K37" s="51"/>
      <c r="L37" s="51"/>
      <c r="M37" s="5"/>
    </row>
    <row r="38" spans="1:13" s="4" customFormat="1" ht="20" x14ac:dyDescent="0.15">
      <c r="A38" s="91"/>
      <c r="B38" s="125"/>
      <c r="C38" s="11"/>
      <c r="D38" s="9"/>
      <c r="E38" s="273" t="s">
        <v>40</v>
      </c>
      <c r="F38" s="274"/>
      <c r="G38" s="274">
        <f>VLOOKUP($I$17,Tablas!$A$530:$G$596,3,TRUE)</f>
        <v>3700.9900000000002</v>
      </c>
      <c r="H38" s="274">
        <f>VLOOKUP($I$17,Tablas!$A$530:$G$596,4,TRUE)</f>
        <v>3357.55</v>
      </c>
      <c r="I38" s="274">
        <f>VLOOKUP($I$17,Tablas!$A$530:$G$596,5,TRUE)</f>
        <v>2488.88</v>
      </c>
      <c r="J38" s="275">
        <f>VLOOKUP($I$17,Tablas!$A$530:$G$596,6,TRUE)</f>
        <v>1851.8200000000002</v>
      </c>
    </row>
    <row r="39" spans="1:13" s="5" customFormat="1" ht="20" x14ac:dyDescent="0.15">
      <c r="A39" s="91"/>
      <c r="B39" s="121"/>
      <c r="C39" s="11"/>
      <c r="D39" s="9"/>
      <c r="E39" s="276" t="s">
        <v>41</v>
      </c>
      <c r="F39" s="258"/>
      <c r="G39" s="258">
        <f>IF($F$17=1,0,(VLOOKUP($I$19,Tablas!$A$530:$G$596,3,TRUE)))</f>
        <v>5180.22</v>
      </c>
      <c r="H39" s="258">
        <f>IF($F$17=1,0,(VLOOKUP($I$19,Tablas!$A$530:$G$596,4,TRUE)))</f>
        <v>4702.16</v>
      </c>
      <c r="I39" s="258">
        <f>IF($F$17=1,0,(VLOOKUP($I$19,Tablas!$A$530:$G$596,5,TRUE)))</f>
        <v>3404.19</v>
      </c>
      <c r="J39" s="277">
        <f>IF($F$17=1,0,(VLOOKUP($I$19,Tablas!$A$530:$G$596,6,TRUE)))</f>
        <v>2532.34</v>
      </c>
      <c r="K39" s="50"/>
      <c r="L39" s="50"/>
      <c r="M39" s="4"/>
    </row>
    <row r="40" spans="1:13" s="4" customFormat="1" ht="20" x14ac:dyDescent="0.15">
      <c r="A40" s="91"/>
      <c r="B40" s="121"/>
      <c r="C40" s="9"/>
      <c r="D40" s="8"/>
      <c r="E40" s="276" t="s">
        <v>56</v>
      </c>
      <c r="F40" s="258"/>
      <c r="G40" s="258">
        <f>IF($F$19=0,0,(VLOOKUP($F$19,Tablas!$A$597:$G$599,3,TRUE)))</f>
        <v>2236.6</v>
      </c>
      <c r="H40" s="258">
        <f>IF($F$19=0,0,(VLOOKUP($F$19,Tablas!$A$597:$G$599,4,TRUE)))</f>
        <v>2028.8400000000001</v>
      </c>
      <c r="I40" s="258">
        <f>IF($F$19=0,0,(VLOOKUP($F$19,Tablas!$A$597:$G$599,5,TRUE)))</f>
        <v>1557.67</v>
      </c>
      <c r="J40" s="277">
        <f>IF($F$19=0,0,(VLOOKUP($F$19,Tablas!$A$597:$G$599,6,TRUE)))</f>
        <v>1159.1100000000001</v>
      </c>
      <c r="K40" s="29"/>
      <c r="L40" s="29"/>
    </row>
    <row r="41" spans="1:13" s="4" customFormat="1" ht="20" x14ac:dyDescent="0.15">
      <c r="A41" s="91"/>
      <c r="B41" s="126"/>
      <c r="C41" s="9"/>
      <c r="D41" s="8"/>
      <c r="E41" s="278" t="s">
        <v>42</v>
      </c>
      <c r="F41" s="260"/>
      <c r="G41" s="260">
        <f>SUM(G38:G40)</f>
        <v>11117.810000000001</v>
      </c>
      <c r="H41" s="260">
        <f>SUM(H38:H40)</f>
        <v>10088.549999999999</v>
      </c>
      <c r="I41" s="260">
        <f>SUM(I38:I40)</f>
        <v>7450.74</v>
      </c>
      <c r="J41" s="279">
        <f>SUM(J38:J40)</f>
        <v>5543.27</v>
      </c>
      <c r="K41" s="29"/>
      <c r="L41" s="29"/>
    </row>
    <row r="42" spans="1:13" s="4" customFormat="1" ht="46" customHeight="1" x14ac:dyDescent="0.15">
      <c r="A42" s="91"/>
      <c r="B42" s="126"/>
      <c r="C42" s="9"/>
      <c r="D42" s="8"/>
      <c r="E42" s="332" t="s">
        <v>79</v>
      </c>
      <c r="F42" s="333"/>
      <c r="G42" s="223">
        <f>IF('INGRESO DE DATOS'!$H$22,G41*-25%,0)</f>
        <v>0</v>
      </c>
      <c r="H42" s="223">
        <f>IF('INGRESO DE DATOS'!$H$22,H41*-25%,0)</f>
        <v>0</v>
      </c>
      <c r="I42" s="223">
        <f>IF('INGRESO DE DATOS'!$H$22,I41*-25%,0)</f>
        <v>0</v>
      </c>
      <c r="J42" s="239">
        <f>IF('INGRESO DE DATOS'!$H$22,J41*-25%,0)</f>
        <v>0</v>
      </c>
      <c r="K42" s="29"/>
      <c r="L42" s="29"/>
    </row>
    <row r="43" spans="1:13" s="4" customFormat="1" ht="20" x14ac:dyDescent="0.15">
      <c r="A43" s="118"/>
      <c r="B43" s="119"/>
      <c r="C43" s="8"/>
      <c r="D43" s="8"/>
      <c r="E43" s="276" t="s">
        <v>43</v>
      </c>
      <c r="F43" s="258"/>
      <c r="G43" s="258">
        <v>75</v>
      </c>
      <c r="H43" s="258">
        <v>75</v>
      </c>
      <c r="I43" s="258">
        <v>75</v>
      </c>
      <c r="J43" s="277">
        <v>75</v>
      </c>
      <c r="K43" s="29"/>
      <c r="L43" s="29"/>
      <c r="M43" s="5"/>
    </row>
    <row r="44" spans="1:13" s="4" customFormat="1" ht="20" hidden="1" x14ac:dyDescent="0.15">
      <c r="A44" s="337"/>
      <c r="B44" s="349"/>
      <c r="C44" s="8"/>
      <c r="D44" s="8"/>
      <c r="E44" s="276" t="s">
        <v>58</v>
      </c>
      <c r="F44" s="258"/>
      <c r="G44" s="258">
        <f>(G41+G43)*0%</f>
        <v>0</v>
      </c>
      <c r="H44" s="258">
        <f t="shared" ref="H44:J44" si="3">(H41+H43)*0%</f>
        <v>0</v>
      </c>
      <c r="I44" s="258">
        <f t="shared" si="3"/>
        <v>0</v>
      </c>
      <c r="J44" s="277">
        <f t="shared" si="3"/>
        <v>0</v>
      </c>
      <c r="K44" s="51"/>
      <c r="L44" s="51"/>
    </row>
    <row r="45" spans="1:13" s="5" customFormat="1" ht="20" x14ac:dyDescent="0.15">
      <c r="A45" s="337"/>
      <c r="B45" s="350"/>
      <c r="C45" s="8"/>
      <c r="D45" s="9"/>
      <c r="E45" s="283" t="s">
        <v>54</v>
      </c>
      <c r="F45" s="266"/>
      <c r="G45" s="266">
        <f>SUM(G41:G44)</f>
        <v>11192.810000000001</v>
      </c>
      <c r="H45" s="266">
        <f>SUM(H41:H44)</f>
        <v>10163.549999999999</v>
      </c>
      <c r="I45" s="266">
        <f>SUM(I41:I44)</f>
        <v>7525.74</v>
      </c>
      <c r="J45" s="284">
        <f>SUM(J41:J44)</f>
        <v>5618.27</v>
      </c>
      <c r="K45" s="29"/>
      <c r="L45" s="29"/>
    </row>
    <row r="46" spans="1:13" s="4" customFormat="1" ht="20" x14ac:dyDescent="0.15">
      <c r="A46" s="91"/>
      <c r="B46" s="107"/>
      <c r="C46" s="8"/>
      <c r="D46" s="9"/>
      <c r="E46" s="285" t="s">
        <v>55</v>
      </c>
      <c r="F46" s="265"/>
      <c r="G46" s="265">
        <f>SUM(G41:G42)</f>
        <v>11117.810000000001</v>
      </c>
      <c r="H46" s="265">
        <f t="shared" ref="H46:J46" si="4">SUM(H41:H42)</f>
        <v>10088.549999999999</v>
      </c>
      <c r="I46" s="265">
        <f t="shared" si="4"/>
        <v>7450.74</v>
      </c>
      <c r="J46" s="286">
        <f t="shared" si="4"/>
        <v>5543.27</v>
      </c>
      <c r="K46" s="29"/>
      <c r="L46" s="29"/>
    </row>
    <row r="47" spans="1:13" s="4" customFormat="1" ht="20" x14ac:dyDescent="0.15">
      <c r="A47" s="91"/>
      <c r="B47" s="107"/>
      <c r="C47" s="9"/>
      <c r="E47" s="347" t="s">
        <v>47</v>
      </c>
      <c r="F47" s="348"/>
      <c r="G47" s="281">
        <f>G45+G46</f>
        <v>22310.620000000003</v>
      </c>
      <c r="H47" s="281">
        <f t="shared" ref="H47:I47" si="5">H45+H46</f>
        <v>20252.099999999999</v>
      </c>
      <c r="I47" s="281">
        <f t="shared" si="5"/>
        <v>14976.48</v>
      </c>
      <c r="J47" s="282">
        <f t="shared" ref="J47" si="6">J45+J46</f>
        <v>11161.54</v>
      </c>
      <c r="K47" s="51"/>
      <c r="L47" s="51"/>
    </row>
    <row r="48" spans="1:13" s="4" customFormat="1" ht="20" x14ac:dyDescent="0.2">
      <c r="A48" s="91"/>
      <c r="B48" s="125"/>
      <c r="C48" s="9"/>
      <c r="D48" s="2"/>
      <c r="E48" s="145"/>
      <c r="F48" s="145"/>
      <c r="G48" s="145"/>
      <c r="H48" s="145"/>
      <c r="I48" s="145"/>
      <c r="J48" s="261"/>
      <c r="K48" s="52"/>
      <c r="L48" s="52"/>
      <c r="M48" s="5"/>
    </row>
    <row r="49" spans="1:13" s="4" customFormat="1" ht="20" x14ac:dyDescent="0.15">
      <c r="A49" s="91"/>
      <c r="B49" s="125"/>
      <c r="C49" s="8"/>
      <c r="D49" s="2"/>
      <c r="E49" s="335" t="s">
        <v>45</v>
      </c>
      <c r="F49" s="335"/>
      <c r="G49" s="335"/>
      <c r="H49" s="335"/>
      <c r="I49" s="335"/>
      <c r="J49" s="335"/>
    </row>
    <row r="50" spans="1:13" s="4" customFormat="1" ht="20" x14ac:dyDescent="0.15">
      <c r="A50" s="91"/>
      <c r="B50" s="125"/>
      <c r="C50" s="2"/>
      <c r="D50" s="2"/>
      <c r="E50" s="273" t="s">
        <v>40</v>
      </c>
      <c r="F50" s="274"/>
      <c r="G50" s="274">
        <f>VLOOKUP($I$17,Tablas!$A$755:$G$821,3,TRUE)</f>
        <v>1920.325</v>
      </c>
      <c r="H50" s="274">
        <f>VLOOKUP($I$17,Tablas!$A$755:$G$821,4,TRUE)</f>
        <v>1742.1250000000002</v>
      </c>
      <c r="I50" s="274">
        <f>VLOOKUP($I$17,Tablas!$A$755:$G$821,5,TRUE)</f>
        <v>1291.4000000000001</v>
      </c>
      <c r="J50" s="275">
        <f>VLOOKUP($I$17,Tablas!$A$755:$G$821,6,TRUE)</f>
        <v>960.85</v>
      </c>
      <c r="K50" s="50"/>
      <c r="L50" s="50"/>
    </row>
    <row r="51" spans="1:13" s="4" customFormat="1" ht="20" x14ac:dyDescent="0.15">
      <c r="A51" s="91"/>
      <c r="B51" s="125"/>
      <c r="C51" s="2"/>
      <c r="D51" s="2"/>
      <c r="E51" s="276" t="s">
        <v>41</v>
      </c>
      <c r="F51" s="258"/>
      <c r="G51" s="258">
        <f>IF($F$17=1,0,(VLOOKUP($I$19,Tablas!$A$755:$G$821,3,TRUE)))</f>
        <v>2687.8500000000004</v>
      </c>
      <c r="H51" s="258">
        <f>IF($F$17=1,0,(VLOOKUP($I$19,Tablas!$A$755:$G$821,4,TRUE)))</f>
        <v>2439.8000000000002</v>
      </c>
      <c r="I51" s="258">
        <f>IF($F$17=1,0,(VLOOKUP($I$19,Tablas!$A$755:$G$821,5,TRUE)))</f>
        <v>1766.325</v>
      </c>
      <c r="J51" s="277">
        <f>IF($F$17=1,0,(VLOOKUP($I$19,Tablas!$A$755:$G$821,6,TRUE)))</f>
        <v>1313.95</v>
      </c>
      <c r="K51" s="29"/>
      <c r="L51" s="29"/>
    </row>
    <row r="52" spans="1:13" s="5" customFormat="1" ht="20" x14ac:dyDescent="0.15">
      <c r="A52" s="91"/>
      <c r="B52" s="125"/>
      <c r="C52" s="2"/>
      <c r="D52" s="2"/>
      <c r="E52" s="276" t="s">
        <v>56</v>
      </c>
      <c r="F52" s="258"/>
      <c r="G52" s="258">
        <f>IF($F$19=0,0,(VLOOKUP($F$19,Tablas!$A$822:$G$824,3,TRUE)))</f>
        <v>1160.5</v>
      </c>
      <c r="H52" s="258">
        <f>IF($F$19=0,0,(VLOOKUP($F$19,Tablas!$A$822:$G$824,4,TRUE)))</f>
        <v>1052.7</v>
      </c>
      <c r="I52" s="258">
        <f>IF($F$19=0,0,(VLOOKUP($F$19,Tablas!$A$822:$G$824,5,TRUE)))</f>
        <v>808.22500000000002</v>
      </c>
      <c r="J52" s="277">
        <f>IF($F$19=0,0,(VLOOKUP($F$19,Tablas!$A$822:$G$824,6,TRUE)))</f>
        <v>601.42500000000007</v>
      </c>
      <c r="K52" s="29"/>
      <c r="L52" s="29"/>
      <c r="M52" s="4"/>
    </row>
    <row r="53" spans="1:13" s="4" customFormat="1" ht="20" x14ac:dyDescent="0.15">
      <c r="A53" s="91"/>
      <c r="B53" s="107"/>
      <c r="C53" s="2"/>
      <c r="D53" s="2"/>
      <c r="E53" s="342" t="s">
        <v>42</v>
      </c>
      <c r="F53" s="343"/>
      <c r="G53" s="260">
        <f>SUM(G50:G52)</f>
        <v>5768.6750000000002</v>
      </c>
      <c r="H53" s="260">
        <f>SUM(H50:H52)</f>
        <v>5234.625</v>
      </c>
      <c r="I53" s="260">
        <f>SUM(I50:I52)</f>
        <v>3865.9500000000003</v>
      </c>
      <c r="J53" s="279">
        <f>SUM(J50:J52)</f>
        <v>2876.2250000000004</v>
      </c>
      <c r="K53" s="29"/>
      <c r="L53" s="29"/>
      <c r="M53" s="5"/>
    </row>
    <row r="54" spans="1:13" s="4" customFormat="1" ht="47" customHeight="1" x14ac:dyDescent="0.15">
      <c r="A54" s="91"/>
      <c r="B54" s="107"/>
      <c r="C54" s="2"/>
      <c r="D54" s="2"/>
      <c r="E54" s="332" t="s">
        <v>79</v>
      </c>
      <c r="F54" s="333"/>
      <c r="G54" s="223">
        <f>IF('INGRESO DE DATOS'!$H$22,G53*-25%,0)</f>
        <v>0</v>
      </c>
      <c r="H54" s="223">
        <f>IF('INGRESO DE DATOS'!$H$22,H53*-25%,0)</f>
        <v>0</v>
      </c>
      <c r="I54" s="223">
        <f>IF('INGRESO DE DATOS'!$H$22,I53*-25%,0)</f>
        <v>0</v>
      </c>
      <c r="J54" s="239">
        <f>IF('INGRESO DE DATOS'!$H$22,J53*-25%,0)</f>
        <v>0</v>
      </c>
      <c r="K54" s="29"/>
      <c r="L54" s="29"/>
      <c r="M54" s="5"/>
    </row>
    <row r="55" spans="1:13" s="4" customFormat="1" ht="20" x14ac:dyDescent="0.15">
      <c r="A55" s="91"/>
      <c r="B55" s="125"/>
      <c r="C55" s="2"/>
      <c r="D55" s="2"/>
      <c r="E55" s="340" t="s">
        <v>43</v>
      </c>
      <c r="F55" s="341"/>
      <c r="G55" s="258">
        <v>75</v>
      </c>
      <c r="H55" s="258">
        <v>75</v>
      </c>
      <c r="I55" s="258">
        <v>75</v>
      </c>
      <c r="J55" s="277">
        <v>75</v>
      </c>
      <c r="K55" s="51"/>
      <c r="L55" s="51"/>
    </row>
    <row r="56" spans="1:13" s="4" customFormat="1" ht="20" hidden="1" x14ac:dyDescent="0.15">
      <c r="A56" s="91"/>
      <c r="B56" s="107"/>
      <c r="C56" s="2"/>
      <c r="D56" s="2"/>
      <c r="E56" s="276" t="s">
        <v>58</v>
      </c>
      <c r="F56" s="258"/>
      <c r="G56" s="258">
        <f>(G53+G55)*0%</f>
        <v>0</v>
      </c>
      <c r="H56" s="258">
        <f t="shared" ref="H56:J56" si="7">(H53+H55)*0%</f>
        <v>0</v>
      </c>
      <c r="I56" s="258">
        <f t="shared" si="7"/>
        <v>0</v>
      </c>
      <c r="J56" s="277">
        <f t="shared" si="7"/>
        <v>0</v>
      </c>
      <c r="K56" s="29"/>
      <c r="L56" s="29"/>
    </row>
    <row r="57" spans="1:13" s="4" customFormat="1" ht="20" x14ac:dyDescent="0.15">
      <c r="A57" s="91"/>
      <c r="B57" s="107"/>
      <c r="C57" s="2"/>
      <c r="D57" s="2"/>
      <c r="E57" s="283" t="s">
        <v>54</v>
      </c>
      <c r="F57" s="266"/>
      <c r="G57" s="266">
        <f>SUM(G53:G56)</f>
        <v>5843.6750000000002</v>
      </c>
      <c r="H57" s="266">
        <f t="shared" ref="H57:J57" si="8">SUM(H53:H56)</f>
        <v>5309.625</v>
      </c>
      <c r="I57" s="266">
        <f t="shared" si="8"/>
        <v>3940.9500000000003</v>
      </c>
      <c r="J57" s="284">
        <f t="shared" si="8"/>
        <v>2951.2250000000004</v>
      </c>
      <c r="K57" s="29"/>
      <c r="L57" s="29"/>
    </row>
    <row r="58" spans="1:13" s="5" customFormat="1" ht="20" x14ac:dyDescent="0.15">
      <c r="A58" s="91"/>
      <c r="B58" s="128"/>
      <c r="C58" s="2"/>
      <c r="D58" s="2"/>
      <c r="E58" s="285" t="s">
        <v>46</v>
      </c>
      <c r="F58" s="265"/>
      <c r="G58" s="265">
        <f>SUM(G53:G54)</f>
        <v>5768.6750000000002</v>
      </c>
      <c r="H58" s="265">
        <f t="shared" ref="H58:J58" si="9">SUM(H53:H54)</f>
        <v>5234.625</v>
      </c>
      <c r="I58" s="265">
        <f t="shared" si="9"/>
        <v>3865.9500000000003</v>
      </c>
      <c r="J58" s="286">
        <f t="shared" si="9"/>
        <v>2876.2250000000004</v>
      </c>
      <c r="K58" s="51"/>
      <c r="L58" s="51"/>
      <c r="M58" s="4"/>
    </row>
    <row r="59" spans="1:13" ht="20" x14ac:dyDescent="0.15">
      <c r="A59" s="91"/>
      <c r="B59" s="126"/>
      <c r="E59" s="280" t="s">
        <v>47</v>
      </c>
      <c r="F59" s="281"/>
      <c r="G59" s="281">
        <f>G57+(G58*3)</f>
        <v>23149.7</v>
      </c>
      <c r="H59" s="281">
        <f t="shared" ref="H59:I59" si="10">H57+(H58*3)</f>
        <v>21013.5</v>
      </c>
      <c r="I59" s="281">
        <f t="shared" si="10"/>
        <v>15538.800000000001</v>
      </c>
      <c r="J59" s="282">
        <f t="shared" ref="J59" si="11">J57+(J58*3)</f>
        <v>11579.900000000001</v>
      </c>
      <c r="K59" s="51"/>
      <c r="L59" s="51"/>
      <c r="M59" s="4"/>
    </row>
    <row r="60" spans="1:13" ht="20" x14ac:dyDescent="0.2">
      <c r="A60" s="118"/>
      <c r="B60" s="129"/>
      <c r="E60" s="145"/>
      <c r="F60" s="145"/>
      <c r="G60" s="145"/>
      <c r="H60" s="145"/>
      <c r="I60" s="145"/>
      <c r="J60" s="145"/>
      <c r="M60" s="5"/>
    </row>
    <row r="61" spans="1:13" ht="21" customHeight="1" x14ac:dyDescent="0.2">
      <c r="A61" s="91"/>
      <c r="B61" s="121"/>
      <c r="E61" s="346" t="s">
        <v>76</v>
      </c>
      <c r="F61" s="346"/>
      <c r="G61" s="346"/>
      <c r="H61" s="346"/>
      <c r="I61" s="346"/>
      <c r="J61" s="346"/>
      <c r="K61" s="52"/>
      <c r="L61" s="52"/>
    </row>
    <row r="62" spans="1:13" ht="24" customHeight="1" x14ac:dyDescent="0.15">
      <c r="A62" s="91"/>
      <c r="B62" s="132"/>
      <c r="E62" s="273" t="s">
        <v>40</v>
      </c>
      <c r="F62" s="274"/>
      <c r="G62" s="274">
        <f>VLOOKUP($I$17,Tablas!$A$229:$G$295,3,TRUE)</f>
        <v>651.74666666666667</v>
      </c>
      <c r="H62" s="274">
        <f>VLOOKUP($I$17,Tablas!$A$229:$G$295,4,TRUE)</f>
        <v>591.26666666666665</v>
      </c>
      <c r="I62" s="274">
        <f>VLOOKUP($I$17,Tablas!$A$229:$G$295,5,TRUE)</f>
        <v>438.29333333333335</v>
      </c>
      <c r="J62" s="275">
        <f>VLOOKUP($I$17,Tablas!$A$229:$G$295,6,TRUE)</f>
        <v>326.10666666666668</v>
      </c>
    </row>
    <row r="63" spans="1:13" ht="33.75" customHeight="1" x14ac:dyDescent="0.15">
      <c r="A63" s="118"/>
      <c r="B63" s="129"/>
      <c r="E63" s="276" t="s">
        <v>41</v>
      </c>
      <c r="F63" s="258"/>
      <c r="G63" s="258">
        <f>IF($F$17=1,0,(VLOOKUP($I$19,Tablas!$A$229:$G$295,3,TRUE)))</f>
        <v>912.24</v>
      </c>
      <c r="H63" s="258">
        <f>IF($F$17=1,0,(VLOOKUP($I$19,Tablas!$A$229:$G$295,4,TRUE)))</f>
        <v>828.0533333333334</v>
      </c>
      <c r="I63" s="258">
        <f>IF($F$17=1,0,(VLOOKUP($I$19,Tablas!$A$229:$G$295,5,TRUE)))</f>
        <v>599.48</v>
      </c>
      <c r="J63" s="277">
        <f>IF($F$17=1,0,(VLOOKUP($I$19,Tablas!$A$229:$G$295,6,TRUE)))</f>
        <v>445.94666666666672</v>
      </c>
    </row>
    <row r="64" spans="1:13" ht="24" customHeight="1" x14ac:dyDescent="0.15">
      <c r="A64" s="91"/>
      <c r="B64" s="126"/>
      <c r="E64" s="276" t="s">
        <v>56</v>
      </c>
      <c r="F64" s="258"/>
      <c r="G64" s="258">
        <f>IF($F$19=0,0,(VLOOKUP($F$19,Tablas!$A$296:$G$298,3,TRUE)))</f>
        <v>393.86666666666667</v>
      </c>
      <c r="H64" s="258">
        <f>IF($F$19=0,0,(VLOOKUP($F$19,Tablas!$A$296:$G$298,4,TRUE)))</f>
        <v>357.28000000000003</v>
      </c>
      <c r="I64" s="258">
        <f>IF($F$19=0,0,(VLOOKUP($F$19,Tablas!$A$296:$G$298,5,TRUE)))</f>
        <v>274.30666666666667</v>
      </c>
      <c r="J64" s="277">
        <f>IF($F$19=0,0,(VLOOKUP($F$19,Tablas!$A$296:$G$298,6,TRUE)))</f>
        <v>204.12</v>
      </c>
    </row>
    <row r="65" spans="1:10" ht="24" customHeight="1" x14ac:dyDescent="0.15">
      <c r="A65" s="91"/>
      <c r="B65" s="126"/>
      <c r="E65" s="342" t="s">
        <v>42</v>
      </c>
      <c r="F65" s="343"/>
      <c r="G65" s="260">
        <f>SUM(G62:G64)</f>
        <v>1957.8533333333335</v>
      </c>
      <c r="H65" s="260">
        <f>SUM(H62:H64)</f>
        <v>1776.6000000000001</v>
      </c>
      <c r="I65" s="260">
        <f>SUM(I62:I64)</f>
        <v>1312.08</v>
      </c>
      <c r="J65" s="279">
        <f>SUM(J62:J64)</f>
        <v>976.1733333333334</v>
      </c>
    </row>
    <row r="66" spans="1:10" ht="45" customHeight="1" x14ac:dyDescent="0.15">
      <c r="A66" s="91"/>
      <c r="B66" s="126"/>
      <c r="E66" s="344" t="s">
        <v>79</v>
      </c>
      <c r="F66" s="345"/>
      <c r="G66" s="223">
        <f>IF('INGRESO DE DATOS'!$H$22,G65*-25%,0)</f>
        <v>0</v>
      </c>
      <c r="H66" s="223">
        <f>IF('INGRESO DE DATOS'!$H$22,H65*-25%,0)</f>
        <v>0</v>
      </c>
      <c r="I66" s="223">
        <f>IF('INGRESO DE DATOS'!$H$22,I65*-25%,0)</f>
        <v>0</v>
      </c>
      <c r="J66" s="239">
        <f>IF('INGRESO DE DATOS'!$H$22,J65*-25%,0)</f>
        <v>0</v>
      </c>
    </row>
    <row r="67" spans="1:10" ht="24" customHeight="1" x14ac:dyDescent="0.15">
      <c r="A67" s="118"/>
      <c r="B67" s="129"/>
      <c r="E67" s="340" t="s">
        <v>43</v>
      </c>
      <c r="F67" s="341"/>
      <c r="G67" s="258">
        <v>75</v>
      </c>
      <c r="H67" s="258">
        <v>75</v>
      </c>
      <c r="I67" s="258">
        <v>75</v>
      </c>
      <c r="J67" s="277">
        <v>75</v>
      </c>
    </row>
    <row r="68" spans="1:10" ht="26.25" hidden="1" customHeight="1" x14ac:dyDescent="0.15">
      <c r="A68" s="91"/>
      <c r="B68" s="125"/>
      <c r="E68" s="276" t="s">
        <v>58</v>
      </c>
      <c r="F68" s="258"/>
      <c r="G68" s="258">
        <f>(G65+G67)*0%</f>
        <v>0</v>
      </c>
      <c r="H68" s="258">
        <f t="shared" ref="H68:J68" si="12">(H65+H67)*0%</f>
        <v>0</v>
      </c>
      <c r="I68" s="258">
        <f t="shared" si="12"/>
        <v>0</v>
      </c>
      <c r="J68" s="277">
        <f t="shared" si="12"/>
        <v>0</v>
      </c>
    </row>
    <row r="69" spans="1:10" ht="26.25" customHeight="1" x14ac:dyDescent="0.15">
      <c r="A69" s="91"/>
      <c r="B69" s="117"/>
      <c r="E69" s="283" t="s">
        <v>54</v>
      </c>
      <c r="F69" s="266"/>
      <c r="G69" s="266">
        <f>SUM(G65:G68)</f>
        <v>2032.8533333333335</v>
      </c>
      <c r="H69" s="266">
        <f>SUM(H65:H68)</f>
        <v>1851.6000000000001</v>
      </c>
      <c r="I69" s="266">
        <f>SUM(I65:I68)</f>
        <v>1387.08</v>
      </c>
      <c r="J69" s="284">
        <f>SUM(J65:J68)</f>
        <v>1051.1733333333334</v>
      </c>
    </row>
    <row r="70" spans="1:10" ht="26.25" customHeight="1" x14ac:dyDescent="0.15">
      <c r="A70" s="91"/>
      <c r="B70" s="125"/>
      <c r="E70" s="285" t="s">
        <v>77</v>
      </c>
      <c r="F70" s="265"/>
      <c r="G70" s="265">
        <f>SUM(G65:G66)</f>
        <v>1957.8533333333335</v>
      </c>
      <c r="H70" s="265">
        <f t="shared" ref="H70:J70" si="13">SUM(H65:H66)</f>
        <v>1776.6000000000001</v>
      </c>
      <c r="I70" s="265">
        <f t="shared" si="13"/>
        <v>1312.08</v>
      </c>
      <c r="J70" s="286">
        <f t="shared" si="13"/>
        <v>976.1733333333334</v>
      </c>
    </row>
    <row r="71" spans="1:10" ht="26.25" customHeight="1" x14ac:dyDescent="0.15">
      <c r="A71" s="91"/>
      <c r="B71" s="125"/>
      <c r="E71" s="280" t="s">
        <v>47</v>
      </c>
      <c r="F71" s="281"/>
      <c r="G71" s="281">
        <f>G69+(G70*11)</f>
        <v>23569.24</v>
      </c>
      <c r="H71" s="281">
        <f>H69+(H70*11)</f>
        <v>21394.2</v>
      </c>
      <c r="I71" s="281">
        <f>I69+(I70*11)</f>
        <v>15819.96</v>
      </c>
      <c r="J71" s="282">
        <f>J69+(J70*11)</f>
        <v>11789.080000000002</v>
      </c>
    </row>
    <row r="72" spans="1:10" ht="26.25" customHeight="1" x14ac:dyDescent="0.2">
      <c r="A72" s="91"/>
      <c r="B72" s="125"/>
      <c r="E72" s="334"/>
      <c r="F72" s="334"/>
      <c r="G72" s="334"/>
      <c r="H72" s="334"/>
      <c r="I72" s="334"/>
      <c r="J72" s="334"/>
    </row>
    <row r="73" spans="1:10" ht="26.25" customHeight="1" x14ac:dyDescent="0.2">
      <c r="A73" s="91"/>
      <c r="B73" s="117"/>
      <c r="E73" s="327" t="s">
        <v>80</v>
      </c>
      <c r="F73" s="327"/>
      <c r="G73" s="327"/>
      <c r="H73" s="327"/>
      <c r="I73" s="327"/>
      <c r="J73" s="327"/>
    </row>
    <row r="74" spans="1:10" ht="26.25" customHeight="1" x14ac:dyDescent="0.15">
      <c r="A74" s="91"/>
      <c r="B74" s="125"/>
      <c r="E74" s="339" t="s">
        <v>57</v>
      </c>
      <c r="F74" s="339"/>
      <c r="G74" s="339"/>
      <c r="H74" s="339"/>
      <c r="I74" s="339"/>
      <c r="J74" s="339"/>
    </row>
    <row r="75" spans="1:10" ht="33.75" customHeight="1" x14ac:dyDescent="0.15">
      <c r="A75" s="91"/>
      <c r="B75" s="117"/>
      <c r="E75" s="339"/>
      <c r="F75" s="339"/>
      <c r="G75" s="339"/>
      <c r="H75" s="339"/>
      <c r="I75" s="339"/>
      <c r="J75" s="339"/>
    </row>
    <row r="76" spans="1:10" ht="26.25" customHeight="1" x14ac:dyDescent="0.2">
      <c r="A76" s="91"/>
      <c r="B76" s="125"/>
      <c r="E76" s="145"/>
      <c r="F76" s="145"/>
      <c r="G76" s="145"/>
      <c r="H76" s="145"/>
      <c r="I76" s="145"/>
      <c r="J76" s="258"/>
    </row>
    <row r="77" spans="1:10" ht="22.5" customHeight="1" x14ac:dyDescent="0.15">
      <c r="A77" s="118"/>
      <c r="B77" s="129"/>
      <c r="J77" s="29"/>
    </row>
    <row r="78" spans="1:10" ht="25.5" customHeight="1" x14ac:dyDescent="0.15">
      <c r="A78" s="91"/>
      <c r="B78" s="106"/>
      <c r="J78" s="29"/>
    </row>
    <row r="79" spans="1:10" ht="25.5" customHeight="1" x14ac:dyDescent="0.15">
      <c r="A79" s="91"/>
      <c r="B79" s="107"/>
      <c r="J79" s="51"/>
    </row>
    <row r="80" spans="1:10" ht="31.5" customHeight="1" x14ac:dyDescent="0.15">
      <c r="A80" s="91"/>
      <c r="B80" s="107"/>
      <c r="J80" s="29"/>
    </row>
    <row r="81" spans="1:10" ht="25.5" customHeight="1" x14ac:dyDescent="0.15">
      <c r="A81" s="91"/>
      <c r="B81" s="107"/>
      <c r="J81" s="29"/>
    </row>
    <row r="82" spans="1:10" ht="25.5" customHeight="1" x14ac:dyDescent="0.15">
      <c r="A82" s="91"/>
      <c r="B82" s="117"/>
      <c r="J82" s="51"/>
    </row>
    <row r="83" spans="1:10" ht="25.5" customHeight="1" x14ac:dyDescent="0.15">
      <c r="A83" s="91"/>
      <c r="B83" s="117"/>
      <c r="J83" s="51"/>
    </row>
    <row r="84" spans="1:10" ht="25.5" customHeight="1" x14ac:dyDescent="0.2">
      <c r="A84" s="91"/>
      <c r="B84" s="107"/>
      <c r="J84" s="52"/>
    </row>
  </sheetData>
  <sheetProtection algorithmName="SHA-512" hashValue="F3HSGigHtNuBmi0HN65H+VtrCnr7LNJwoNYYJOzXRXXRzgmLIuUi8CDHwCBkPRXpWdqDQ2mBkM0TviyvCZVh9g==" saltValue="xpdMvhBcgAdnQi4+Zy7hIQ==" spinCount="100000" sheet="1" objects="1" scenarios="1"/>
  <mergeCells count="23">
    <mergeCell ref="E37:J37"/>
    <mergeCell ref="B44:B45"/>
    <mergeCell ref="A44:A45"/>
    <mergeCell ref="A15:B15"/>
    <mergeCell ref="E53:F53"/>
    <mergeCell ref="E32:F32"/>
    <mergeCell ref="F15:J15"/>
    <mergeCell ref="E27:J27"/>
    <mergeCell ref="D15:E15"/>
    <mergeCell ref="D17:E17"/>
    <mergeCell ref="D19:E19"/>
    <mergeCell ref="E61:J61"/>
    <mergeCell ref="E47:F47"/>
    <mergeCell ref="E42:F42"/>
    <mergeCell ref="E54:F54"/>
    <mergeCell ref="E49:J49"/>
    <mergeCell ref="E55:F55"/>
    <mergeCell ref="E74:J75"/>
    <mergeCell ref="E73:J73"/>
    <mergeCell ref="E72:J72"/>
    <mergeCell ref="E67:F67"/>
    <mergeCell ref="E65:F65"/>
    <mergeCell ref="E66:F66"/>
  </mergeCells>
  <conditionalFormatting sqref="F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19 I17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2:M95"/>
  <sheetViews>
    <sheetView showGridLines="0" zoomScaleNormal="100" zoomScaleSheetLayoutView="37" workbookViewId="0">
      <selection activeCell="L28" sqref="L28"/>
    </sheetView>
  </sheetViews>
  <sheetFormatPr baseColWidth="10" defaultColWidth="8.83203125" defaultRowHeight="13" x14ac:dyDescent="0.15"/>
  <cols>
    <col min="1" max="2" width="55.6640625" style="2" customWidth="1"/>
    <col min="3" max="3" width="4.6640625" style="2" customWidth="1"/>
    <col min="4" max="4" width="15.1640625" style="2" customWidth="1"/>
    <col min="5" max="5" width="34.6640625" style="2" customWidth="1"/>
    <col min="6" max="6" width="26.1640625" style="2" customWidth="1"/>
    <col min="7" max="7" width="26.5" style="2" customWidth="1"/>
    <col min="8" max="8" width="25.33203125" style="2" customWidth="1"/>
    <col min="9" max="9" width="26.33203125" style="2" customWidth="1"/>
    <col min="10" max="10" width="25" style="2" customWidth="1"/>
    <col min="11" max="16384" width="8.83203125" style="2"/>
  </cols>
  <sheetData>
    <row r="2" spans="1:10" ht="12.75" customHeight="1" x14ac:dyDescent="0.15">
      <c r="A2" s="55"/>
      <c r="B2" s="6"/>
      <c r="C2" s="6"/>
      <c r="D2" s="6"/>
      <c r="E2" s="6"/>
      <c r="F2" s="6"/>
      <c r="G2" s="6"/>
      <c r="H2" s="6"/>
      <c r="I2" s="6"/>
      <c r="J2" s="6"/>
    </row>
    <row r="3" spans="1:10" x14ac:dyDescent="0.15">
      <c r="A3" s="6"/>
      <c r="B3" s="6"/>
      <c r="C3" s="6"/>
      <c r="D3" s="6"/>
      <c r="E3" s="6"/>
      <c r="F3" s="6"/>
      <c r="G3" s="6"/>
      <c r="H3" s="6" t="s">
        <v>2</v>
      </c>
      <c r="I3" s="6" t="s">
        <v>2</v>
      </c>
      <c r="J3" s="6" t="s">
        <v>2</v>
      </c>
    </row>
    <row r="4" spans="1:10" x14ac:dyDescent="0.1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1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1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ht="16" x14ac:dyDescent="0.2">
      <c r="A7" s="6"/>
      <c r="B7" s="6"/>
      <c r="C7" s="6"/>
      <c r="D7" s="6"/>
      <c r="E7" s="6"/>
      <c r="F7" s="6"/>
      <c r="G7" s="6"/>
      <c r="H7" s="56" t="s">
        <v>2</v>
      </c>
      <c r="I7" s="56" t="s">
        <v>2</v>
      </c>
      <c r="J7" s="56" t="s">
        <v>2</v>
      </c>
    </row>
    <row r="8" spans="1:10" ht="16" x14ac:dyDescent="0.2">
      <c r="A8" s="6"/>
      <c r="B8" s="6"/>
      <c r="C8" s="6"/>
      <c r="D8" s="6"/>
      <c r="E8" s="6"/>
      <c r="F8" s="6"/>
      <c r="G8" s="6"/>
      <c r="H8" s="56"/>
      <c r="I8" s="56"/>
      <c r="J8" s="56"/>
    </row>
    <row r="9" spans="1:10" ht="16" x14ac:dyDescent="0.2">
      <c r="A9" s="6"/>
      <c r="B9" s="6"/>
      <c r="C9" s="6"/>
      <c r="D9" s="6"/>
      <c r="E9" s="6"/>
      <c r="F9" s="6"/>
      <c r="G9" s="6"/>
      <c r="H9" s="56"/>
      <c r="I9" s="56"/>
      <c r="J9" s="56"/>
    </row>
    <row r="10" spans="1:10" ht="16" x14ac:dyDescent="0.2">
      <c r="A10" s="6"/>
      <c r="B10" s="6"/>
      <c r="C10" s="6"/>
      <c r="D10" s="6"/>
      <c r="E10" s="6"/>
      <c r="F10" s="6"/>
      <c r="G10" s="6"/>
      <c r="H10" s="56"/>
      <c r="I10" s="56"/>
      <c r="J10" s="56"/>
    </row>
    <row r="11" spans="1:10" ht="19.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ht="19.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</row>
    <row r="13" spans="1:10" ht="13.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ht="23" x14ac:dyDescent="0.25">
      <c r="A14" s="321" t="s">
        <v>66</v>
      </c>
      <c r="B14" s="321"/>
      <c r="C14" s="7"/>
      <c r="D14" s="352" t="s">
        <v>27</v>
      </c>
      <c r="E14" s="352"/>
      <c r="F14" s="351" t="str">
        <f>+'INGRESO DE DATOS'!$D$15</f>
        <v>NOMBRE COMPLETO</v>
      </c>
      <c r="G14" s="351"/>
      <c r="H14" s="351"/>
      <c r="I14" s="351"/>
      <c r="J14" s="351"/>
    </row>
    <row r="15" spans="1:10" ht="23.25" customHeight="1" x14ac:dyDescent="0.2">
      <c r="A15" s="108"/>
      <c r="B15" s="106"/>
      <c r="C15" s="8"/>
      <c r="D15" s="248"/>
      <c r="E15" s="248"/>
      <c r="F15" s="248"/>
      <c r="G15" s="248"/>
      <c r="H15" s="248"/>
      <c r="I15" s="248"/>
      <c r="J15" s="6"/>
    </row>
    <row r="16" spans="1:10" ht="23.25" customHeight="1" x14ac:dyDescent="0.2">
      <c r="A16" s="108"/>
      <c r="B16" s="106"/>
      <c r="C16" s="8"/>
      <c r="D16" s="352" t="s">
        <v>28</v>
      </c>
      <c r="E16" s="352"/>
      <c r="F16" s="287">
        <f>+'INGRESO DE DATOS'!$D$17</f>
        <v>2</v>
      </c>
      <c r="G16" s="248"/>
      <c r="H16" s="249" t="s">
        <v>29</v>
      </c>
      <c r="I16" s="287">
        <f>+'INGRESO DE DATOS'!$D$19</f>
        <v>32</v>
      </c>
      <c r="J16" s="54"/>
    </row>
    <row r="17" spans="1:13" ht="23.25" customHeight="1" x14ac:dyDescent="0.2">
      <c r="A17" s="108"/>
      <c r="B17" s="120"/>
      <c r="C17" s="8"/>
      <c r="D17" s="250"/>
      <c r="E17" s="250"/>
      <c r="F17" s="248"/>
      <c r="G17" s="248"/>
      <c r="H17" s="248"/>
      <c r="I17" s="248"/>
      <c r="J17" s="6"/>
    </row>
    <row r="18" spans="1:13" ht="23.25" customHeight="1" x14ac:dyDescent="0.2">
      <c r="A18" s="108"/>
      <c r="B18" s="106"/>
      <c r="C18" s="8"/>
      <c r="D18" s="250"/>
      <c r="E18" s="250"/>
      <c r="F18" s="248"/>
      <c r="G18" s="248"/>
      <c r="H18" s="249" t="s">
        <v>53</v>
      </c>
      <c r="I18" s="287">
        <f>+'INGRESO DE DATOS'!$J$19</f>
        <v>46</v>
      </c>
    </row>
    <row r="19" spans="1:13" ht="23.25" customHeight="1" x14ac:dyDescent="0.2">
      <c r="A19" s="91"/>
      <c r="B19" s="121"/>
      <c r="C19" s="8"/>
      <c r="D19" s="352" t="s">
        <v>30</v>
      </c>
      <c r="E19" s="352"/>
      <c r="F19" s="287">
        <f>+'INGRESO DE DATOS'!$J$17</f>
        <v>2</v>
      </c>
      <c r="G19" s="248"/>
      <c r="H19" s="248" t="s">
        <v>2</v>
      </c>
      <c r="I19" s="248" t="s">
        <v>2</v>
      </c>
      <c r="J19" s="6"/>
    </row>
    <row r="20" spans="1:13" ht="23.25" customHeight="1" x14ac:dyDescent="0.2">
      <c r="A20" s="122"/>
      <c r="B20" s="121"/>
      <c r="C20" s="9"/>
      <c r="D20" s="248"/>
      <c r="E20" s="248"/>
      <c r="G20" s="254"/>
      <c r="H20" s="289" t="s">
        <v>48</v>
      </c>
      <c r="I20" s="252">
        <f ca="1">NOW()</f>
        <v>44944.468931481482</v>
      </c>
    </row>
    <row r="21" spans="1:13" s="1" customFormat="1" ht="23.25" customHeight="1" x14ac:dyDescent="0.2">
      <c r="A21" s="123"/>
      <c r="B21" s="119"/>
      <c r="C21" s="9"/>
      <c r="D21" s="288"/>
      <c r="E21" s="288"/>
      <c r="F21" s="248"/>
      <c r="G21" s="248" t="s">
        <v>2</v>
      </c>
      <c r="H21" s="256" t="b">
        <v>0</v>
      </c>
      <c r="I21" s="248"/>
      <c r="J21" s="6" t="s">
        <v>2</v>
      </c>
    </row>
    <row r="22" spans="1:13" s="1" customFormat="1" ht="20" x14ac:dyDescent="0.2">
      <c r="A22" s="124"/>
      <c r="B22" s="128"/>
      <c r="C22" s="8"/>
      <c r="E22" s="262" t="s">
        <v>35</v>
      </c>
      <c r="F22" s="263"/>
      <c r="G22" s="263" t="s">
        <v>7</v>
      </c>
      <c r="H22" s="263" t="s">
        <v>8</v>
      </c>
      <c r="I22" s="263" t="s">
        <v>9</v>
      </c>
      <c r="J22" s="263" t="s">
        <v>60</v>
      </c>
    </row>
    <row r="23" spans="1:13" s="1" customFormat="1" ht="20" x14ac:dyDescent="0.15">
      <c r="A23" s="91"/>
      <c r="B23" s="128"/>
      <c r="C23" s="8"/>
      <c r="D23" s="8"/>
      <c r="E23" s="267" t="s">
        <v>37</v>
      </c>
      <c r="F23" s="268"/>
      <c r="G23" s="268">
        <v>250</v>
      </c>
      <c r="H23" s="268">
        <v>2000</v>
      </c>
      <c r="I23" s="268">
        <v>5000</v>
      </c>
      <c r="J23" s="269">
        <v>10000</v>
      </c>
      <c r="K23" s="48"/>
      <c r="L23" s="48"/>
    </row>
    <row r="24" spans="1:13" s="1" customFormat="1" ht="20" x14ac:dyDescent="0.15">
      <c r="A24" s="91"/>
      <c r="B24" s="128"/>
      <c r="C24" s="8"/>
      <c r="D24" s="8"/>
      <c r="E24" s="270" t="s">
        <v>38</v>
      </c>
      <c r="F24" s="271"/>
      <c r="G24" s="271">
        <v>5000</v>
      </c>
      <c r="H24" s="271">
        <v>2000</v>
      </c>
      <c r="I24" s="271">
        <v>5000</v>
      </c>
      <c r="J24" s="272">
        <v>10000</v>
      </c>
      <c r="K24" s="49"/>
      <c r="L24" s="49"/>
    </row>
    <row r="25" spans="1:13" s="1" customFormat="1" ht="20" x14ac:dyDescent="0.2">
      <c r="A25" s="124"/>
      <c r="B25" s="129"/>
      <c r="C25" s="8"/>
      <c r="D25" s="8"/>
      <c r="E25" s="290"/>
      <c r="F25" s="146"/>
      <c r="G25" s="264"/>
      <c r="H25" s="146"/>
      <c r="I25" s="146"/>
      <c r="J25" s="257"/>
      <c r="K25" s="49"/>
      <c r="L25" s="49"/>
      <c r="M25" s="3"/>
    </row>
    <row r="26" spans="1:13" s="1" customFormat="1" ht="20" x14ac:dyDescent="0.15">
      <c r="A26" s="91"/>
      <c r="B26" s="129"/>
      <c r="C26" s="8"/>
      <c r="D26" s="8"/>
      <c r="E26" s="353" t="s">
        <v>36</v>
      </c>
      <c r="F26" s="353"/>
      <c r="G26" s="353"/>
      <c r="H26" s="353"/>
      <c r="I26" s="353"/>
      <c r="J26" s="353"/>
      <c r="K26" s="6"/>
      <c r="L26" s="6"/>
      <c r="M26" s="4"/>
    </row>
    <row r="27" spans="1:13" s="3" customFormat="1" ht="20" x14ac:dyDescent="0.15">
      <c r="A27" s="91"/>
      <c r="B27" s="129"/>
      <c r="C27" s="8"/>
      <c r="D27" s="8"/>
      <c r="E27" s="273" t="s">
        <v>40</v>
      </c>
      <c r="F27" s="274"/>
      <c r="G27" s="274">
        <f>VLOOKUP($I$16,Tablas!$A$305:$G$371,3,TRUE)</f>
        <v>4868</v>
      </c>
      <c r="H27" s="274">
        <f>VLOOKUP($I$16,Tablas!$A$305:$G$371,4,TRUE)</f>
        <v>4672</v>
      </c>
      <c r="I27" s="274">
        <f>VLOOKUP($I$16,Tablas!$A$305:$G$371,5,TRUE)</f>
        <v>3471</v>
      </c>
      <c r="J27" s="275">
        <f>VLOOKUP($I$16,Tablas!$A$305:$G$371,6,TRUE)</f>
        <v>2583</v>
      </c>
      <c r="K27" s="50"/>
      <c r="L27" s="50"/>
      <c r="M27" s="4"/>
    </row>
    <row r="28" spans="1:13" s="4" customFormat="1" ht="20" x14ac:dyDescent="0.15">
      <c r="A28" s="124"/>
      <c r="B28" s="129"/>
      <c r="C28" s="8"/>
      <c r="D28" s="10"/>
      <c r="E28" s="276" t="s">
        <v>41</v>
      </c>
      <c r="F28" s="258"/>
      <c r="G28" s="258">
        <f>IF($F$16=1,0,(VLOOKUP($I$18,Tablas!$A$305:$G$371,3,TRUE)))</f>
        <v>7076</v>
      </c>
      <c r="H28" s="258">
        <f>IF($F$16=1,0,(VLOOKUP($I$18,Tablas!$A$305:$G$371,4,TRUE)))</f>
        <v>6790</v>
      </c>
      <c r="I28" s="258">
        <f>IF($F$16=1,0,(VLOOKUP($I$18,Tablas!$A$305:$G$371,5,TRUE)))</f>
        <v>4924</v>
      </c>
      <c r="J28" s="277">
        <f>IF($F$16=1,0,(VLOOKUP($I$18,Tablas!$A$305:$G$371,6,TRUE)))</f>
        <v>3665</v>
      </c>
      <c r="K28" s="29"/>
      <c r="L28" s="29"/>
    </row>
    <row r="29" spans="1:13" s="4" customFormat="1" ht="20" x14ac:dyDescent="0.15">
      <c r="A29" s="124"/>
      <c r="B29" s="129"/>
      <c r="C29" s="8"/>
      <c r="D29" s="10"/>
      <c r="E29" s="276" t="s">
        <v>56</v>
      </c>
      <c r="F29" s="258"/>
      <c r="G29" s="258">
        <f>IF($F$19=0,0,(VLOOKUP($F$19,Tablas!$A$372:$G$374,3,TRUE)))</f>
        <v>3177</v>
      </c>
      <c r="H29" s="258">
        <f>IF($F$19=0,0,(VLOOKUP($F$19,Tablas!$A$372:$G$374,4,TRUE)))</f>
        <v>3048</v>
      </c>
      <c r="I29" s="258">
        <f>IF($F$19=0,0,(VLOOKUP($F$19,Tablas!$A$372:$G$374,5,TRUE)))</f>
        <v>2358</v>
      </c>
      <c r="J29" s="277">
        <f>IF($F$19=0,0,(VLOOKUP($F$19,Tablas!$A$372:$G$374,6,TRUE)))</f>
        <v>1755</v>
      </c>
      <c r="K29" s="29"/>
      <c r="L29" s="29"/>
    </row>
    <row r="30" spans="1:13" s="4" customFormat="1" ht="20" x14ac:dyDescent="0.15">
      <c r="A30" s="124"/>
      <c r="B30" s="129"/>
      <c r="C30" s="10"/>
      <c r="D30" s="8"/>
      <c r="E30" s="278" t="s">
        <v>42</v>
      </c>
      <c r="F30" s="260"/>
      <c r="G30" s="260">
        <f>SUM(G27:G29)</f>
        <v>15121</v>
      </c>
      <c r="H30" s="260">
        <f>SUM(H27:H29)</f>
        <v>14510</v>
      </c>
      <c r="I30" s="260">
        <f>SUM(I27:I29)</f>
        <v>10753</v>
      </c>
      <c r="J30" s="279">
        <f>SUM(J27:J29)</f>
        <v>8003</v>
      </c>
      <c r="K30" s="29"/>
      <c r="L30" s="29"/>
      <c r="M30" s="5"/>
    </row>
    <row r="31" spans="1:13" s="4" customFormat="1" ht="41" customHeight="1" x14ac:dyDescent="0.15">
      <c r="A31" s="124"/>
      <c r="B31" s="129"/>
      <c r="C31" s="10"/>
      <c r="D31" s="8"/>
      <c r="E31" s="332" t="s">
        <v>79</v>
      </c>
      <c r="F31" s="333"/>
      <c r="G31" s="223">
        <f>IF('INGRESO DE DATOS'!$H$22,G30*-25%,0)</f>
        <v>0</v>
      </c>
      <c r="H31" s="223">
        <f>IF('INGRESO DE DATOS'!$H$22,H30*-25%,0)</f>
        <v>0</v>
      </c>
      <c r="I31" s="223">
        <f>IF('INGRESO DE DATOS'!$H$22,I30*-25%,0)</f>
        <v>0</v>
      </c>
      <c r="J31" s="239">
        <f>IF('INGRESO DE DATOS'!$H$22,J30*-25%,0)</f>
        <v>0</v>
      </c>
      <c r="K31" s="29"/>
      <c r="L31" s="29"/>
      <c r="M31" s="5"/>
    </row>
    <row r="32" spans="1:13" s="4" customFormat="1" ht="20" x14ac:dyDescent="0.15">
      <c r="A32" s="124"/>
      <c r="B32" s="129"/>
      <c r="C32" s="10"/>
      <c r="D32" s="10"/>
      <c r="E32" s="276" t="s">
        <v>43</v>
      </c>
      <c r="F32" s="258"/>
      <c r="G32" s="258">
        <v>75</v>
      </c>
      <c r="H32" s="258">
        <v>75</v>
      </c>
      <c r="I32" s="258">
        <v>75</v>
      </c>
      <c r="J32" s="277">
        <v>75</v>
      </c>
      <c r="K32" s="51"/>
      <c r="L32" s="51"/>
    </row>
    <row r="33" spans="1:13" s="5" customFormat="1" ht="20" hidden="1" x14ac:dyDescent="0.15">
      <c r="A33" s="91"/>
      <c r="B33" s="107"/>
      <c r="C33" s="8"/>
      <c r="D33" s="11"/>
      <c r="E33" s="276" t="s">
        <v>58</v>
      </c>
      <c r="F33" s="258"/>
      <c r="G33" s="258">
        <f>(G30+G32)*0%</f>
        <v>0</v>
      </c>
      <c r="H33" s="258">
        <f>(H30+H32)*0%</f>
        <v>0</v>
      </c>
      <c r="I33" s="258">
        <f>(I30+I32)*0%</f>
        <v>0</v>
      </c>
      <c r="J33" s="277">
        <f>(J30+J32)*0%</f>
        <v>0</v>
      </c>
      <c r="K33" s="29"/>
      <c r="L33" s="29"/>
      <c r="M33" s="4"/>
    </row>
    <row r="34" spans="1:13" s="4" customFormat="1" ht="20" x14ac:dyDescent="0.15">
      <c r="A34" s="124"/>
      <c r="B34" s="128"/>
      <c r="C34" s="10"/>
      <c r="D34" s="11"/>
      <c r="E34" s="280" t="s">
        <v>47</v>
      </c>
      <c r="F34" s="281"/>
      <c r="G34" s="281">
        <f>SUM(G30:G33)</f>
        <v>15196</v>
      </c>
      <c r="H34" s="281">
        <f>SUM(H30:H33)</f>
        <v>14585</v>
      </c>
      <c r="I34" s="281">
        <f>SUM(I30:I33)</f>
        <v>10828</v>
      </c>
      <c r="J34" s="282">
        <f>SUM(J30:J33)</f>
        <v>8078</v>
      </c>
      <c r="K34" s="29"/>
      <c r="L34" s="29"/>
    </row>
    <row r="35" spans="1:13" s="4" customFormat="1" ht="20" x14ac:dyDescent="0.15">
      <c r="A35" s="91"/>
      <c r="B35" s="129"/>
      <c r="C35" s="11"/>
      <c r="D35" s="11"/>
      <c r="E35" s="290"/>
      <c r="F35" s="259"/>
      <c r="G35" s="259"/>
      <c r="H35" s="259"/>
      <c r="I35" s="259"/>
      <c r="J35" s="260"/>
      <c r="K35" s="51"/>
      <c r="L35" s="51"/>
    </row>
    <row r="36" spans="1:13" s="4" customFormat="1" ht="20" x14ac:dyDescent="0.15">
      <c r="A36" s="118"/>
      <c r="B36" s="119"/>
      <c r="C36" s="11"/>
      <c r="D36" s="11"/>
      <c r="E36" s="357" t="s">
        <v>39</v>
      </c>
      <c r="F36" s="357"/>
      <c r="G36" s="357"/>
      <c r="H36" s="357"/>
      <c r="I36" s="357"/>
      <c r="J36" s="357"/>
      <c r="K36" s="51"/>
      <c r="L36" s="51"/>
      <c r="M36" s="5"/>
    </row>
    <row r="37" spans="1:13" s="4" customFormat="1" ht="20" x14ac:dyDescent="0.15">
      <c r="A37" s="91"/>
      <c r="B37" s="128"/>
      <c r="C37" s="11"/>
      <c r="D37" s="9"/>
      <c r="E37" s="276" t="s">
        <v>40</v>
      </c>
      <c r="F37" s="404"/>
      <c r="G37" s="258">
        <f>VLOOKUP($I$16,Tablas!$A$605:$G$671,3,TRUE)</f>
        <v>2580.04</v>
      </c>
      <c r="H37" s="258">
        <f>VLOOKUP($I$16,Tablas!$A$605:$G$671,4,TRUE)</f>
        <v>2476.1600000000003</v>
      </c>
      <c r="I37" s="258">
        <f>VLOOKUP($I$16,Tablas!$A$605:$G$671,5,TRUE)</f>
        <v>1839.63</v>
      </c>
      <c r="J37" s="277">
        <f>VLOOKUP($I$16,Tablas!$A$605:$G$671,6,TRUE)</f>
        <v>1368.99</v>
      </c>
    </row>
    <row r="38" spans="1:13" s="5" customFormat="1" ht="20" x14ac:dyDescent="0.15">
      <c r="A38" s="91"/>
      <c r="B38" s="129"/>
      <c r="C38" s="11"/>
      <c r="D38" s="9"/>
      <c r="E38" s="276" t="s">
        <v>41</v>
      </c>
      <c r="F38" s="404"/>
      <c r="G38" s="258">
        <f>IF($F$16=1,0,(VLOOKUP($I$18,Tablas!$A$605:$G$671,3,TRUE)))</f>
        <v>3750.28</v>
      </c>
      <c r="H38" s="258">
        <f>IF($F$16=1,0,(VLOOKUP($I$18,Tablas!$A$605:$G$671,4,TRUE)))</f>
        <v>3598.7000000000003</v>
      </c>
      <c r="I38" s="258">
        <f>IF($F$16=1,0,(VLOOKUP($I$18,Tablas!$A$605:$G$671,5,TRUE)))</f>
        <v>2609.7200000000003</v>
      </c>
      <c r="J38" s="277">
        <f>IF($F$16=1,0,(VLOOKUP($I$18,Tablas!$A$605:$G$671,6,TRUE)))</f>
        <v>1942.45</v>
      </c>
      <c r="K38" s="50"/>
      <c r="L38" s="50"/>
      <c r="M38" s="4"/>
    </row>
    <row r="39" spans="1:13" s="4" customFormat="1" ht="20" x14ac:dyDescent="0.15">
      <c r="A39" s="91"/>
      <c r="B39" s="129"/>
      <c r="C39" s="9"/>
      <c r="D39" s="8"/>
      <c r="E39" s="276" t="s">
        <v>56</v>
      </c>
      <c r="F39" s="404"/>
      <c r="G39" s="258">
        <f>IF($F$19=0,0,(VLOOKUP($F$19,Tablas!$A$672:$G$674,3,TRUE)))</f>
        <v>1683.8100000000002</v>
      </c>
      <c r="H39" s="258">
        <f>IF($F$19=0,0,(VLOOKUP($F$19,Tablas!$A$672:$G$674,4,TRUE)))</f>
        <v>1615.44</v>
      </c>
      <c r="I39" s="258">
        <f>IF($F$19=0,0,(VLOOKUP($F$19,Tablas!$A$672:$G$674,5,TRUE)))</f>
        <v>1249.74</v>
      </c>
      <c r="J39" s="277">
        <f>IF($F$19=0,0,(VLOOKUP($F$19,Tablas!$A$672:$G$674,6,TRUE)))</f>
        <v>930.15000000000009</v>
      </c>
      <c r="K39" s="29"/>
      <c r="L39" s="29"/>
    </row>
    <row r="40" spans="1:13" s="4" customFormat="1" ht="20" x14ac:dyDescent="0.15">
      <c r="A40" s="91"/>
      <c r="B40" s="129"/>
      <c r="C40" s="9"/>
      <c r="D40" s="8"/>
      <c r="E40" s="278" t="s">
        <v>42</v>
      </c>
      <c r="F40" s="405"/>
      <c r="G40" s="260">
        <f>SUM(G37:G39)</f>
        <v>8014.13</v>
      </c>
      <c r="H40" s="260">
        <f>SUM(H37:H39)</f>
        <v>7690.3000000000011</v>
      </c>
      <c r="I40" s="260">
        <f>SUM(I37:I39)</f>
        <v>5699.09</v>
      </c>
      <c r="J40" s="279">
        <f>SUM(J37:J39)</f>
        <v>4241.59</v>
      </c>
      <c r="K40" s="29"/>
      <c r="L40" s="29"/>
    </row>
    <row r="41" spans="1:13" s="4" customFormat="1" ht="20" x14ac:dyDescent="0.15">
      <c r="A41" s="91"/>
      <c r="B41" s="129"/>
      <c r="C41" s="9"/>
      <c r="D41" s="8"/>
      <c r="E41" s="332" t="s">
        <v>75</v>
      </c>
      <c r="F41" s="406"/>
      <c r="G41" s="223">
        <f>IF('INGRESO DE DATOS'!$H$22,G40*-25%,0)</f>
        <v>0</v>
      </c>
      <c r="H41" s="223">
        <f>IF('INGRESO DE DATOS'!$H$22,H40*-25%,0)</f>
        <v>0</v>
      </c>
      <c r="I41" s="223">
        <f>IF('INGRESO DE DATOS'!$H$22,I40*-25%,0)</f>
        <v>0</v>
      </c>
      <c r="J41" s="239">
        <f>IF('INGRESO DE DATOS'!$H$22,J40*-25%,0)</f>
        <v>0</v>
      </c>
      <c r="K41" s="29"/>
      <c r="L41" s="29"/>
    </row>
    <row r="42" spans="1:13" s="4" customFormat="1" ht="20" x14ac:dyDescent="0.15">
      <c r="A42" s="118"/>
      <c r="B42" s="119"/>
      <c r="C42" s="8"/>
      <c r="D42" s="8"/>
      <c r="E42" s="276" t="s">
        <v>43</v>
      </c>
      <c r="F42" s="404"/>
      <c r="G42" s="258">
        <v>75</v>
      </c>
      <c r="H42" s="258">
        <v>75</v>
      </c>
      <c r="I42" s="258">
        <v>75</v>
      </c>
      <c r="J42" s="277">
        <v>75</v>
      </c>
      <c r="K42" s="29"/>
      <c r="L42" s="29"/>
      <c r="M42" s="5"/>
    </row>
    <row r="43" spans="1:13" s="4" customFormat="1" ht="20" hidden="1" x14ac:dyDescent="0.15">
      <c r="A43" s="337"/>
      <c r="B43" s="358"/>
      <c r="C43" s="8"/>
      <c r="D43" s="8"/>
      <c r="E43" s="258" t="s">
        <v>58</v>
      </c>
      <c r="F43" s="258"/>
      <c r="G43" s="258">
        <f>(G40+G42)*0%</f>
        <v>0</v>
      </c>
      <c r="H43" s="258">
        <f t="shared" ref="H43:J43" si="0">(H40+H42)*0%</f>
        <v>0</v>
      </c>
      <c r="I43" s="258">
        <f t="shared" si="0"/>
        <v>0</v>
      </c>
      <c r="J43" s="258">
        <f t="shared" si="0"/>
        <v>0</v>
      </c>
      <c r="K43" s="51"/>
      <c r="L43" s="51"/>
    </row>
    <row r="44" spans="1:13" s="5" customFormat="1" ht="20" x14ac:dyDescent="0.15">
      <c r="A44" s="337"/>
      <c r="B44" s="359"/>
      <c r="C44" s="8"/>
      <c r="D44" s="9"/>
      <c r="E44" s="266" t="s">
        <v>54</v>
      </c>
      <c r="F44" s="266"/>
      <c r="G44" s="266">
        <f>SUM(G40:G43)</f>
        <v>8089.13</v>
      </c>
      <c r="H44" s="266">
        <f>SUM(H40:H43)</f>
        <v>7765.3000000000011</v>
      </c>
      <c r="I44" s="266">
        <f>SUM(I40:I43)</f>
        <v>5774.09</v>
      </c>
      <c r="J44" s="266">
        <f>SUM(J40:J43)</f>
        <v>4316.59</v>
      </c>
      <c r="K44" s="29"/>
      <c r="L44" s="29"/>
    </row>
    <row r="45" spans="1:13" s="4" customFormat="1" ht="20" x14ac:dyDescent="0.15">
      <c r="A45" s="91"/>
      <c r="B45" s="107"/>
      <c r="C45" s="8"/>
      <c r="D45" s="9"/>
      <c r="E45" s="265" t="s">
        <v>55</v>
      </c>
      <c r="F45" s="265"/>
      <c r="G45" s="265">
        <f>SUM(G40:G41)</f>
        <v>8014.13</v>
      </c>
      <c r="H45" s="265">
        <f t="shared" ref="H45:J45" si="1">SUM(H40:H41)</f>
        <v>7690.3000000000011</v>
      </c>
      <c r="I45" s="265">
        <f t="shared" si="1"/>
        <v>5699.09</v>
      </c>
      <c r="J45" s="265">
        <f t="shared" si="1"/>
        <v>4241.59</v>
      </c>
      <c r="K45" s="29"/>
      <c r="L45" s="29"/>
    </row>
    <row r="46" spans="1:13" s="4" customFormat="1" ht="20" x14ac:dyDescent="0.15">
      <c r="A46" s="91"/>
      <c r="B46" s="107"/>
      <c r="C46" s="9"/>
      <c r="D46" s="2"/>
      <c r="E46" s="265" t="s">
        <v>47</v>
      </c>
      <c r="F46" s="265"/>
      <c r="G46" s="265">
        <f>G44+G45</f>
        <v>16103.26</v>
      </c>
      <c r="H46" s="265">
        <f t="shared" ref="H46:I46" si="2">H44+H45</f>
        <v>15455.600000000002</v>
      </c>
      <c r="I46" s="265">
        <f t="shared" si="2"/>
        <v>11473.18</v>
      </c>
      <c r="J46" s="265">
        <f t="shared" ref="J46" si="3">J44+J45</f>
        <v>8558.18</v>
      </c>
      <c r="K46" s="51"/>
      <c r="L46" s="51"/>
    </row>
    <row r="47" spans="1:13" s="4" customFormat="1" ht="20" x14ac:dyDescent="0.2">
      <c r="A47" s="91"/>
      <c r="B47" s="128"/>
      <c r="C47" s="9"/>
      <c r="D47" s="2"/>
      <c r="E47" s="290"/>
      <c r="F47" s="145"/>
      <c r="G47" s="145"/>
      <c r="H47" s="145"/>
      <c r="I47" s="145"/>
      <c r="J47" s="261"/>
      <c r="K47" s="52"/>
      <c r="L47" s="52"/>
      <c r="M47" s="5"/>
    </row>
    <row r="48" spans="1:13" s="4" customFormat="1" ht="20" x14ac:dyDescent="0.15">
      <c r="A48" s="91"/>
      <c r="B48" s="128"/>
      <c r="C48" s="2"/>
      <c r="D48" s="2"/>
      <c r="E48" s="353" t="s">
        <v>45</v>
      </c>
      <c r="F48" s="353"/>
      <c r="G48" s="353"/>
      <c r="H48" s="353"/>
      <c r="I48" s="353"/>
      <c r="J48" s="353"/>
    </row>
    <row r="49" spans="1:13" s="4" customFormat="1" ht="20" x14ac:dyDescent="0.15">
      <c r="A49" s="91"/>
      <c r="B49" s="128"/>
      <c r="C49" s="2"/>
      <c r="D49" s="2"/>
      <c r="E49" s="273" t="s">
        <v>40</v>
      </c>
      <c r="F49" s="274"/>
      <c r="G49" s="274">
        <f>VLOOKUP($I$16,Tablas!$A$830:$G$896,3,TRUE)</f>
        <v>1338.7</v>
      </c>
      <c r="H49" s="274">
        <f>VLOOKUP($I$16,Tablas!$A$830:$G$896,4,TRUE)</f>
        <v>1284.8000000000002</v>
      </c>
      <c r="I49" s="274">
        <f>VLOOKUP($I$16,Tablas!$A$830:$G$896,5,TRUE)</f>
        <v>954.52500000000009</v>
      </c>
      <c r="J49" s="275">
        <f>VLOOKUP($I$16,Tablas!$A$830:$G$896,6,TRUE)</f>
        <v>710.32500000000005</v>
      </c>
      <c r="K49" s="50"/>
      <c r="L49" s="50"/>
    </row>
    <row r="50" spans="1:13" s="4" customFormat="1" ht="20" x14ac:dyDescent="0.15">
      <c r="A50" s="91"/>
      <c r="B50" s="128"/>
      <c r="C50" s="2"/>
      <c r="D50" s="2"/>
      <c r="E50" s="276" t="s">
        <v>41</v>
      </c>
      <c r="F50" s="258"/>
      <c r="G50" s="258">
        <f>IF($F$16=1,0,(VLOOKUP($I$18,Tablas!$A$830:$G$896,3,TRUE)))</f>
        <v>1945.9</v>
      </c>
      <c r="H50" s="258">
        <f>IF($F$16=1,0,(VLOOKUP($I$18,Tablas!$A$830:$G$896,4,TRUE)))</f>
        <v>1867.2500000000002</v>
      </c>
      <c r="I50" s="258">
        <f>IF($F$16=1,0,(VLOOKUP($I$18,Tablas!$A$830:$G$896,5,TRUE)))</f>
        <v>1354.1000000000001</v>
      </c>
      <c r="J50" s="277">
        <f>IF($F$16=1,0,(VLOOKUP($I$18,Tablas!$A$830:$G$896,6,TRUE)))</f>
        <v>1007.8750000000001</v>
      </c>
      <c r="K50" s="29"/>
      <c r="L50" s="29"/>
    </row>
    <row r="51" spans="1:13" s="5" customFormat="1" ht="20" x14ac:dyDescent="0.15">
      <c r="A51" s="91"/>
      <c r="B51" s="128"/>
      <c r="C51" s="2"/>
      <c r="D51" s="2"/>
      <c r="E51" s="276" t="s">
        <v>56</v>
      </c>
      <c r="F51" s="258"/>
      <c r="G51" s="258">
        <f>IF($F$19=0,0,(VLOOKUP($F$19,Tablas!$A$897:$G$899,3,TRUE)))</f>
        <v>873.67500000000007</v>
      </c>
      <c r="H51" s="258">
        <f>IF($F$19=0,0,(VLOOKUP($F$19,Tablas!$A$897:$G$899,4,TRUE)))</f>
        <v>838.2</v>
      </c>
      <c r="I51" s="258">
        <f>IF($F$19=0,0,(VLOOKUP($F$19,Tablas!$A$897:$G$899,5,TRUE)))</f>
        <v>648.45000000000005</v>
      </c>
      <c r="J51" s="277">
        <f>IF($F$19=0,0,(VLOOKUP($F$19,Tablas!$A$897:$G$899,6,TRUE)))</f>
        <v>482.62500000000006</v>
      </c>
      <c r="K51" s="29"/>
      <c r="L51" s="29"/>
      <c r="M51" s="4"/>
    </row>
    <row r="52" spans="1:13" s="4" customFormat="1" ht="20" x14ac:dyDescent="0.15">
      <c r="A52" s="91"/>
      <c r="B52" s="107"/>
      <c r="C52" s="2"/>
      <c r="D52" s="2"/>
      <c r="E52" s="342" t="s">
        <v>42</v>
      </c>
      <c r="F52" s="343"/>
      <c r="G52" s="260">
        <f>SUM(G49:G51)</f>
        <v>4158.2750000000005</v>
      </c>
      <c r="H52" s="260">
        <f>SUM(H49:H51)</f>
        <v>3990.25</v>
      </c>
      <c r="I52" s="260">
        <f>SUM(I49:I51)</f>
        <v>2957.0749999999998</v>
      </c>
      <c r="J52" s="279">
        <f>SUM(J49:J51)</f>
        <v>2200.8250000000003</v>
      </c>
      <c r="K52" s="29"/>
      <c r="L52" s="29"/>
      <c r="M52" s="5"/>
    </row>
    <row r="53" spans="1:13" s="4" customFormat="1" ht="41" customHeight="1" x14ac:dyDescent="0.15">
      <c r="A53" s="91"/>
      <c r="B53" s="107"/>
      <c r="C53" s="2"/>
      <c r="D53" s="2"/>
      <c r="E53" s="332" t="s">
        <v>79</v>
      </c>
      <c r="F53" s="333"/>
      <c r="G53" s="223">
        <f>IF('INGRESO DE DATOS'!$H$22,G52*-25%,0)</f>
        <v>0</v>
      </c>
      <c r="H53" s="223">
        <f>IF('INGRESO DE DATOS'!$H$22,H52*-25%,0)</f>
        <v>0</v>
      </c>
      <c r="I53" s="223">
        <f>IF('INGRESO DE DATOS'!$H$22,I52*-25%,0)</f>
        <v>0</v>
      </c>
      <c r="J53" s="239">
        <f>IF('INGRESO DE DATOS'!$H$22,J52*-25%,0)</f>
        <v>0</v>
      </c>
      <c r="K53" s="29"/>
      <c r="L53" s="29"/>
      <c r="M53" s="5"/>
    </row>
    <row r="54" spans="1:13" s="4" customFormat="1" ht="20" x14ac:dyDescent="0.15">
      <c r="A54" s="91"/>
      <c r="B54" s="128"/>
      <c r="C54" s="2"/>
      <c r="D54" s="2"/>
      <c r="E54" s="340" t="s">
        <v>43</v>
      </c>
      <c r="F54" s="341"/>
      <c r="G54" s="258">
        <v>75</v>
      </c>
      <c r="H54" s="258">
        <v>75</v>
      </c>
      <c r="I54" s="258">
        <v>75</v>
      </c>
      <c r="J54" s="277">
        <v>75</v>
      </c>
      <c r="K54" s="51"/>
      <c r="L54" s="51"/>
    </row>
    <row r="55" spans="1:13" s="4" customFormat="1" ht="20" hidden="1" x14ac:dyDescent="0.15">
      <c r="A55" s="91"/>
      <c r="B55" s="107"/>
      <c r="C55" s="2"/>
      <c r="D55" s="2"/>
      <c r="E55" s="276" t="s">
        <v>58</v>
      </c>
      <c r="F55" s="258"/>
      <c r="G55" s="258">
        <f>(G52+G54)*0%</f>
        <v>0</v>
      </c>
      <c r="H55" s="258">
        <f t="shared" ref="H55:J55" si="4">(H52+H54)*0%</f>
        <v>0</v>
      </c>
      <c r="I55" s="258">
        <f t="shared" si="4"/>
        <v>0</v>
      </c>
      <c r="J55" s="277">
        <f t="shared" si="4"/>
        <v>0</v>
      </c>
      <c r="K55" s="29"/>
      <c r="L55" s="29"/>
    </row>
    <row r="56" spans="1:13" s="4" customFormat="1" ht="20" x14ac:dyDescent="0.15">
      <c r="A56" s="91"/>
      <c r="B56" s="128"/>
      <c r="C56" s="2"/>
      <c r="D56" s="2"/>
      <c r="E56" s="283" t="s">
        <v>54</v>
      </c>
      <c r="F56" s="266"/>
      <c r="G56" s="266">
        <f>SUM(G52:G55)</f>
        <v>4233.2750000000005</v>
      </c>
      <c r="H56" s="266">
        <f t="shared" ref="H56:J56" si="5">SUM(H52:H55)</f>
        <v>4065.25</v>
      </c>
      <c r="I56" s="266">
        <f t="shared" si="5"/>
        <v>3032.0749999999998</v>
      </c>
      <c r="J56" s="284">
        <f t="shared" si="5"/>
        <v>2275.8250000000003</v>
      </c>
      <c r="K56" s="29"/>
      <c r="L56" s="29"/>
    </row>
    <row r="57" spans="1:13" s="5" customFormat="1" ht="20" x14ac:dyDescent="0.15">
      <c r="A57" s="91"/>
      <c r="B57" s="128"/>
      <c r="C57" s="2"/>
      <c r="D57" s="2"/>
      <c r="E57" s="285" t="s">
        <v>46</v>
      </c>
      <c r="F57" s="265"/>
      <c r="G57" s="265">
        <f>SUM(G52:G53)</f>
        <v>4158.2750000000005</v>
      </c>
      <c r="H57" s="265">
        <f t="shared" ref="H57:J57" si="6">SUM(H52:H53)</f>
        <v>3990.25</v>
      </c>
      <c r="I57" s="265">
        <f t="shared" si="6"/>
        <v>2957.0749999999998</v>
      </c>
      <c r="J57" s="286">
        <f t="shared" si="6"/>
        <v>2200.8250000000003</v>
      </c>
      <c r="K57" s="51"/>
      <c r="L57" s="51"/>
      <c r="M57" s="4"/>
    </row>
    <row r="58" spans="1:13" ht="20" x14ac:dyDescent="0.15">
      <c r="A58" s="91"/>
      <c r="B58" s="129"/>
      <c r="E58" s="280" t="s">
        <v>47</v>
      </c>
      <c r="F58" s="281"/>
      <c r="G58" s="281">
        <f>G56+(G57*3)</f>
        <v>16708.100000000002</v>
      </c>
      <c r="H58" s="281">
        <f t="shared" ref="H58:I58" si="7">H56+(H57*3)</f>
        <v>16036</v>
      </c>
      <c r="I58" s="281">
        <f t="shared" si="7"/>
        <v>11903.3</v>
      </c>
      <c r="J58" s="282">
        <f t="shared" ref="J58" si="8">J56+(J57*3)</f>
        <v>8878.3000000000011</v>
      </c>
      <c r="K58" s="51"/>
      <c r="L58" s="51"/>
      <c r="M58" s="4"/>
    </row>
    <row r="59" spans="1:13" ht="20" x14ac:dyDescent="0.2">
      <c r="A59" s="118"/>
      <c r="B59" s="129"/>
      <c r="E59" s="291"/>
      <c r="F59" s="145"/>
      <c r="G59" s="145"/>
      <c r="H59" s="145"/>
      <c r="I59" s="145"/>
      <c r="J59" s="145"/>
      <c r="M59" s="5"/>
    </row>
    <row r="60" spans="1:13" ht="20" x14ac:dyDescent="0.15">
      <c r="A60" s="91"/>
      <c r="B60" s="106"/>
      <c r="E60" s="353" t="s">
        <v>76</v>
      </c>
      <c r="F60" s="353"/>
      <c r="G60" s="353"/>
      <c r="H60" s="353"/>
      <c r="I60" s="353"/>
      <c r="J60" s="353"/>
      <c r="K60" s="50"/>
      <c r="L60" s="50"/>
      <c r="M60" s="4"/>
    </row>
    <row r="61" spans="1:13" ht="20" x14ac:dyDescent="0.15">
      <c r="A61" s="91"/>
      <c r="B61" s="107"/>
      <c r="E61" s="273" t="s">
        <v>40</v>
      </c>
      <c r="F61" s="274"/>
      <c r="G61" s="274">
        <f>VLOOKUP($I$16,Tablas!$A$379:$G$445,3,TRUE)</f>
        <v>454.34666666666669</v>
      </c>
      <c r="H61" s="274">
        <f>VLOOKUP($I$16,Tablas!$A$379:$G$445,4,TRUE)</f>
        <v>436.05333333333334</v>
      </c>
      <c r="I61" s="274">
        <f>VLOOKUP($I$16,Tablas!$A$379:$G$445,5,TRUE)</f>
        <v>323.96000000000004</v>
      </c>
      <c r="J61" s="275">
        <f>VLOOKUP($I$16,Tablas!$A$379:$G$445,6,TRUE)</f>
        <v>241.08</v>
      </c>
      <c r="K61" s="29"/>
      <c r="L61" s="29"/>
      <c r="M61" s="4"/>
    </row>
    <row r="62" spans="1:13" ht="20" x14ac:dyDescent="0.15">
      <c r="A62" s="91"/>
      <c r="B62" s="106"/>
      <c r="E62" s="276" t="s">
        <v>41</v>
      </c>
      <c r="F62" s="258"/>
      <c r="G62" s="258">
        <f>IF($F$16=1,0,(VLOOKUP($I$18,Tablas!$A$379:$G$445,3,TRUE)))</f>
        <v>660.42666666666673</v>
      </c>
      <c r="H62" s="258">
        <f>IF($F$16=1,0,(VLOOKUP($I$18,Tablas!$A$379:$G$445,4,TRUE)))</f>
        <v>633.73333333333335</v>
      </c>
      <c r="I62" s="258">
        <f>IF($F$16=1,0,(VLOOKUP($I$18,Tablas!$A$379:$G$445,5,TRUE)))</f>
        <v>459.57333333333338</v>
      </c>
      <c r="J62" s="277">
        <f>IF($F$16=1,0,(VLOOKUP($I$18,Tablas!$A$379:$G$445,6,TRUE)))</f>
        <v>342.06666666666666</v>
      </c>
      <c r="K62" s="29"/>
      <c r="L62" s="29"/>
      <c r="M62" s="4"/>
    </row>
    <row r="63" spans="1:13" ht="31.5" customHeight="1" x14ac:dyDescent="0.15">
      <c r="A63" s="118"/>
      <c r="B63" s="129"/>
      <c r="E63" s="276" t="s">
        <v>56</v>
      </c>
      <c r="F63" s="258"/>
      <c r="G63" s="258">
        <f>IF($F$19=0,0,(VLOOKUP($F$19,Tablas!$A$446:$G$448,3,TRUE)))</f>
        <v>296.52000000000004</v>
      </c>
      <c r="H63" s="258">
        <f>IF($F$19=0,0,(VLOOKUP($F$19,Tablas!$A$446:$G$448,4,TRUE)))</f>
        <v>284.48</v>
      </c>
      <c r="I63" s="258">
        <f>IF($F$19=0,0,(VLOOKUP($F$19,Tablas!$A$446:$G$448,5,TRUE)))</f>
        <v>220.08</v>
      </c>
      <c r="J63" s="277">
        <f>IF($F$19=0,0,(VLOOKUP($F$19,Tablas!$A$446:$G$448,6,TRUE)))</f>
        <v>163.80000000000001</v>
      </c>
      <c r="K63" s="29"/>
      <c r="L63" s="29"/>
      <c r="M63" s="4"/>
    </row>
    <row r="64" spans="1:13" ht="23.25" customHeight="1" x14ac:dyDescent="0.15">
      <c r="A64" s="91"/>
      <c r="B64" s="128"/>
      <c r="E64" s="342" t="s">
        <v>42</v>
      </c>
      <c r="F64" s="343"/>
      <c r="G64" s="260">
        <f>SUM(G61:G63)</f>
        <v>1411.2933333333335</v>
      </c>
      <c r="H64" s="260">
        <f>SUM(H61:H63)</f>
        <v>1354.2666666666667</v>
      </c>
      <c r="I64" s="260">
        <f>SUM(I61:I63)</f>
        <v>1003.6133333333335</v>
      </c>
      <c r="J64" s="279">
        <f>SUM(J61:J63)</f>
        <v>746.94666666666672</v>
      </c>
      <c r="K64" s="29"/>
      <c r="L64" s="29"/>
      <c r="M64" s="4"/>
    </row>
    <row r="65" spans="1:13" ht="41" customHeight="1" x14ac:dyDescent="0.15">
      <c r="A65" s="91"/>
      <c r="B65" s="106"/>
      <c r="E65" s="332" t="s">
        <v>79</v>
      </c>
      <c r="F65" s="333"/>
      <c r="G65" s="223">
        <f>IF('INGRESO DE DATOS'!$H$22,G64*-25%,0)</f>
        <v>0</v>
      </c>
      <c r="H65" s="223">
        <f>IF('INGRESO DE DATOS'!$H$22,H64*-25%,0)</f>
        <v>0</v>
      </c>
      <c r="I65" s="223">
        <f>IF('INGRESO DE DATOS'!$H$22,I64*-25%,0)</f>
        <v>0</v>
      </c>
      <c r="J65" s="239">
        <f>IF('INGRESO DE DATOS'!$H$22,J64*-25%,0)</f>
        <v>0</v>
      </c>
      <c r="K65" s="29"/>
      <c r="L65" s="29"/>
      <c r="M65" s="4"/>
    </row>
    <row r="66" spans="1:13" ht="32.25" customHeight="1" x14ac:dyDescent="0.15">
      <c r="A66" s="91"/>
      <c r="B66" s="106"/>
      <c r="E66" s="340" t="s">
        <v>43</v>
      </c>
      <c r="F66" s="341"/>
      <c r="G66" s="258">
        <v>75</v>
      </c>
      <c r="H66" s="258">
        <v>75</v>
      </c>
      <c r="I66" s="258">
        <v>75</v>
      </c>
      <c r="J66" s="277">
        <v>75</v>
      </c>
      <c r="K66" s="51"/>
      <c r="L66" s="51"/>
      <c r="M66" s="5"/>
    </row>
    <row r="67" spans="1:13" ht="20.25" hidden="1" customHeight="1" x14ac:dyDescent="0.15">
      <c r="A67" s="91"/>
      <c r="B67" s="106"/>
      <c r="E67" s="276" t="s">
        <v>58</v>
      </c>
      <c r="F67" s="258"/>
      <c r="G67" s="258">
        <f>(G64+G66)*0%</f>
        <v>0</v>
      </c>
      <c r="H67" s="258">
        <f t="shared" ref="H67:J67" si="9">(H64+H66)*0%</f>
        <v>0</v>
      </c>
      <c r="I67" s="258">
        <f t="shared" si="9"/>
        <v>0</v>
      </c>
      <c r="J67" s="277">
        <f t="shared" si="9"/>
        <v>0</v>
      </c>
      <c r="K67" s="29"/>
      <c r="L67" s="29"/>
      <c r="M67" s="5"/>
    </row>
    <row r="68" spans="1:13" ht="23.25" customHeight="1" x14ac:dyDescent="0.15">
      <c r="A68" s="91"/>
      <c r="B68" s="128"/>
      <c r="E68" s="283" t="s">
        <v>54</v>
      </c>
      <c r="F68" s="266"/>
      <c r="G68" s="266">
        <f>SUM(G64:G67)</f>
        <v>1486.2933333333335</v>
      </c>
      <c r="H68" s="266">
        <f>SUM(H64:H67)</f>
        <v>1429.2666666666667</v>
      </c>
      <c r="I68" s="266">
        <f>SUM(I64:I67)</f>
        <v>1078.6133333333335</v>
      </c>
      <c r="J68" s="284">
        <f>SUM(J64:J67)</f>
        <v>821.94666666666672</v>
      </c>
      <c r="K68" s="29"/>
      <c r="L68" s="29"/>
    </row>
    <row r="69" spans="1:13" ht="23.25" customHeight="1" x14ac:dyDescent="0.15">
      <c r="A69" s="91"/>
      <c r="B69" s="129"/>
      <c r="E69" s="285" t="s">
        <v>77</v>
      </c>
      <c r="F69" s="265"/>
      <c r="G69" s="265">
        <f>SUM(G64:G65)</f>
        <v>1411.2933333333335</v>
      </c>
      <c r="H69" s="265">
        <f t="shared" ref="H69:J69" si="10">SUM(H64:H65)</f>
        <v>1354.2666666666667</v>
      </c>
      <c r="I69" s="265">
        <f t="shared" si="10"/>
        <v>1003.6133333333335</v>
      </c>
      <c r="J69" s="286">
        <f t="shared" si="10"/>
        <v>746.94666666666672</v>
      </c>
      <c r="K69" s="51"/>
      <c r="L69" s="51"/>
    </row>
    <row r="70" spans="1:13" ht="23.25" customHeight="1" x14ac:dyDescent="0.15">
      <c r="A70" s="91"/>
      <c r="B70" s="128"/>
      <c r="E70" s="355" t="s">
        <v>47</v>
      </c>
      <c r="F70" s="356"/>
      <c r="G70" s="281">
        <f>G68+(G69*11)</f>
        <v>17010.520000000004</v>
      </c>
      <c r="H70" s="281">
        <f>H68+(H69*11)</f>
        <v>16326.199999999999</v>
      </c>
      <c r="I70" s="281">
        <f>I68+(I69*11)</f>
        <v>12118.36</v>
      </c>
      <c r="J70" s="282">
        <f>J68+(J69*11)</f>
        <v>9038.36</v>
      </c>
      <c r="K70" s="51"/>
      <c r="L70" s="51"/>
    </row>
    <row r="71" spans="1:13" ht="33" customHeight="1" x14ac:dyDescent="0.2">
      <c r="A71" s="91"/>
      <c r="B71" s="130"/>
      <c r="E71" s="334"/>
      <c r="F71" s="334"/>
      <c r="G71" s="334"/>
      <c r="H71" s="334"/>
      <c r="I71" s="334"/>
      <c r="J71" s="334"/>
      <c r="K71" s="52"/>
      <c r="L71" s="52"/>
    </row>
    <row r="72" spans="1:13" ht="23.25" customHeight="1" x14ac:dyDescent="0.2">
      <c r="A72" s="91"/>
      <c r="B72" s="131"/>
      <c r="E72" s="327" t="s">
        <v>80</v>
      </c>
      <c r="F72" s="327"/>
      <c r="G72" s="327"/>
      <c r="H72" s="327"/>
      <c r="I72" s="327"/>
      <c r="J72" s="327"/>
    </row>
    <row r="73" spans="1:13" ht="46.5" customHeight="1" x14ac:dyDescent="0.15">
      <c r="A73" s="118"/>
      <c r="B73" s="129"/>
      <c r="E73" s="354" t="s">
        <v>57</v>
      </c>
      <c r="F73" s="354"/>
      <c r="G73" s="354"/>
      <c r="H73" s="354"/>
      <c r="I73" s="354"/>
      <c r="J73" s="354"/>
    </row>
    <row r="74" spans="1:13" ht="23.25" customHeight="1" x14ac:dyDescent="0.15">
      <c r="A74" s="91"/>
      <c r="B74" s="129"/>
      <c r="E74" s="354"/>
      <c r="F74" s="354"/>
      <c r="G74" s="354"/>
      <c r="H74" s="354"/>
      <c r="I74" s="354"/>
      <c r="J74" s="354"/>
    </row>
    <row r="75" spans="1:13" ht="21.75" customHeight="1" x14ac:dyDescent="0.2">
      <c r="A75" s="91"/>
      <c r="B75" s="129"/>
      <c r="E75" s="145"/>
      <c r="F75" s="145"/>
      <c r="G75" s="145"/>
      <c r="H75" s="145"/>
      <c r="I75" s="145"/>
      <c r="J75" s="258"/>
    </row>
    <row r="76" spans="1:13" ht="19.5" customHeight="1" x14ac:dyDescent="0.2">
      <c r="A76" s="91"/>
      <c r="B76" s="129"/>
      <c r="E76" s="145"/>
      <c r="F76" s="145"/>
      <c r="G76" s="145"/>
      <c r="H76" s="145"/>
      <c r="I76" s="145"/>
      <c r="J76" s="258"/>
    </row>
    <row r="77" spans="1:13" ht="19.5" customHeight="1" x14ac:dyDescent="0.2">
      <c r="A77" s="118"/>
      <c r="B77" s="129"/>
      <c r="E77" s="145"/>
      <c r="F77" s="145"/>
      <c r="G77" s="145"/>
      <c r="H77" s="145"/>
      <c r="I77" s="145"/>
      <c r="J77" s="258"/>
    </row>
    <row r="78" spans="1:13" ht="24.75" customHeight="1" x14ac:dyDescent="0.15">
      <c r="A78" s="91"/>
      <c r="B78" s="128"/>
      <c r="J78" s="51"/>
    </row>
    <row r="79" spans="1:13" ht="24.75" customHeight="1" x14ac:dyDescent="0.15">
      <c r="A79" s="91"/>
      <c r="B79" s="128"/>
      <c r="J79" s="29"/>
    </row>
    <row r="80" spans="1:13" ht="24.75" customHeight="1" x14ac:dyDescent="0.15">
      <c r="A80" s="91"/>
      <c r="B80" s="128"/>
      <c r="J80" s="29"/>
    </row>
    <row r="81" spans="1:10" ht="24.75" customHeight="1" x14ac:dyDescent="0.15">
      <c r="A81" s="91"/>
      <c r="B81" s="128"/>
      <c r="J81" s="51"/>
    </row>
    <row r="82" spans="1:10" ht="24.75" customHeight="1" x14ac:dyDescent="0.15">
      <c r="A82" s="91"/>
      <c r="B82" s="128"/>
      <c r="J82" s="51"/>
    </row>
    <row r="83" spans="1:10" ht="24.75" customHeight="1" x14ac:dyDescent="0.2">
      <c r="A83" s="91"/>
      <c r="B83" s="128"/>
      <c r="J83" s="52"/>
    </row>
    <row r="84" spans="1:10" ht="24.75" customHeight="1" x14ac:dyDescent="0.15">
      <c r="A84" s="91"/>
      <c r="B84" s="128"/>
    </row>
    <row r="85" spans="1:10" ht="32.25" customHeight="1" x14ac:dyDescent="0.15">
      <c r="A85" s="91"/>
      <c r="B85" s="128"/>
    </row>
    <row r="86" spans="1:10" ht="24.75" customHeight="1" x14ac:dyDescent="0.15">
      <c r="A86" s="91"/>
      <c r="B86" s="128"/>
    </row>
    <row r="87" spans="1:10" ht="14" x14ac:dyDescent="0.15">
      <c r="A87" s="118"/>
      <c r="B87" s="129"/>
    </row>
    <row r="88" spans="1:10" ht="19.5" customHeight="1" x14ac:dyDescent="0.15">
      <c r="A88" s="91"/>
      <c r="B88" s="106"/>
    </row>
    <row r="89" spans="1:10" ht="19.5" customHeight="1" x14ac:dyDescent="0.15">
      <c r="A89" s="91"/>
      <c r="B89" s="107"/>
    </row>
    <row r="90" spans="1:10" ht="33.75" customHeight="1" x14ac:dyDescent="0.15">
      <c r="A90" s="91"/>
      <c r="B90" s="107"/>
    </row>
    <row r="91" spans="1:10" ht="19.5" customHeight="1" x14ac:dyDescent="0.15">
      <c r="A91" s="91"/>
      <c r="B91" s="107"/>
    </row>
    <row r="92" spans="1:10" ht="19.5" customHeight="1" x14ac:dyDescent="0.15">
      <c r="A92" s="91"/>
      <c r="B92" s="107"/>
    </row>
    <row r="93" spans="1:10" ht="19.5" customHeight="1" x14ac:dyDescent="0.15">
      <c r="A93" s="91"/>
      <c r="B93" s="107"/>
    </row>
    <row r="94" spans="1:10" ht="19.5" customHeight="1" x14ac:dyDescent="0.15">
      <c r="A94" s="91"/>
      <c r="B94" s="107"/>
    </row>
    <row r="95" spans="1:10" ht="19.5" customHeight="1" x14ac:dyDescent="0.15">
      <c r="A95" s="91"/>
      <c r="B95" s="107"/>
    </row>
  </sheetData>
  <sheetProtection algorithmName="SHA-512" hashValue="vJZQO2+7WpLt71RqNWxozHmYKU3iCh/7hWPZQ42Ni3rGW4+SWsv5IjsrXdZ445bXqZjH1fz4VLB0nA9PqoCkcg==" saltValue="eAmX1A4hbxoqQXui4jrMzg==" spinCount="100000" sheet="1" objects="1" scenarios="1"/>
  <mergeCells count="23">
    <mergeCell ref="D14:E14"/>
    <mergeCell ref="D16:E16"/>
    <mergeCell ref="A14:B14"/>
    <mergeCell ref="F14:J14"/>
    <mergeCell ref="E26:J26"/>
    <mergeCell ref="A43:A44"/>
    <mergeCell ref="D19:E19"/>
    <mergeCell ref="E52:F52"/>
    <mergeCell ref="B43:B44"/>
    <mergeCell ref="E48:J48"/>
    <mergeCell ref="E60:J60"/>
    <mergeCell ref="E73:J74"/>
    <mergeCell ref="E72:J72"/>
    <mergeCell ref="E71:J71"/>
    <mergeCell ref="E31:F31"/>
    <mergeCell ref="E41:F41"/>
    <mergeCell ref="E53:F53"/>
    <mergeCell ref="E64:F64"/>
    <mergeCell ref="E65:F65"/>
    <mergeCell ref="E66:F66"/>
    <mergeCell ref="E70:F70"/>
    <mergeCell ref="E54:F54"/>
    <mergeCell ref="E36:J36"/>
  </mergeCells>
  <conditionalFormatting sqref="F16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18 I16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L102"/>
  <sheetViews>
    <sheetView showGridLines="0" zoomScaleNormal="100" workbookViewId="0">
      <selection activeCell="H36" sqref="H36"/>
    </sheetView>
  </sheetViews>
  <sheetFormatPr baseColWidth="10" defaultColWidth="8.83203125" defaultRowHeight="13" x14ac:dyDescent="0.15"/>
  <cols>
    <col min="1" max="2" width="55.6640625" style="2" customWidth="1"/>
    <col min="3" max="3" width="5.6640625" style="2" customWidth="1"/>
    <col min="4" max="4" width="10.33203125" style="2" customWidth="1"/>
    <col min="5" max="5" width="32.83203125" style="2" customWidth="1"/>
    <col min="6" max="6" width="27.5" style="2" customWidth="1"/>
    <col min="7" max="7" width="29.33203125" style="2" customWidth="1"/>
    <col min="8" max="8" width="31.33203125" style="2" customWidth="1"/>
    <col min="9" max="9" width="26.5" style="2" customWidth="1"/>
    <col min="10" max="10" width="19.6640625" style="2" customWidth="1"/>
    <col min="11" max="16384" width="8.83203125" style="2"/>
  </cols>
  <sheetData>
    <row r="2" spans="1:10" ht="12.75" customHeight="1" x14ac:dyDescent="0.15">
      <c r="A2" s="55"/>
      <c r="B2" s="6"/>
      <c r="C2" s="6"/>
      <c r="D2" s="6"/>
      <c r="E2" s="6"/>
      <c r="F2" s="6"/>
      <c r="G2" s="6"/>
      <c r="H2" s="6"/>
      <c r="I2" s="6"/>
      <c r="J2" s="6"/>
    </row>
    <row r="3" spans="1:10" x14ac:dyDescent="0.15">
      <c r="A3" s="6"/>
      <c r="B3" s="6"/>
      <c r="C3" s="6"/>
      <c r="D3" s="6"/>
      <c r="E3" s="6"/>
      <c r="F3" s="6"/>
      <c r="G3" s="6"/>
      <c r="H3" s="6" t="s">
        <v>2</v>
      </c>
      <c r="I3" s="6" t="s">
        <v>2</v>
      </c>
      <c r="J3" s="6" t="s">
        <v>2</v>
      </c>
    </row>
    <row r="4" spans="1:10" x14ac:dyDescent="0.1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1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1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ht="16" x14ac:dyDescent="0.2">
      <c r="A7" s="6"/>
      <c r="B7" s="6"/>
      <c r="C7" s="6"/>
      <c r="D7" s="6"/>
      <c r="E7" s="6"/>
      <c r="F7" s="6"/>
      <c r="G7" s="6"/>
      <c r="H7" s="56" t="s">
        <v>2</v>
      </c>
      <c r="I7" s="56" t="s">
        <v>2</v>
      </c>
      <c r="J7" s="56" t="s">
        <v>2</v>
      </c>
    </row>
    <row r="8" spans="1:10" x14ac:dyDescent="0.1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1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10" ht="22.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6"/>
    </row>
    <row r="11" spans="1:10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0" ht="22.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</row>
    <row r="13" spans="1:10" ht="23" x14ac:dyDescent="0.25">
      <c r="A13" s="360" t="s">
        <v>67</v>
      </c>
      <c r="B13" s="360"/>
      <c r="C13" s="7"/>
      <c r="D13" s="352" t="s">
        <v>27</v>
      </c>
      <c r="E13" s="352"/>
      <c r="F13" s="351" t="str">
        <f>+'INGRESO DE DATOS'!$D$15</f>
        <v>NOMBRE COMPLETO</v>
      </c>
      <c r="G13" s="351"/>
      <c r="H13" s="351"/>
      <c r="I13" s="351"/>
      <c r="J13" s="54"/>
    </row>
    <row r="14" spans="1:10" ht="24" customHeight="1" x14ac:dyDescent="0.2">
      <c r="A14" s="108"/>
      <c r="B14" s="106"/>
      <c r="C14" s="8"/>
      <c r="D14" s="248"/>
      <c r="E14" s="248"/>
      <c r="F14" s="248"/>
      <c r="G14" s="248"/>
      <c r="H14" s="248"/>
      <c r="I14" s="248"/>
      <c r="J14" s="6"/>
    </row>
    <row r="15" spans="1:10" ht="24" customHeight="1" x14ac:dyDescent="0.2">
      <c r="A15" s="108"/>
      <c r="B15" s="106"/>
      <c r="C15" s="8"/>
      <c r="D15" s="352" t="s">
        <v>28</v>
      </c>
      <c r="E15" s="352"/>
      <c r="F15" s="287">
        <f>+'INGRESO DE DATOS'!$D$17</f>
        <v>2</v>
      </c>
      <c r="G15" s="248"/>
      <c r="H15" s="249" t="s">
        <v>29</v>
      </c>
      <c r="I15" s="287">
        <f>+'INGRESO DE DATOS'!$D$19</f>
        <v>32</v>
      </c>
      <c r="J15" s="54"/>
    </row>
    <row r="16" spans="1:10" ht="24" customHeight="1" x14ac:dyDescent="0.2">
      <c r="A16" s="108"/>
      <c r="B16" s="120"/>
      <c r="C16" s="8"/>
      <c r="D16" s="250"/>
      <c r="E16" s="250"/>
      <c r="F16" s="248"/>
      <c r="G16" s="248"/>
      <c r="H16" s="248"/>
      <c r="I16" s="248"/>
      <c r="J16" s="6"/>
    </row>
    <row r="17" spans="1:12" ht="24" customHeight="1" x14ac:dyDescent="0.2">
      <c r="A17" s="108"/>
      <c r="B17" s="106"/>
      <c r="C17" s="8"/>
      <c r="D17" s="352" t="s">
        <v>30</v>
      </c>
      <c r="E17" s="352"/>
      <c r="F17" s="287">
        <f>+'INGRESO DE DATOS'!$J$17</f>
        <v>2</v>
      </c>
      <c r="G17" s="248"/>
      <c r="H17" s="249" t="s">
        <v>53</v>
      </c>
      <c r="I17" s="287">
        <f>+'INGRESO DE DATOS'!$J$19</f>
        <v>46</v>
      </c>
    </row>
    <row r="18" spans="1:12" ht="24" customHeight="1" x14ac:dyDescent="0.2">
      <c r="A18" s="91"/>
      <c r="B18" s="121"/>
      <c r="C18" s="8"/>
      <c r="D18" s="248"/>
      <c r="E18" s="251"/>
      <c r="F18" s="248"/>
      <c r="G18" s="248"/>
      <c r="H18" s="248" t="s">
        <v>2</v>
      </c>
      <c r="I18" s="248" t="s">
        <v>2</v>
      </c>
      <c r="J18" s="6"/>
    </row>
    <row r="19" spans="1:12" ht="24" customHeight="1" x14ac:dyDescent="0.2">
      <c r="A19" s="122"/>
      <c r="B19" s="121"/>
      <c r="C19" s="9"/>
      <c r="D19" s="248"/>
      <c r="E19" s="248"/>
      <c r="G19" s="254"/>
      <c r="H19" s="289" t="s">
        <v>48</v>
      </c>
      <c r="I19" s="252">
        <f ca="1">NOW()</f>
        <v>44944.468931481482</v>
      </c>
    </row>
    <row r="20" spans="1:12" s="1" customFormat="1" ht="24" customHeight="1" x14ac:dyDescent="0.15">
      <c r="A20" s="123"/>
      <c r="B20" s="119"/>
      <c r="C20" s="9"/>
      <c r="D20" s="8"/>
      <c r="E20" s="8"/>
      <c r="F20" s="6"/>
      <c r="G20" s="6" t="s">
        <v>2</v>
      </c>
      <c r="H20" s="57" t="b">
        <v>0</v>
      </c>
      <c r="I20" s="58"/>
      <c r="J20" s="6" t="s">
        <v>2</v>
      </c>
    </row>
    <row r="21" spans="1:12" s="1" customFormat="1" ht="20" x14ac:dyDescent="0.2">
      <c r="A21" s="124"/>
      <c r="B21" s="128"/>
      <c r="C21" s="8"/>
      <c r="E21" s="262" t="s">
        <v>35</v>
      </c>
      <c r="F21" s="263"/>
      <c r="G21" s="263" t="s">
        <v>7</v>
      </c>
      <c r="H21" s="263" t="s">
        <v>8</v>
      </c>
      <c r="I21" s="263" t="s">
        <v>9</v>
      </c>
    </row>
    <row r="22" spans="1:12" s="1" customFormat="1" ht="20" x14ac:dyDescent="0.15">
      <c r="A22" s="91"/>
      <c r="B22" s="128"/>
      <c r="C22" s="8"/>
      <c r="E22" s="267" t="s">
        <v>37</v>
      </c>
      <c r="F22" s="268"/>
      <c r="G22" s="268">
        <v>7500</v>
      </c>
      <c r="H22" s="268">
        <v>10000</v>
      </c>
      <c r="I22" s="269">
        <v>20000</v>
      </c>
      <c r="J22" s="48"/>
      <c r="K22" s="48"/>
    </row>
    <row r="23" spans="1:12" s="1" customFormat="1" ht="20" x14ac:dyDescent="0.15">
      <c r="A23" s="91"/>
      <c r="B23" s="129"/>
      <c r="C23" s="8"/>
      <c r="D23" s="8"/>
      <c r="E23" s="270" t="s">
        <v>38</v>
      </c>
      <c r="F23" s="271"/>
      <c r="G23" s="271">
        <v>10000</v>
      </c>
      <c r="H23" s="271">
        <v>20000</v>
      </c>
      <c r="I23" s="272">
        <v>20000</v>
      </c>
      <c r="J23" s="49"/>
      <c r="K23" s="49"/>
    </row>
    <row r="24" spans="1:12" s="1" customFormat="1" ht="20" x14ac:dyDescent="0.2">
      <c r="A24" s="124"/>
      <c r="B24" s="129"/>
      <c r="C24" s="8"/>
      <c r="D24" s="8"/>
      <c r="E24" s="146"/>
      <c r="F24" s="264"/>
      <c r="G24" s="146"/>
      <c r="H24" s="146"/>
      <c r="I24" s="257"/>
      <c r="J24" s="49"/>
      <c r="K24" s="49"/>
      <c r="L24" s="3"/>
    </row>
    <row r="25" spans="1:12" s="1" customFormat="1" ht="20" x14ac:dyDescent="0.15">
      <c r="A25" s="91"/>
      <c r="B25" s="129"/>
      <c r="C25" s="8"/>
      <c r="D25" s="8"/>
      <c r="E25" s="353" t="s">
        <v>36</v>
      </c>
      <c r="F25" s="353"/>
      <c r="G25" s="353"/>
      <c r="H25" s="353"/>
      <c r="I25" s="353"/>
      <c r="J25" s="6"/>
      <c r="K25" s="6"/>
      <c r="L25" s="4"/>
    </row>
    <row r="26" spans="1:12" s="3" customFormat="1" ht="20" x14ac:dyDescent="0.15">
      <c r="A26" s="91"/>
      <c r="B26" s="129"/>
      <c r="C26" s="8"/>
      <c r="D26" s="8"/>
      <c r="E26" s="273" t="s">
        <v>40</v>
      </c>
      <c r="F26" s="274"/>
      <c r="G26" s="274">
        <f>VLOOKUP($I$15,Tablas!$A$1129:$G$1195,3,TRUE)</f>
        <v>3374</v>
      </c>
      <c r="H26" s="274">
        <f>VLOOKUP($I$15,Tablas!$A$1129:$G$1195,4,TRUE)</f>
        <v>2913</v>
      </c>
      <c r="I26" s="275">
        <f>VLOOKUP($I$15,Tablas!$A$1129:$G$1195,5,TRUE)</f>
        <v>2217</v>
      </c>
      <c r="J26" s="50"/>
      <c r="K26" s="50"/>
      <c r="L26" s="4"/>
    </row>
    <row r="27" spans="1:12" s="4" customFormat="1" ht="20" x14ac:dyDescent="0.15">
      <c r="A27" s="124"/>
      <c r="B27" s="129"/>
      <c r="C27" s="8"/>
      <c r="D27" s="10"/>
      <c r="E27" s="276" t="s">
        <v>41</v>
      </c>
      <c r="F27" s="258"/>
      <c r="G27" s="258">
        <f>IF($F$15=1,0,(VLOOKUP($I$17,Tablas!$A$1129:$G$1195,3,TRUE)))</f>
        <v>4659</v>
      </c>
      <c r="H27" s="258">
        <f>IF($F$15=1,0,(VLOOKUP($I$17,Tablas!$A$1129:$G$1195,4,TRUE)))</f>
        <v>4088</v>
      </c>
      <c r="I27" s="277">
        <f>IF($F$15=1,0,(VLOOKUP($I$17,Tablas!$A$1129:$G$1195,5,TRUE)))</f>
        <v>3101</v>
      </c>
      <c r="J27" s="29"/>
      <c r="K27" s="29"/>
    </row>
    <row r="28" spans="1:12" s="4" customFormat="1" ht="20" x14ac:dyDescent="0.15">
      <c r="A28" s="124"/>
      <c r="B28" s="129"/>
      <c r="C28" s="8"/>
      <c r="D28" s="10"/>
      <c r="E28" s="276" t="s">
        <v>56</v>
      </c>
      <c r="F28" s="258"/>
      <c r="G28" s="258">
        <f>IF($F$17=0,0,(VLOOKUP($F$17,Tablas!$A$1196:$G$1198,3,TRUE)))</f>
        <v>2078</v>
      </c>
      <c r="H28" s="258">
        <f>IF($F$17=0,0,(VLOOKUP($F$17,Tablas!$A$1196:$G$1198,4,TRUE)))</f>
        <v>1750</v>
      </c>
      <c r="I28" s="277">
        <f>IF($F$17=0,0,(VLOOKUP($F$17,Tablas!$A$1196:$G$1198,5,TRUE)))</f>
        <v>1372</v>
      </c>
      <c r="J28" s="29"/>
      <c r="K28" s="29"/>
    </row>
    <row r="29" spans="1:12" s="4" customFormat="1" ht="20" x14ac:dyDescent="0.15">
      <c r="A29" s="124"/>
      <c r="B29" s="129"/>
      <c r="C29" s="10"/>
      <c r="D29" s="8"/>
      <c r="E29" s="278" t="s">
        <v>42</v>
      </c>
      <c r="F29" s="260"/>
      <c r="G29" s="260">
        <f>SUM(G26:G28)</f>
        <v>10111</v>
      </c>
      <c r="H29" s="260">
        <f t="shared" ref="H29:I29" si="0">SUM(H26:H28)</f>
        <v>8751</v>
      </c>
      <c r="I29" s="279">
        <f t="shared" si="0"/>
        <v>6690</v>
      </c>
      <c r="J29" s="29"/>
      <c r="K29" s="29"/>
      <c r="L29" s="5"/>
    </row>
    <row r="30" spans="1:12" s="4" customFormat="1" ht="20" x14ac:dyDescent="0.15">
      <c r="A30" s="124"/>
      <c r="B30" s="129"/>
      <c r="C30" s="10"/>
      <c r="D30" s="10"/>
      <c r="E30" s="276" t="s">
        <v>43</v>
      </c>
      <c r="F30" s="258"/>
      <c r="G30" s="258">
        <v>75</v>
      </c>
      <c r="H30" s="258">
        <v>75</v>
      </c>
      <c r="I30" s="277">
        <v>75</v>
      </c>
      <c r="J30" s="51"/>
      <c r="K30" s="51"/>
    </row>
    <row r="31" spans="1:12" s="5" customFormat="1" ht="20" hidden="1" x14ac:dyDescent="0.15">
      <c r="A31" s="91"/>
      <c r="B31" s="128"/>
      <c r="C31" s="8"/>
      <c r="D31" s="11"/>
      <c r="E31" s="276" t="s">
        <v>58</v>
      </c>
      <c r="F31" s="258"/>
      <c r="G31" s="258">
        <f>(G29+G30)*0%</f>
        <v>0</v>
      </c>
      <c r="H31" s="258">
        <f>(H29+H30)*0%</f>
        <v>0</v>
      </c>
      <c r="I31" s="277">
        <f>(I29+I30)*0%</f>
        <v>0</v>
      </c>
      <c r="J31" s="29"/>
      <c r="K31" s="29"/>
      <c r="L31" s="4"/>
    </row>
    <row r="32" spans="1:12" s="4" customFormat="1" ht="20" x14ac:dyDescent="0.15">
      <c r="A32" s="124"/>
      <c r="B32" s="128"/>
      <c r="C32" s="10"/>
      <c r="D32" s="11"/>
      <c r="E32" s="280" t="s">
        <v>47</v>
      </c>
      <c r="F32" s="281"/>
      <c r="G32" s="281">
        <f>SUM(G29:G31)</f>
        <v>10186</v>
      </c>
      <c r="H32" s="281">
        <f>SUM(H29:H31)</f>
        <v>8826</v>
      </c>
      <c r="I32" s="282">
        <f>SUM(I29:I31)</f>
        <v>6765</v>
      </c>
      <c r="J32" s="29"/>
      <c r="K32" s="29"/>
    </row>
    <row r="33" spans="1:12" s="4" customFormat="1" ht="20" x14ac:dyDescent="0.15">
      <c r="A33" s="91"/>
      <c r="B33" s="129"/>
      <c r="C33" s="11"/>
      <c r="D33" s="11"/>
      <c r="E33" s="259"/>
      <c r="F33" s="259"/>
      <c r="G33" s="259"/>
      <c r="H33" s="259"/>
      <c r="I33" s="260"/>
      <c r="J33" s="51"/>
      <c r="K33" s="51"/>
    </row>
    <row r="34" spans="1:12" s="4" customFormat="1" ht="20" x14ac:dyDescent="0.15">
      <c r="A34" s="118"/>
      <c r="B34" s="119"/>
      <c r="C34" s="11"/>
      <c r="D34" s="11"/>
      <c r="E34" s="353" t="s">
        <v>39</v>
      </c>
      <c r="F34" s="353"/>
      <c r="G34" s="353"/>
      <c r="H34" s="353"/>
      <c r="I34" s="353"/>
      <c r="J34" s="51"/>
      <c r="K34" s="51"/>
      <c r="L34" s="5"/>
    </row>
    <row r="35" spans="1:12" s="4" customFormat="1" ht="20" x14ac:dyDescent="0.15">
      <c r="A35" s="91"/>
      <c r="B35" s="128"/>
      <c r="C35" s="11"/>
      <c r="D35" s="9"/>
      <c r="E35" s="273" t="s">
        <v>40</v>
      </c>
      <c r="F35" s="274"/>
      <c r="G35" s="274">
        <f>VLOOKUP($I$15,Tablas!$A$1353:$G$1419,3,TRUE)</f>
        <v>1788.22</v>
      </c>
      <c r="H35" s="274">
        <f>VLOOKUP($I$15,Tablas!$A$1353:$G$1419,4,TRUE)</f>
        <v>1543.89</v>
      </c>
      <c r="I35" s="275">
        <f>VLOOKUP($I$15,Tablas!$A$1353:$G$1419,5,TRUE)</f>
        <v>1175.01</v>
      </c>
    </row>
    <row r="36" spans="1:12" s="5" customFormat="1" ht="20" x14ac:dyDescent="0.15">
      <c r="A36" s="91"/>
      <c r="B36" s="129"/>
      <c r="C36" s="11"/>
      <c r="D36" s="9"/>
      <c r="E36" s="276" t="s">
        <v>41</v>
      </c>
      <c r="F36" s="258"/>
      <c r="G36" s="258">
        <f>IF($F$15=1,0,(VLOOKUP($I$17,Tablas!$A$1353:$G$1419,3,TRUE)))</f>
        <v>2469.27</v>
      </c>
      <c r="H36" s="258">
        <f>IF($F$15=1,0,(VLOOKUP($I$17,Tablas!$A$1353:$G$1419,4,TRUE)))</f>
        <v>2166.6400000000003</v>
      </c>
      <c r="I36" s="277">
        <f>IF($F$15=1,0,(VLOOKUP($I$17,Tablas!$A$1353:$G$1419,5,TRUE)))</f>
        <v>1643.53</v>
      </c>
      <c r="J36" s="50"/>
      <c r="K36" s="50"/>
      <c r="L36" s="4"/>
    </row>
    <row r="37" spans="1:12" s="4" customFormat="1" ht="20" x14ac:dyDescent="0.15">
      <c r="A37" s="91"/>
      <c r="B37" s="129"/>
      <c r="C37" s="9"/>
      <c r="D37" s="8"/>
      <c r="E37" s="276" t="s">
        <v>56</v>
      </c>
      <c r="F37" s="258"/>
      <c r="G37" s="258">
        <f>IF($F$17=0,0,(VLOOKUP($F$17,Tablas!$A$1420:$G$1422,3,TRUE)))</f>
        <v>1101.3400000000001</v>
      </c>
      <c r="H37" s="258">
        <f>IF($F$17=0,0,(VLOOKUP($F$17,Tablas!$A$1420:$G$1422,4,TRUE)))</f>
        <v>927.5</v>
      </c>
      <c r="I37" s="277">
        <f>IF($F$17=0,0,(VLOOKUP($F$17,Tablas!$A$1420:$G$1422,5,TRUE)))</f>
        <v>727.16000000000008</v>
      </c>
      <c r="J37" s="29"/>
      <c r="K37" s="29"/>
    </row>
    <row r="38" spans="1:12" s="4" customFormat="1" ht="20" x14ac:dyDescent="0.15">
      <c r="A38" s="91"/>
      <c r="B38" s="129"/>
      <c r="C38" s="9"/>
      <c r="D38" s="8"/>
      <c r="E38" s="278" t="s">
        <v>42</v>
      </c>
      <c r="F38" s="260"/>
      <c r="G38" s="260">
        <f>SUM(G35:G37)</f>
        <v>5358.83</v>
      </c>
      <c r="H38" s="260">
        <f>SUM(H35:H37)</f>
        <v>4638.0300000000007</v>
      </c>
      <c r="I38" s="279">
        <f>SUM(I35:I37)</f>
        <v>3545.7</v>
      </c>
      <c r="J38" s="29"/>
      <c r="K38" s="29"/>
    </row>
    <row r="39" spans="1:12" s="4" customFormat="1" ht="20" x14ac:dyDescent="0.15">
      <c r="A39" s="118"/>
      <c r="B39" s="119"/>
      <c r="C39" s="8"/>
      <c r="D39" s="8"/>
      <c r="E39" s="276" t="s">
        <v>43</v>
      </c>
      <c r="F39" s="258"/>
      <c r="G39" s="258">
        <v>75</v>
      </c>
      <c r="H39" s="258">
        <v>75</v>
      </c>
      <c r="I39" s="277">
        <v>76</v>
      </c>
      <c r="J39" s="29"/>
      <c r="K39" s="29"/>
      <c r="L39" s="5"/>
    </row>
    <row r="40" spans="1:12" s="4" customFormat="1" ht="20" hidden="1" x14ac:dyDescent="0.15">
      <c r="A40" s="337"/>
      <c r="B40" s="358"/>
      <c r="C40" s="8"/>
      <c r="D40" s="8"/>
      <c r="E40" s="276" t="s">
        <v>58</v>
      </c>
      <c r="F40" s="258"/>
      <c r="G40" s="258">
        <f>(G38+G39)*0%</f>
        <v>0</v>
      </c>
      <c r="H40" s="258">
        <f>(H38+H39)*0%</f>
        <v>0</v>
      </c>
      <c r="I40" s="277">
        <f>(I38+I39)*0%</f>
        <v>0</v>
      </c>
      <c r="J40" s="51"/>
      <c r="K40" s="51"/>
    </row>
    <row r="41" spans="1:12" s="5" customFormat="1" ht="20" x14ac:dyDescent="0.15">
      <c r="A41" s="337"/>
      <c r="B41" s="359"/>
      <c r="C41" s="8"/>
      <c r="D41" s="9"/>
      <c r="E41" s="283" t="s">
        <v>54</v>
      </c>
      <c r="F41" s="266"/>
      <c r="G41" s="266">
        <f>SUM(G38:G40)</f>
        <v>5433.83</v>
      </c>
      <c r="H41" s="266">
        <f>SUM(H38:H40)</f>
        <v>4713.0300000000007</v>
      </c>
      <c r="I41" s="284">
        <f>SUM(I38:I40)</f>
        <v>3621.7</v>
      </c>
      <c r="J41" s="29"/>
      <c r="K41" s="29"/>
    </row>
    <row r="42" spans="1:12" s="4" customFormat="1" ht="20" x14ac:dyDescent="0.15">
      <c r="A42" s="91"/>
      <c r="B42" s="107"/>
      <c r="C42" s="8"/>
      <c r="D42" s="9"/>
      <c r="E42" s="285" t="s">
        <v>55</v>
      </c>
      <c r="F42" s="265"/>
      <c r="G42" s="265">
        <f>G38+G40</f>
        <v>5358.83</v>
      </c>
      <c r="H42" s="265">
        <f>H38+H40</f>
        <v>4638.0300000000007</v>
      </c>
      <c r="I42" s="286">
        <f>I38+I40</f>
        <v>3545.7</v>
      </c>
      <c r="J42" s="29"/>
      <c r="K42" s="29"/>
    </row>
    <row r="43" spans="1:12" s="4" customFormat="1" ht="20" x14ac:dyDescent="0.15">
      <c r="A43" s="91"/>
      <c r="B43" s="107"/>
      <c r="C43" s="9"/>
      <c r="E43" s="280" t="s">
        <v>47</v>
      </c>
      <c r="F43" s="281"/>
      <c r="G43" s="281">
        <f>G41+G42</f>
        <v>10792.66</v>
      </c>
      <c r="H43" s="281">
        <f t="shared" ref="H43:I43" si="1">H41+H42</f>
        <v>9351.0600000000013</v>
      </c>
      <c r="I43" s="282">
        <f t="shared" si="1"/>
        <v>7167.4</v>
      </c>
      <c r="J43" s="51"/>
      <c r="K43" s="51"/>
    </row>
    <row r="44" spans="1:12" s="4" customFormat="1" ht="20" x14ac:dyDescent="0.2">
      <c r="A44" s="91"/>
      <c r="B44" s="128"/>
      <c r="C44" s="9"/>
      <c r="D44" s="2"/>
      <c r="E44" s="145"/>
      <c r="F44" s="145"/>
      <c r="G44" s="145"/>
      <c r="H44" s="145"/>
      <c r="I44" s="261"/>
      <c r="J44" s="52"/>
      <c r="K44" s="52"/>
      <c r="L44" s="5"/>
    </row>
    <row r="45" spans="1:12" s="4" customFormat="1" ht="20" x14ac:dyDescent="0.15">
      <c r="A45" s="91"/>
      <c r="B45" s="128"/>
      <c r="C45" s="8"/>
      <c r="D45" s="2"/>
      <c r="E45" s="353" t="s">
        <v>45</v>
      </c>
      <c r="F45" s="353"/>
      <c r="G45" s="353"/>
      <c r="H45" s="353"/>
      <c r="I45" s="353"/>
    </row>
    <row r="46" spans="1:12" s="4" customFormat="1" ht="20" x14ac:dyDescent="0.15">
      <c r="A46" s="91"/>
      <c r="B46" s="128"/>
      <c r="C46" s="2"/>
      <c r="D46" s="2"/>
      <c r="E46" s="273" t="s">
        <v>40</v>
      </c>
      <c r="F46" s="274"/>
      <c r="G46" s="274">
        <f>VLOOKUP($I$15,Tablas!$A$1278:$G$1344,3,TRUE)</f>
        <v>927.85</v>
      </c>
      <c r="H46" s="274">
        <f>VLOOKUP($I$15,Tablas!$A$1278:$G$1344,4,TRUE)</f>
        <v>801.07500000000005</v>
      </c>
      <c r="I46" s="275">
        <f>VLOOKUP($I$15,Tablas!$A$1278:$G$1344,5,TRUE)</f>
        <v>609.67500000000007</v>
      </c>
      <c r="J46" s="50"/>
      <c r="K46" s="50"/>
    </row>
    <row r="47" spans="1:12" s="4" customFormat="1" ht="20" x14ac:dyDescent="0.15">
      <c r="A47" s="91"/>
      <c r="B47" s="128"/>
      <c r="C47" s="2"/>
      <c r="D47" s="2"/>
      <c r="E47" s="276" t="s">
        <v>41</v>
      </c>
      <c r="F47" s="258"/>
      <c r="G47" s="258">
        <f>IF($F$15=1,0,(VLOOKUP($I$17,Tablas!$A$1278:$G$1344,3,TRUE)))</f>
        <v>1281.2250000000001</v>
      </c>
      <c r="H47" s="258">
        <f>IF($F$15=1,0,(VLOOKUP($I$17,Tablas!$A$1278:$G$1344,4,TRUE)))</f>
        <v>1124.2</v>
      </c>
      <c r="I47" s="277">
        <f>IF($F$15=1,0,(VLOOKUP($I$17,Tablas!$A$1278:$G$1344,5,TRUE)))</f>
        <v>852.77500000000009</v>
      </c>
      <c r="J47" s="29"/>
      <c r="K47" s="29"/>
    </row>
    <row r="48" spans="1:12" s="5" customFormat="1" ht="20" x14ac:dyDescent="0.15">
      <c r="A48" s="91"/>
      <c r="B48" s="128"/>
      <c r="C48" s="2"/>
      <c r="D48" s="2"/>
      <c r="E48" s="276" t="s">
        <v>56</v>
      </c>
      <c r="F48" s="258"/>
      <c r="G48" s="258">
        <f>IF($F$17=0,0,(VLOOKUP($F$17,Tablas!$A$1345:$G$1347,3,TRUE)))</f>
        <v>571.45000000000005</v>
      </c>
      <c r="H48" s="258">
        <f>IF($F$17=0,0,(VLOOKUP($F$17,Tablas!$A$1345:$G$1347,4,TRUE)))</f>
        <v>481.25000000000006</v>
      </c>
      <c r="I48" s="277">
        <f>IF($F$17=0,0,(VLOOKUP($F$17,Tablas!$A$1345:$G$1347,5,TRUE)))</f>
        <v>377.3</v>
      </c>
      <c r="J48" s="29"/>
      <c r="K48" s="29"/>
      <c r="L48" s="4"/>
    </row>
    <row r="49" spans="1:12" s="4" customFormat="1" ht="20" x14ac:dyDescent="0.15">
      <c r="A49" s="91"/>
      <c r="B49" s="107"/>
      <c r="C49" s="2"/>
      <c r="D49" s="2"/>
      <c r="E49" s="342" t="s">
        <v>42</v>
      </c>
      <c r="F49" s="343"/>
      <c r="G49" s="260">
        <f>SUM(G46:G48)</f>
        <v>2780.5250000000005</v>
      </c>
      <c r="H49" s="260">
        <f>SUM(H46:H48)</f>
        <v>2406.5250000000001</v>
      </c>
      <c r="I49" s="279">
        <f>SUM(I46:I48)</f>
        <v>1839.7500000000002</v>
      </c>
      <c r="J49" s="29"/>
      <c r="K49" s="29"/>
      <c r="L49" s="5"/>
    </row>
    <row r="50" spans="1:12" s="4" customFormat="1" ht="20" x14ac:dyDescent="0.15">
      <c r="A50" s="91"/>
      <c r="B50" s="128"/>
      <c r="C50" s="2"/>
      <c r="D50" s="2"/>
      <c r="E50" s="340" t="s">
        <v>43</v>
      </c>
      <c r="F50" s="341"/>
      <c r="G50" s="258">
        <v>75</v>
      </c>
      <c r="H50" s="258">
        <v>75</v>
      </c>
      <c r="I50" s="277">
        <v>76</v>
      </c>
      <c r="J50" s="51"/>
      <c r="K50" s="51"/>
    </row>
    <row r="51" spans="1:12" s="4" customFormat="1" ht="20" hidden="1" x14ac:dyDescent="0.15">
      <c r="A51" s="91"/>
      <c r="B51" s="107"/>
      <c r="C51" s="2"/>
      <c r="D51" s="2"/>
      <c r="E51" s="276" t="s">
        <v>58</v>
      </c>
      <c r="F51" s="258"/>
      <c r="G51" s="258">
        <f>(G49+G50)*0%</f>
        <v>0</v>
      </c>
      <c r="H51" s="258">
        <f>(H49+H50)*0%</f>
        <v>0</v>
      </c>
      <c r="I51" s="277">
        <f>(I49+I50)*0%</f>
        <v>0</v>
      </c>
      <c r="J51" s="29"/>
      <c r="K51" s="29"/>
    </row>
    <row r="52" spans="1:12" s="4" customFormat="1" ht="20" x14ac:dyDescent="0.15">
      <c r="A52" s="91"/>
      <c r="B52" s="107"/>
      <c r="C52" s="2"/>
      <c r="D52" s="2"/>
      <c r="E52" s="283" t="s">
        <v>54</v>
      </c>
      <c r="F52" s="266"/>
      <c r="G52" s="266">
        <f>SUM(G49:G51)</f>
        <v>2855.5250000000005</v>
      </c>
      <c r="H52" s="266">
        <f>SUM(H49:H51)</f>
        <v>2481.5250000000001</v>
      </c>
      <c r="I52" s="284">
        <f>SUM(I49:I51)</f>
        <v>1915.7500000000002</v>
      </c>
      <c r="J52" s="29"/>
      <c r="K52" s="29"/>
    </row>
    <row r="53" spans="1:12" s="5" customFormat="1" ht="20" x14ac:dyDescent="0.15">
      <c r="A53" s="91"/>
      <c r="B53" s="107"/>
      <c r="C53" s="2"/>
      <c r="D53" s="2"/>
      <c r="E53" s="285" t="s">
        <v>46</v>
      </c>
      <c r="F53" s="265"/>
      <c r="G53" s="265">
        <f>G49+G51</f>
        <v>2780.5250000000005</v>
      </c>
      <c r="H53" s="265">
        <f>H49+H51</f>
        <v>2406.5250000000001</v>
      </c>
      <c r="I53" s="286">
        <f>I49+I51</f>
        <v>1839.7500000000002</v>
      </c>
      <c r="J53" s="51"/>
      <c r="K53" s="51"/>
      <c r="L53" s="4"/>
    </row>
    <row r="54" spans="1:12" ht="20" x14ac:dyDescent="0.15">
      <c r="A54" s="91"/>
      <c r="B54" s="128"/>
      <c r="E54" s="280" t="s">
        <v>47</v>
      </c>
      <c r="F54" s="281"/>
      <c r="G54" s="281">
        <f>G52+(G53*3)</f>
        <v>11197.100000000002</v>
      </c>
      <c r="H54" s="281">
        <f t="shared" ref="H54:I54" si="2">H52+(H53*3)</f>
        <v>9701.1</v>
      </c>
      <c r="I54" s="282">
        <f t="shared" si="2"/>
        <v>7435.0000000000009</v>
      </c>
      <c r="J54" s="51"/>
      <c r="K54" s="51"/>
      <c r="L54" s="4"/>
    </row>
    <row r="55" spans="1:12" ht="20" x14ac:dyDescent="0.2">
      <c r="A55" s="118"/>
      <c r="B55" s="119"/>
      <c r="E55" s="145"/>
      <c r="F55" s="145"/>
      <c r="G55" s="145"/>
      <c r="H55" s="145"/>
      <c r="I55" s="145"/>
      <c r="L55" s="5"/>
    </row>
    <row r="56" spans="1:12" ht="20" x14ac:dyDescent="0.2">
      <c r="A56" s="91"/>
      <c r="B56" s="106"/>
      <c r="E56" s="353" t="s">
        <v>78</v>
      </c>
      <c r="F56" s="353"/>
      <c r="G56" s="353"/>
      <c r="H56" s="353"/>
      <c r="I56" s="353"/>
      <c r="J56" s="85"/>
      <c r="K56" s="50"/>
      <c r="L56" s="4"/>
    </row>
    <row r="57" spans="1:12" ht="20" x14ac:dyDescent="0.2">
      <c r="A57" s="91"/>
      <c r="B57" s="107"/>
      <c r="E57" s="273" t="s">
        <v>40</v>
      </c>
      <c r="F57" s="274"/>
      <c r="G57" s="274">
        <f>VLOOKUP($I$15,Tablas!$A$1203:$G$1269,3,TRUE)</f>
        <v>314.90666666666669</v>
      </c>
      <c r="H57" s="274">
        <f>VLOOKUP($I$15,Tablas!$A$1203:$G$1269,4,TRUE)</f>
        <v>271.88</v>
      </c>
      <c r="I57" s="275">
        <f>VLOOKUP($I$15,Tablas!$A$1203:$G$1269,5,TRUE)</f>
        <v>206.92000000000002</v>
      </c>
      <c r="J57" s="86"/>
      <c r="K57" s="29"/>
      <c r="L57" s="4"/>
    </row>
    <row r="58" spans="1:12" ht="20" x14ac:dyDescent="0.15">
      <c r="A58" s="91"/>
      <c r="B58" s="107"/>
      <c r="E58" s="276" t="s">
        <v>41</v>
      </c>
      <c r="F58" s="258"/>
      <c r="G58" s="258">
        <f>IF($F$15=1,0,(VLOOKUP($I$17,Tablas!$A$1203:$G$1269,3,TRUE)))</f>
        <v>434.84000000000003</v>
      </c>
      <c r="H58" s="258">
        <f>IF($F$15=1,0,(VLOOKUP($I$17,Tablas!$A$1203:$G$1269,4,TRUE)))</f>
        <v>381.54666666666668</v>
      </c>
      <c r="I58" s="277">
        <f>IF($F$15=1,0,(VLOOKUP($I$17,Tablas!$A$1203:$G$1269,5,TRUE)))</f>
        <v>289.42666666666668</v>
      </c>
      <c r="J58" s="29"/>
      <c r="K58" s="29"/>
      <c r="L58" s="4"/>
    </row>
    <row r="59" spans="1:12" ht="20" x14ac:dyDescent="0.15">
      <c r="A59" s="118"/>
      <c r="B59" s="119"/>
      <c r="E59" s="276" t="s">
        <v>56</v>
      </c>
      <c r="F59" s="258"/>
      <c r="G59" s="258">
        <f>IF($F$17=0,0,(VLOOKUP($F$17,Tablas!$A$1270:$G$1272,3,TRUE)))</f>
        <v>193.94666666666669</v>
      </c>
      <c r="H59" s="258">
        <f>IF($F$17=0,0,(VLOOKUP($F$17,Tablas!$A$1270:$G$1272,4,TRUE)))</f>
        <v>163.33333333333334</v>
      </c>
      <c r="I59" s="277">
        <f>IF($F$17=0,0,(VLOOKUP($F$17,Tablas!$A$1270:$G$1272,5,TRUE)))</f>
        <v>128.05333333333334</v>
      </c>
      <c r="J59" s="29"/>
      <c r="K59" s="29"/>
      <c r="L59" s="4"/>
    </row>
    <row r="60" spans="1:12" ht="20" x14ac:dyDescent="0.15">
      <c r="A60" s="91"/>
      <c r="B60" s="128"/>
      <c r="E60" s="342" t="s">
        <v>42</v>
      </c>
      <c r="F60" s="343"/>
      <c r="G60" s="260">
        <f>SUM(G57:G59)</f>
        <v>943.69333333333338</v>
      </c>
      <c r="H60" s="260">
        <f>SUM(H57:H59)</f>
        <v>816.7600000000001</v>
      </c>
      <c r="I60" s="279">
        <f>SUM(I57:I59)</f>
        <v>624.40000000000009</v>
      </c>
      <c r="J60" s="29"/>
      <c r="K60" s="29"/>
      <c r="L60" s="4"/>
    </row>
    <row r="61" spans="1:12" ht="24" customHeight="1" x14ac:dyDescent="0.15">
      <c r="A61" s="91"/>
      <c r="B61" s="106"/>
      <c r="E61" s="340" t="s">
        <v>43</v>
      </c>
      <c r="F61" s="341"/>
      <c r="G61" s="258">
        <v>75</v>
      </c>
      <c r="H61" s="258">
        <v>75</v>
      </c>
      <c r="I61" s="277">
        <v>76</v>
      </c>
      <c r="J61" s="29"/>
      <c r="K61" s="29"/>
      <c r="L61" s="4"/>
    </row>
    <row r="62" spans="1:12" ht="24" hidden="1" customHeight="1" x14ac:dyDescent="0.15">
      <c r="A62" s="91"/>
      <c r="B62" s="106"/>
      <c r="E62" s="276" t="s">
        <v>58</v>
      </c>
      <c r="F62" s="258"/>
      <c r="G62" s="258">
        <f>(G60+G61)*0%</f>
        <v>0</v>
      </c>
      <c r="H62" s="258">
        <f>(H60+H61)*0%</f>
        <v>0</v>
      </c>
      <c r="I62" s="277">
        <f>(I60+I61)*0%</f>
        <v>0</v>
      </c>
      <c r="J62" s="51"/>
      <c r="K62" s="51"/>
      <c r="L62" s="5"/>
    </row>
    <row r="63" spans="1:12" ht="37.5" customHeight="1" x14ac:dyDescent="0.15">
      <c r="A63" s="91"/>
      <c r="B63" s="106"/>
      <c r="E63" s="283" t="s">
        <v>54</v>
      </c>
      <c r="F63" s="266"/>
      <c r="G63" s="266">
        <f>SUM(G60:G62)</f>
        <v>1018.6933333333334</v>
      </c>
      <c r="H63" s="266">
        <f>SUM(H60:H62)</f>
        <v>891.7600000000001</v>
      </c>
      <c r="I63" s="284">
        <f>SUM(I60:I62)</f>
        <v>700.40000000000009</v>
      </c>
      <c r="J63" s="29"/>
      <c r="K63" s="29"/>
      <c r="L63" s="5"/>
    </row>
    <row r="64" spans="1:12" ht="24" customHeight="1" x14ac:dyDescent="0.15">
      <c r="A64" s="91"/>
      <c r="B64" s="128"/>
      <c r="E64" s="285" t="s">
        <v>77</v>
      </c>
      <c r="F64" s="265"/>
      <c r="G64" s="265">
        <f>G60+G62</f>
        <v>943.69333333333338</v>
      </c>
      <c r="H64" s="265">
        <f>H60+H62</f>
        <v>816.7600000000001</v>
      </c>
      <c r="I64" s="286">
        <f>I60+I62</f>
        <v>624.40000000000009</v>
      </c>
      <c r="J64" s="29"/>
      <c r="K64" s="29"/>
    </row>
    <row r="65" spans="1:11" ht="24" customHeight="1" x14ac:dyDescent="0.15">
      <c r="A65" s="91"/>
      <c r="B65" s="129"/>
      <c r="E65" s="280" t="s">
        <v>47</v>
      </c>
      <c r="F65" s="281"/>
      <c r="G65" s="281">
        <f>G63+(G64*11)</f>
        <v>11399.32</v>
      </c>
      <c r="H65" s="281">
        <f>H63+(H64*11)</f>
        <v>9876.1200000000008</v>
      </c>
      <c r="I65" s="282">
        <f>I63+(I64*11)</f>
        <v>7568.8000000000011</v>
      </c>
      <c r="J65" s="51"/>
      <c r="K65" s="51"/>
    </row>
    <row r="66" spans="1:11" ht="24" customHeight="1" x14ac:dyDescent="0.2">
      <c r="A66" s="91"/>
      <c r="B66" s="128"/>
      <c r="E66" s="334"/>
      <c r="F66" s="334"/>
      <c r="G66" s="334"/>
      <c r="H66" s="334"/>
      <c r="I66" s="292"/>
      <c r="J66" s="51"/>
      <c r="K66" s="51"/>
    </row>
    <row r="67" spans="1:11" ht="37.5" customHeight="1" x14ac:dyDescent="0.2">
      <c r="A67" s="91"/>
      <c r="B67" s="130"/>
      <c r="E67" s="327" t="s">
        <v>80</v>
      </c>
      <c r="F67" s="327"/>
      <c r="G67" s="327"/>
      <c r="H67" s="327"/>
      <c r="I67" s="327"/>
      <c r="J67" s="52"/>
      <c r="K67" s="52"/>
    </row>
    <row r="68" spans="1:11" ht="24" customHeight="1" x14ac:dyDescent="0.15">
      <c r="A68" s="91"/>
      <c r="B68" s="107"/>
      <c r="E68" s="339" t="s">
        <v>57</v>
      </c>
      <c r="F68" s="339"/>
      <c r="G68" s="339"/>
      <c r="H68" s="339"/>
      <c r="I68" s="339"/>
    </row>
    <row r="69" spans="1:11" ht="39" customHeight="1" x14ac:dyDescent="0.15">
      <c r="A69" s="118"/>
      <c r="B69" s="119"/>
      <c r="E69" s="339"/>
      <c r="F69" s="339"/>
      <c r="G69" s="339"/>
      <c r="H69" s="339"/>
      <c r="I69" s="339"/>
    </row>
    <row r="70" spans="1:11" ht="24" customHeight="1" x14ac:dyDescent="0.15">
      <c r="A70" s="91"/>
      <c r="B70" s="129"/>
      <c r="E70" s="339"/>
      <c r="F70" s="339"/>
      <c r="G70" s="339"/>
      <c r="H70" s="339"/>
      <c r="I70" s="339"/>
    </row>
    <row r="71" spans="1:11" ht="24" customHeight="1" x14ac:dyDescent="0.2">
      <c r="A71" s="91"/>
      <c r="B71" s="129"/>
      <c r="E71" s="145"/>
      <c r="F71" s="145"/>
      <c r="G71" s="145"/>
      <c r="H71" s="145"/>
      <c r="I71" s="258"/>
    </row>
    <row r="72" spans="1:11" ht="20.25" customHeight="1" x14ac:dyDescent="0.2">
      <c r="A72" s="91"/>
      <c r="B72" s="129"/>
      <c r="E72" s="145"/>
      <c r="F72" s="145"/>
      <c r="G72" s="145"/>
      <c r="H72" s="145"/>
      <c r="I72" s="260"/>
    </row>
    <row r="73" spans="1:11" ht="19.5" customHeight="1" x14ac:dyDescent="0.2">
      <c r="A73" s="118"/>
      <c r="B73" s="119"/>
      <c r="E73" s="145"/>
      <c r="F73" s="145"/>
      <c r="G73" s="145"/>
      <c r="H73" s="145"/>
      <c r="I73" s="258"/>
    </row>
    <row r="74" spans="1:11" ht="24" customHeight="1" x14ac:dyDescent="0.2">
      <c r="A74" s="91"/>
      <c r="B74" s="128"/>
      <c r="E74" s="145"/>
      <c r="F74" s="145"/>
      <c r="G74" s="145"/>
      <c r="H74" s="145"/>
      <c r="I74" s="258"/>
    </row>
    <row r="75" spans="1:11" ht="24" customHeight="1" x14ac:dyDescent="0.2">
      <c r="A75" s="91"/>
      <c r="B75" s="128"/>
      <c r="E75" s="145"/>
      <c r="F75" s="145"/>
      <c r="G75" s="145"/>
      <c r="H75" s="145"/>
      <c r="I75" s="260"/>
    </row>
    <row r="76" spans="1:11" ht="24" customHeight="1" x14ac:dyDescent="0.2">
      <c r="A76" s="91"/>
      <c r="B76" s="128"/>
      <c r="E76" s="145"/>
      <c r="F76" s="145"/>
      <c r="G76" s="145"/>
      <c r="H76" s="145"/>
      <c r="I76" s="260"/>
    </row>
    <row r="77" spans="1:11" ht="24" customHeight="1" x14ac:dyDescent="0.2">
      <c r="A77" s="91"/>
      <c r="B77" s="128"/>
      <c r="E77" s="145"/>
      <c r="F77" s="145"/>
      <c r="G77" s="145"/>
      <c r="H77" s="145"/>
      <c r="I77" s="261"/>
    </row>
    <row r="78" spans="1:11" ht="33" customHeight="1" x14ac:dyDescent="0.2">
      <c r="A78" s="91"/>
      <c r="B78" s="128"/>
      <c r="E78" s="145"/>
      <c r="F78" s="145"/>
      <c r="G78" s="145"/>
      <c r="H78" s="145"/>
      <c r="I78" s="145"/>
    </row>
    <row r="79" spans="1:11" ht="24" customHeight="1" x14ac:dyDescent="0.2">
      <c r="A79" s="91"/>
      <c r="B79" s="128"/>
      <c r="E79" s="145"/>
      <c r="F79" s="145"/>
      <c r="G79" s="145"/>
      <c r="H79" s="145"/>
      <c r="I79" s="145"/>
    </row>
    <row r="80" spans="1:11" ht="24" customHeight="1" x14ac:dyDescent="0.2">
      <c r="A80" s="91"/>
      <c r="B80" s="128"/>
      <c r="E80" s="145"/>
      <c r="F80" s="145"/>
      <c r="G80" s="145"/>
      <c r="H80" s="145"/>
      <c r="I80" s="145"/>
    </row>
    <row r="81" spans="1:9" ht="20" x14ac:dyDescent="0.2">
      <c r="A81" s="91"/>
      <c r="B81" s="107"/>
      <c r="E81" s="145"/>
      <c r="F81" s="145"/>
      <c r="G81" s="145"/>
      <c r="H81" s="145"/>
      <c r="I81" s="261"/>
    </row>
    <row r="82" spans="1:9" ht="16.5" customHeight="1" x14ac:dyDescent="0.2">
      <c r="A82" s="91"/>
      <c r="B82" s="128"/>
      <c r="E82" s="145"/>
      <c r="F82" s="145"/>
      <c r="G82" s="145"/>
      <c r="H82" s="145"/>
      <c r="I82" s="145"/>
    </row>
    <row r="83" spans="1:9" ht="22.5" customHeight="1" x14ac:dyDescent="0.2">
      <c r="A83" s="118"/>
      <c r="B83" s="119"/>
      <c r="E83" s="145"/>
      <c r="F83" s="145"/>
      <c r="G83" s="145"/>
      <c r="H83" s="145"/>
      <c r="I83" s="145"/>
    </row>
    <row r="84" spans="1:9" ht="24" customHeight="1" x14ac:dyDescent="0.2">
      <c r="A84" s="91"/>
      <c r="B84" s="107"/>
      <c r="E84" s="145"/>
      <c r="F84" s="145"/>
      <c r="G84" s="145"/>
      <c r="H84" s="145"/>
      <c r="I84" s="145"/>
    </row>
    <row r="85" spans="1:9" ht="24" customHeight="1" x14ac:dyDescent="0.2">
      <c r="A85" s="91"/>
      <c r="B85" s="107"/>
      <c r="E85" s="145"/>
      <c r="F85" s="145"/>
      <c r="G85" s="145"/>
      <c r="H85" s="145"/>
      <c r="I85" s="145"/>
    </row>
    <row r="86" spans="1:9" ht="31.5" customHeight="1" x14ac:dyDescent="0.2">
      <c r="A86" s="91"/>
      <c r="B86" s="107"/>
      <c r="E86" s="145"/>
      <c r="F86" s="145"/>
      <c r="G86" s="145"/>
      <c r="H86" s="145"/>
      <c r="I86" s="145"/>
    </row>
    <row r="87" spans="1:9" ht="24" customHeight="1" x14ac:dyDescent="0.2">
      <c r="A87" s="91"/>
      <c r="B87" s="107"/>
      <c r="E87" s="145"/>
      <c r="F87" s="145"/>
      <c r="G87" s="145"/>
      <c r="H87" s="145"/>
      <c r="I87" s="145"/>
    </row>
    <row r="88" spans="1:9" ht="24" customHeight="1" x14ac:dyDescent="0.2">
      <c r="A88" s="91"/>
      <c r="B88" s="107"/>
      <c r="E88" s="145"/>
      <c r="F88" s="145"/>
      <c r="G88" s="145"/>
      <c r="H88" s="145"/>
      <c r="I88" s="145"/>
    </row>
    <row r="89" spans="1:9" ht="24" customHeight="1" x14ac:dyDescent="0.2">
      <c r="A89" s="91"/>
      <c r="B89" s="107"/>
      <c r="E89" s="145"/>
      <c r="F89" s="145"/>
      <c r="G89" s="145"/>
      <c r="H89" s="145"/>
      <c r="I89" s="145"/>
    </row>
    <row r="90" spans="1:9" ht="24" customHeight="1" x14ac:dyDescent="0.2">
      <c r="A90" s="91"/>
      <c r="B90" s="107"/>
      <c r="E90" s="145"/>
      <c r="F90" s="145"/>
      <c r="G90" s="145"/>
      <c r="H90" s="145"/>
      <c r="I90" s="145"/>
    </row>
    <row r="91" spans="1:9" ht="24" customHeight="1" x14ac:dyDescent="0.2">
      <c r="A91" s="91"/>
      <c r="B91" s="107"/>
      <c r="E91" s="145"/>
      <c r="F91" s="145"/>
      <c r="G91" s="145"/>
      <c r="H91" s="145"/>
      <c r="I91" s="145"/>
    </row>
    <row r="92" spans="1:9" ht="20" x14ac:dyDescent="0.2">
      <c r="E92" s="145"/>
      <c r="F92" s="145"/>
      <c r="G92" s="145"/>
      <c r="H92" s="145"/>
      <c r="I92" s="145"/>
    </row>
    <row r="93" spans="1:9" ht="20" x14ac:dyDescent="0.2">
      <c r="E93" s="145"/>
      <c r="F93" s="145"/>
      <c r="G93" s="145"/>
      <c r="H93" s="145"/>
      <c r="I93" s="145"/>
    </row>
    <row r="94" spans="1:9" ht="20" x14ac:dyDescent="0.2">
      <c r="E94" s="145"/>
      <c r="F94" s="145"/>
      <c r="G94" s="145"/>
      <c r="H94" s="145"/>
      <c r="I94" s="145"/>
    </row>
    <row r="95" spans="1:9" ht="20" x14ac:dyDescent="0.2">
      <c r="E95" s="145"/>
      <c r="F95" s="145"/>
      <c r="G95" s="145"/>
      <c r="H95" s="145"/>
      <c r="I95" s="145"/>
    </row>
    <row r="96" spans="1:9" ht="20" x14ac:dyDescent="0.2">
      <c r="E96" s="145"/>
      <c r="F96" s="145"/>
      <c r="G96" s="145"/>
      <c r="H96" s="145"/>
      <c r="I96" s="145"/>
    </row>
    <row r="97" spans="5:9" ht="20" x14ac:dyDescent="0.2">
      <c r="E97" s="145"/>
      <c r="F97" s="145"/>
      <c r="G97" s="145"/>
      <c r="H97" s="145"/>
      <c r="I97" s="145"/>
    </row>
    <row r="98" spans="5:9" ht="20" x14ac:dyDescent="0.2">
      <c r="E98" s="145"/>
      <c r="F98" s="145"/>
      <c r="G98" s="145"/>
      <c r="H98" s="145"/>
      <c r="I98" s="145"/>
    </row>
    <row r="99" spans="5:9" ht="20" x14ac:dyDescent="0.2">
      <c r="E99" s="145"/>
      <c r="F99" s="145"/>
      <c r="G99" s="145"/>
      <c r="H99" s="145"/>
      <c r="I99" s="145"/>
    </row>
    <row r="100" spans="5:9" ht="20" x14ac:dyDescent="0.2">
      <c r="E100" s="145"/>
      <c r="F100" s="145"/>
      <c r="G100" s="145"/>
      <c r="H100" s="145"/>
      <c r="I100" s="145"/>
    </row>
    <row r="101" spans="5:9" ht="20" x14ac:dyDescent="0.2">
      <c r="E101" s="145"/>
      <c r="F101" s="145"/>
      <c r="G101" s="145"/>
      <c r="H101" s="145"/>
      <c r="I101" s="145"/>
    </row>
    <row r="102" spans="5:9" ht="20" x14ac:dyDescent="0.2">
      <c r="E102" s="145"/>
      <c r="F102" s="145"/>
      <c r="G102" s="145"/>
      <c r="H102" s="145"/>
      <c r="I102" s="145"/>
    </row>
  </sheetData>
  <sheetProtection algorithmName="SHA-512" hashValue="Epk5zu+9T1uPAk7JbkIZY56foMcCUfdfWNjmcjq6Q9tavDdq+QvfiAYT3SOFhOl2MBZ/ZCu5Jvh0PAcWfpPHVQ==" saltValue="GliqZn4C7NSWkAF38bqvMw==" spinCount="100000" sheet="1" objects="1" scenarios="1"/>
  <mergeCells count="18">
    <mergeCell ref="E66:H66"/>
    <mergeCell ref="E60:F60"/>
    <mergeCell ref="E61:F61"/>
    <mergeCell ref="E68:I70"/>
    <mergeCell ref="E67:I67"/>
    <mergeCell ref="D13:E13"/>
    <mergeCell ref="F13:I13"/>
    <mergeCell ref="D15:E15"/>
    <mergeCell ref="A13:B13"/>
    <mergeCell ref="A40:A41"/>
    <mergeCell ref="B40:B41"/>
    <mergeCell ref="E25:I25"/>
    <mergeCell ref="E34:I34"/>
    <mergeCell ref="E45:I45"/>
    <mergeCell ref="E56:I56"/>
    <mergeCell ref="D17:E17"/>
    <mergeCell ref="E49:F49"/>
    <mergeCell ref="E50:F50"/>
  </mergeCells>
  <conditionalFormatting sqref="F15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17 I15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30"/>
  <sheetViews>
    <sheetView showGridLines="0" topLeftCell="A31" zoomScaleNormal="100" zoomScaleSheetLayoutView="100" workbookViewId="0">
      <selection activeCell="K29" sqref="K29"/>
    </sheetView>
  </sheetViews>
  <sheetFormatPr baseColWidth="10" defaultColWidth="8.83203125" defaultRowHeight="13" x14ac:dyDescent="0.15"/>
  <cols>
    <col min="1" max="1" width="114.5" bestFit="1" customWidth="1"/>
    <col min="2" max="2" width="15.6640625" bestFit="1" customWidth="1"/>
    <col min="3" max="3" width="30.33203125" customWidth="1"/>
    <col min="4" max="4" width="43.5" customWidth="1"/>
    <col min="5" max="5" width="40" customWidth="1"/>
    <col min="6" max="6" width="27.1640625" customWidth="1"/>
    <col min="7" max="7" width="31.33203125" customWidth="1"/>
    <col min="8" max="8" width="31.1640625" customWidth="1"/>
  </cols>
  <sheetData>
    <row r="1" spans="1:7" x14ac:dyDescent="0.15">
      <c r="A1" s="59"/>
      <c r="B1" s="60"/>
      <c r="C1" s="60"/>
      <c r="D1" s="60"/>
      <c r="E1" s="60"/>
      <c r="F1" s="60"/>
      <c r="G1" s="60"/>
    </row>
    <row r="2" spans="1:7" x14ac:dyDescent="0.15">
      <c r="A2" s="60"/>
      <c r="B2" s="60"/>
      <c r="C2" s="60"/>
      <c r="D2" s="60"/>
      <c r="E2" s="60" t="s">
        <v>2</v>
      </c>
      <c r="F2" s="60" t="s">
        <v>2</v>
      </c>
      <c r="G2" s="60"/>
    </row>
    <row r="3" spans="1:7" x14ac:dyDescent="0.15">
      <c r="A3" s="60"/>
      <c r="B3" s="60"/>
      <c r="C3" s="60"/>
      <c r="D3" s="60"/>
      <c r="E3" s="60"/>
      <c r="F3" s="60"/>
      <c r="G3" s="60"/>
    </row>
    <row r="4" spans="1:7" x14ac:dyDescent="0.15">
      <c r="A4" s="60"/>
      <c r="B4" s="60"/>
      <c r="C4" s="60"/>
      <c r="D4" s="60"/>
      <c r="E4" s="60"/>
      <c r="F4" s="60"/>
      <c r="G4" s="60"/>
    </row>
    <row r="5" spans="1:7" ht="13" customHeight="1" x14ac:dyDescent="0.15">
      <c r="A5" s="60"/>
      <c r="B5" s="60"/>
      <c r="C5" s="60"/>
      <c r="D5" s="60"/>
      <c r="E5" s="60"/>
      <c r="F5" s="60"/>
      <c r="G5" s="60"/>
    </row>
    <row r="6" spans="1:7" ht="13" customHeight="1" x14ac:dyDescent="0.15">
      <c r="A6" s="60"/>
      <c r="B6" s="60"/>
      <c r="C6" s="60"/>
      <c r="D6" s="60"/>
      <c r="E6" s="60"/>
      <c r="F6" s="60"/>
      <c r="G6" s="60"/>
    </row>
    <row r="7" spans="1:7" ht="13" customHeight="1" x14ac:dyDescent="0.15">
      <c r="A7" s="60"/>
      <c r="B7" s="60"/>
      <c r="C7" s="60"/>
      <c r="D7" s="60"/>
      <c r="E7" s="60"/>
      <c r="F7" s="60"/>
      <c r="G7" s="60"/>
    </row>
    <row r="8" spans="1:7" ht="13" customHeight="1" x14ac:dyDescent="0.15">
      <c r="A8" s="60"/>
      <c r="B8" s="60"/>
      <c r="C8" s="60"/>
      <c r="D8" s="60"/>
      <c r="E8" s="60"/>
      <c r="F8" s="60"/>
      <c r="G8" s="60"/>
    </row>
    <row r="9" spans="1:7" ht="13" customHeight="1" x14ac:dyDescent="0.15">
      <c r="A9" s="60"/>
      <c r="B9" s="60"/>
      <c r="C9" s="60"/>
      <c r="D9" s="60"/>
      <c r="E9" s="60"/>
      <c r="F9" s="60"/>
      <c r="G9" s="60"/>
    </row>
    <row r="10" spans="1:7" ht="16" x14ac:dyDescent="0.2">
      <c r="A10" s="60"/>
      <c r="B10" s="60"/>
      <c r="C10" s="60"/>
      <c r="D10" s="60"/>
      <c r="E10" s="61" t="s">
        <v>2</v>
      </c>
      <c r="F10" s="61" t="s">
        <v>2</v>
      </c>
      <c r="G10" s="80" t="s">
        <v>2</v>
      </c>
    </row>
    <row r="11" spans="1:7" x14ac:dyDescent="0.15">
      <c r="A11" s="60"/>
      <c r="B11" s="60"/>
      <c r="C11" s="60"/>
      <c r="D11" s="60"/>
      <c r="E11" s="60"/>
      <c r="F11" s="60"/>
      <c r="G11" s="60"/>
    </row>
    <row r="12" spans="1:7" x14ac:dyDescent="0.15">
      <c r="A12" s="60"/>
      <c r="B12" s="60"/>
      <c r="C12" s="60"/>
      <c r="D12" s="60"/>
      <c r="E12" s="60"/>
      <c r="F12" s="60"/>
      <c r="G12" s="60"/>
    </row>
    <row r="13" spans="1:7" x14ac:dyDescent="0.15">
      <c r="A13" s="60"/>
      <c r="B13" s="60"/>
      <c r="C13" s="60"/>
      <c r="D13" s="60"/>
      <c r="E13" s="60"/>
      <c r="F13" s="60"/>
      <c r="G13" s="60"/>
    </row>
    <row r="14" spans="1:7" x14ac:dyDescent="0.15">
      <c r="A14" s="60"/>
      <c r="B14" s="60"/>
      <c r="C14" s="60"/>
      <c r="D14" s="60"/>
      <c r="E14" s="60"/>
      <c r="F14" s="60"/>
      <c r="G14" s="60"/>
    </row>
    <row r="15" spans="1:7" x14ac:dyDescent="0.15">
      <c r="A15" s="60"/>
      <c r="B15" s="60"/>
      <c r="C15" s="60"/>
      <c r="D15" s="60"/>
      <c r="E15" s="60"/>
      <c r="F15" s="60"/>
      <c r="G15" s="60"/>
    </row>
    <row r="16" spans="1:7" x14ac:dyDescent="0.15">
      <c r="A16" s="60"/>
      <c r="B16" s="60"/>
      <c r="C16" s="60"/>
      <c r="D16" s="60"/>
      <c r="E16" s="60"/>
      <c r="F16" s="60"/>
      <c r="G16" s="60"/>
    </row>
    <row r="17" spans="1:7" x14ac:dyDescent="0.15">
      <c r="A17" s="60"/>
      <c r="B17" s="60"/>
      <c r="C17" s="60"/>
      <c r="D17" s="60"/>
      <c r="E17" s="60"/>
      <c r="F17" s="60"/>
      <c r="G17" s="60"/>
    </row>
    <row r="18" spans="1:7" ht="11" customHeight="1" x14ac:dyDescent="0.15">
      <c r="A18" s="60"/>
      <c r="B18" s="60"/>
      <c r="C18" s="60"/>
      <c r="D18" s="60"/>
      <c r="E18" s="60"/>
      <c r="F18" s="60"/>
      <c r="G18" s="60"/>
    </row>
    <row r="19" spans="1:7" x14ac:dyDescent="0.15">
      <c r="A19" s="60"/>
      <c r="B19" s="60"/>
      <c r="C19" s="60"/>
      <c r="D19" s="60"/>
      <c r="E19" s="60"/>
      <c r="F19" s="60"/>
      <c r="G19" s="60"/>
    </row>
    <row r="20" spans="1:7" x14ac:dyDescent="0.15">
      <c r="A20" s="60"/>
      <c r="B20" s="60"/>
      <c r="C20" s="60"/>
      <c r="D20" s="60"/>
      <c r="E20" s="60"/>
      <c r="F20" s="60"/>
      <c r="G20" s="60"/>
    </row>
    <row r="21" spans="1:7" x14ac:dyDescent="0.15">
      <c r="A21" s="60"/>
      <c r="B21" s="60"/>
      <c r="C21" s="60"/>
      <c r="D21" s="60"/>
      <c r="E21" s="60"/>
      <c r="F21" s="60"/>
      <c r="G21" s="60"/>
    </row>
    <row r="22" spans="1:7" x14ac:dyDescent="0.15">
      <c r="A22" s="60"/>
      <c r="B22" s="60"/>
      <c r="C22" s="60"/>
      <c r="D22" s="60"/>
      <c r="E22" s="60"/>
      <c r="F22" s="60"/>
      <c r="G22" s="60"/>
    </row>
    <row r="23" spans="1:7" x14ac:dyDescent="0.15">
      <c r="A23" s="60"/>
      <c r="B23" s="60"/>
      <c r="C23" s="60"/>
      <c r="D23" s="60"/>
      <c r="E23" s="60"/>
      <c r="F23" s="60"/>
      <c r="G23" s="60"/>
    </row>
    <row r="24" spans="1:7" x14ac:dyDescent="0.15">
      <c r="A24" s="60"/>
      <c r="B24" s="60"/>
      <c r="C24" s="60"/>
      <c r="D24" s="60"/>
      <c r="E24" s="60"/>
      <c r="F24" s="60"/>
      <c r="G24" s="60"/>
    </row>
    <row r="25" spans="1:7" x14ac:dyDescent="0.15">
      <c r="E25" s="60"/>
      <c r="F25" s="60"/>
      <c r="G25" s="60"/>
    </row>
    <row r="26" spans="1:7" x14ac:dyDescent="0.15">
      <c r="E26" s="60"/>
      <c r="F26" s="60"/>
      <c r="G26" s="60"/>
    </row>
    <row r="27" spans="1:7" ht="23.25" customHeight="1" x14ac:dyDescent="0.2">
      <c r="A27" s="366" t="s">
        <v>32</v>
      </c>
      <c r="B27" s="366"/>
      <c r="C27" s="366"/>
      <c r="D27" s="366"/>
      <c r="E27" s="366"/>
      <c r="F27" s="366"/>
      <c r="G27" s="366"/>
    </row>
    <row r="28" spans="1:7" ht="20" x14ac:dyDescent="0.2">
      <c r="A28" s="134"/>
      <c r="B28" s="134"/>
      <c r="C28" s="134"/>
      <c r="D28" s="134"/>
      <c r="E28" s="134"/>
      <c r="F28" s="134"/>
      <c r="G28" s="134"/>
    </row>
    <row r="29" spans="1:7" ht="20" x14ac:dyDescent="0.2">
      <c r="A29" s="362" t="s">
        <v>27</v>
      </c>
      <c r="B29" s="362"/>
      <c r="C29" s="368" t="str">
        <f>+'INGRESO DE DATOS'!$D$15</f>
        <v>NOMBRE COMPLETO</v>
      </c>
      <c r="D29" s="368"/>
      <c r="E29" s="368"/>
      <c r="F29" s="368"/>
      <c r="G29" s="368"/>
    </row>
    <row r="30" spans="1:7" ht="20" x14ac:dyDescent="0.2">
      <c r="A30" s="135"/>
      <c r="B30" s="135"/>
      <c r="C30" s="135"/>
      <c r="D30" s="135"/>
      <c r="E30" s="135"/>
      <c r="F30" s="135"/>
      <c r="G30" s="135"/>
    </row>
    <row r="31" spans="1:7" ht="10.5" customHeight="1" x14ac:dyDescent="0.2">
      <c r="A31" s="134"/>
      <c r="B31" s="134"/>
      <c r="C31" s="135"/>
      <c r="D31" s="135"/>
      <c r="E31" s="135"/>
      <c r="F31" s="135"/>
      <c r="G31" s="135"/>
    </row>
    <row r="32" spans="1:7" ht="20" x14ac:dyDescent="0.2">
      <c r="A32" s="362" t="s">
        <v>28</v>
      </c>
      <c r="B32" s="362"/>
      <c r="C32" s="136">
        <f>+'INGRESO DE DATOS'!$D$17</f>
        <v>2</v>
      </c>
      <c r="D32" s="137"/>
      <c r="E32" s="362" t="s">
        <v>29</v>
      </c>
      <c r="F32" s="362"/>
      <c r="G32" s="136">
        <f>+'INGRESO DE DATOS'!$D$19</f>
        <v>32</v>
      </c>
    </row>
    <row r="33" spans="1:8" ht="20" x14ac:dyDescent="0.2">
      <c r="A33" s="137"/>
      <c r="B33" s="137"/>
      <c r="C33" s="135"/>
      <c r="D33" s="135"/>
      <c r="E33" s="135"/>
      <c r="F33" s="135"/>
      <c r="G33" s="135"/>
    </row>
    <row r="34" spans="1:8" ht="20" x14ac:dyDescent="0.2">
      <c r="A34" s="137"/>
      <c r="B34" s="137"/>
      <c r="C34" s="135"/>
      <c r="D34" s="135"/>
      <c r="E34" s="137"/>
      <c r="F34" s="135"/>
      <c r="G34" s="137"/>
    </row>
    <row r="35" spans="1:8" ht="20" x14ac:dyDescent="0.2">
      <c r="A35" s="362" t="s">
        <v>30</v>
      </c>
      <c r="B35" s="362"/>
      <c r="C35" s="136">
        <f>+'INGRESO DE DATOS'!$J$17</f>
        <v>2</v>
      </c>
      <c r="D35" s="137"/>
      <c r="E35" s="362" t="s">
        <v>31</v>
      </c>
      <c r="F35" s="362"/>
      <c r="G35" s="136">
        <f>+'INGRESO DE DATOS'!$J$19</f>
        <v>46</v>
      </c>
    </row>
    <row r="36" spans="1:8" s="67" customFormat="1" x14ac:dyDescent="0.15">
      <c r="A36" s="60"/>
      <c r="B36" s="65"/>
      <c r="C36" s="60"/>
      <c r="D36" s="60"/>
      <c r="E36" s="60"/>
      <c r="F36" s="60"/>
    </row>
    <row r="37" spans="1:8" s="67" customFormat="1" x14ac:dyDescent="0.15">
      <c r="A37" s="60"/>
      <c r="B37" s="65"/>
      <c r="C37" s="60"/>
      <c r="D37" s="60"/>
      <c r="E37" s="60"/>
      <c r="F37" s="60"/>
    </row>
    <row r="38" spans="1:8" s="67" customFormat="1" ht="20" x14ac:dyDescent="0.2">
      <c r="A38" s="60"/>
      <c r="B38" s="65"/>
      <c r="C38" s="185"/>
      <c r="D38" s="183" t="s">
        <v>73</v>
      </c>
      <c r="E38" s="184">
        <f ca="1">NOW()</f>
        <v>44944.468931481482</v>
      </c>
      <c r="F38" s="60"/>
    </row>
    <row r="39" spans="1:8" s="67" customFormat="1" x14ac:dyDescent="0.15">
      <c r="A39" s="60"/>
      <c r="B39" s="65"/>
      <c r="D39" s="81"/>
      <c r="E39" s="82"/>
      <c r="F39" s="60"/>
    </row>
    <row r="40" spans="1:8" s="67" customFormat="1" ht="23" x14ac:dyDescent="0.25">
      <c r="A40" s="367" t="s">
        <v>68</v>
      </c>
      <c r="B40" s="367"/>
      <c r="C40" s="143"/>
      <c r="D40" s="143"/>
      <c r="E40" s="143"/>
      <c r="F40" s="143"/>
      <c r="G40" s="147"/>
      <c r="H40" s="147"/>
    </row>
    <row r="41" spans="1:8" s="67" customFormat="1" ht="23" x14ac:dyDescent="0.25">
      <c r="A41" s="369" t="s">
        <v>35</v>
      </c>
      <c r="B41" s="370"/>
      <c r="C41" s="148" t="s">
        <v>7</v>
      </c>
      <c r="D41" s="149" t="s">
        <v>8</v>
      </c>
      <c r="E41" s="143"/>
      <c r="F41" s="147"/>
      <c r="G41" s="147"/>
      <c r="H41" s="147"/>
    </row>
    <row r="42" spans="1:8" s="67" customFormat="1" ht="23" x14ac:dyDescent="0.25">
      <c r="A42" s="150" t="s">
        <v>37</v>
      </c>
      <c r="B42" s="151"/>
      <c r="C42" s="150">
        <v>0</v>
      </c>
      <c r="D42" s="152">
        <v>1000</v>
      </c>
      <c r="E42" s="143"/>
      <c r="F42" s="147"/>
      <c r="G42" s="147"/>
      <c r="H42" s="147"/>
    </row>
    <row r="43" spans="1:8" s="67" customFormat="1" ht="23" x14ac:dyDescent="0.25">
      <c r="A43" s="153" t="s">
        <v>38</v>
      </c>
      <c r="B43" s="154"/>
      <c r="C43" s="187">
        <v>0</v>
      </c>
      <c r="D43" s="188">
        <v>1000</v>
      </c>
      <c r="E43" s="143"/>
      <c r="F43" s="147"/>
      <c r="G43" s="147"/>
      <c r="H43" s="147"/>
    </row>
    <row r="44" spans="1:8" s="67" customFormat="1" ht="23" x14ac:dyDescent="0.25">
      <c r="A44" s="365"/>
      <c r="B44" s="365"/>
      <c r="C44" s="361" t="s">
        <v>36</v>
      </c>
      <c r="D44" s="361"/>
      <c r="E44" s="143"/>
      <c r="F44" s="147"/>
      <c r="G44" s="147"/>
      <c r="H44" s="147"/>
    </row>
    <row r="45" spans="1:8" s="67" customFormat="1" ht="23" x14ac:dyDescent="0.25">
      <c r="A45" s="365"/>
      <c r="B45" s="365"/>
      <c r="C45" s="189">
        <f>'Global Ultimate'!G32</f>
        <v>69247</v>
      </c>
      <c r="D45" s="189">
        <f>'Global Ultimate'!H32</f>
        <v>44705</v>
      </c>
      <c r="E45" s="143"/>
      <c r="F45" s="147"/>
      <c r="G45" s="147"/>
      <c r="H45" s="147"/>
    </row>
    <row r="46" spans="1:8" s="67" customFormat="1" ht="23" x14ac:dyDescent="0.25">
      <c r="A46" s="365"/>
      <c r="B46" s="365"/>
      <c r="C46" s="361" t="s">
        <v>39</v>
      </c>
      <c r="D46" s="361"/>
      <c r="E46" s="143"/>
      <c r="F46" s="147"/>
      <c r="G46" s="147"/>
      <c r="H46" s="147"/>
    </row>
    <row r="47" spans="1:8" s="67" customFormat="1" ht="23" x14ac:dyDescent="0.25">
      <c r="A47" s="365"/>
      <c r="B47" s="365"/>
      <c r="C47" s="190">
        <f>'Global Ultimate'!G42</f>
        <v>36736.160000000003</v>
      </c>
      <c r="D47" s="190">
        <f>'Global Ultimate'!H42</f>
        <v>23728.9</v>
      </c>
      <c r="E47" s="143"/>
      <c r="F47" s="147"/>
      <c r="G47" s="147"/>
      <c r="H47" s="147"/>
    </row>
    <row r="48" spans="1:8" s="67" customFormat="1" ht="23" x14ac:dyDescent="0.25">
      <c r="A48" s="62"/>
      <c r="B48" s="62"/>
      <c r="C48" s="190">
        <f>'Global Ultimate'!G43</f>
        <v>36661.160000000003</v>
      </c>
      <c r="D48" s="190">
        <f>'Global Ultimate'!H43</f>
        <v>23653.9</v>
      </c>
      <c r="E48" s="143"/>
      <c r="F48" s="147"/>
      <c r="G48" s="147"/>
      <c r="H48" s="147"/>
    </row>
    <row r="49" spans="1:8" s="67" customFormat="1" ht="23" x14ac:dyDescent="0.25">
      <c r="A49" s="365"/>
      <c r="B49" s="365"/>
      <c r="C49" s="361" t="s">
        <v>45</v>
      </c>
      <c r="D49" s="361"/>
      <c r="E49" s="143"/>
      <c r="F49" s="147"/>
      <c r="G49" s="147"/>
      <c r="H49" s="147"/>
    </row>
    <row r="50" spans="1:8" s="67" customFormat="1" ht="23" x14ac:dyDescent="0.25">
      <c r="A50" s="365"/>
      <c r="B50" s="365"/>
      <c r="C50" s="190">
        <f>'Global Ultimate'!G54</f>
        <v>19097.300000000003</v>
      </c>
      <c r="D50" s="190">
        <f>'Global Ultimate'!H54</f>
        <v>12348.250000000002</v>
      </c>
      <c r="E50" s="143"/>
      <c r="F50" s="147"/>
      <c r="G50" s="147"/>
      <c r="H50" s="147"/>
    </row>
    <row r="51" spans="1:8" s="67" customFormat="1" ht="23" x14ac:dyDescent="0.25">
      <c r="A51" s="62"/>
      <c r="B51" s="62"/>
      <c r="C51" s="190">
        <f>'Global Ultimate'!G55</f>
        <v>19022.300000000003</v>
      </c>
      <c r="D51" s="190">
        <f>'Global Ultimate'!H55</f>
        <v>12273.250000000002</v>
      </c>
      <c r="E51" s="143"/>
      <c r="F51" s="147"/>
      <c r="G51" s="147"/>
      <c r="H51" s="147"/>
    </row>
    <row r="52" spans="1:8" s="67" customFormat="1" ht="23" x14ac:dyDescent="0.25">
      <c r="A52" s="371" t="s">
        <v>74</v>
      </c>
      <c r="B52" s="371"/>
      <c r="C52" s="196">
        <f>'Global Ultimate'!G33</f>
        <v>8825</v>
      </c>
      <c r="D52" s="196">
        <f>'Global Ultimate'!H33</f>
        <v>5693</v>
      </c>
      <c r="E52" s="143"/>
      <c r="F52" s="147"/>
      <c r="G52" s="147"/>
      <c r="H52" s="147"/>
    </row>
    <row r="53" spans="1:8" s="67" customFormat="1" ht="23" x14ac:dyDescent="0.25">
      <c r="A53" s="201"/>
      <c r="B53" s="201"/>
      <c r="C53" s="361" t="s">
        <v>76</v>
      </c>
      <c r="D53" s="361"/>
      <c r="E53" s="143"/>
      <c r="F53" s="147"/>
      <c r="G53" s="147"/>
      <c r="H53" s="147"/>
    </row>
    <row r="54" spans="1:8" s="67" customFormat="1" ht="23" x14ac:dyDescent="0.25">
      <c r="A54" s="201"/>
      <c r="B54" s="201"/>
      <c r="C54" s="190">
        <f>'Global Ultimate'!G66</f>
        <v>6531.0533333333342</v>
      </c>
      <c r="D54" s="190">
        <f>'Global Ultimate'!H66</f>
        <v>4240.4666666666672</v>
      </c>
      <c r="E54" s="143"/>
      <c r="F54" s="147"/>
      <c r="G54" s="147"/>
      <c r="H54" s="147"/>
    </row>
    <row r="55" spans="1:8" s="67" customFormat="1" ht="23" x14ac:dyDescent="0.25">
      <c r="A55" s="201"/>
      <c r="B55" s="201"/>
      <c r="C55" s="190">
        <f>'Global Ultimate'!G67</f>
        <v>6456.0533333333342</v>
      </c>
      <c r="D55" s="190">
        <f>'Global Ultimate'!H67</f>
        <v>4165.4666666666672</v>
      </c>
      <c r="E55" s="143"/>
      <c r="F55" s="147"/>
      <c r="G55" s="147"/>
      <c r="H55" s="147"/>
    </row>
    <row r="56" spans="1:8" s="67" customFormat="1" ht="23" x14ac:dyDescent="0.25">
      <c r="A56" s="142"/>
      <c r="B56" s="144"/>
      <c r="C56" s="143"/>
      <c r="D56" s="143"/>
      <c r="E56" s="143"/>
      <c r="F56" s="143"/>
      <c r="G56" s="147"/>
      <c r="H56" s="147"/>
    </row>
    <row r="57" spans="1:8" s="67" customFormat="1" ht="23" x14ac:dyDescent="0.25">
      <c r="A57" s="367" t="s">
        <v>69</v>
      </c>
      <c r="B57" s="367"/>
      <c r="C57" s="143"/>
      <c r="D57" s="143"/>
      <c r="E57" s="143"/>
      <c r="F57" s="143"/>
      <c r="G57" s="147"/>
      <c r="H57" s="147"/>
    </row>
    <row r="58" spans="1:8" s="67" customFormat="1" ht="23" x14ac:dyDescent="0.25">
      <c r="A58" s="363" t="s">
        <v>35</v>
      </c>
      <c r="B58" s="364"/>
      <c r="C58" s="155"/>
      <c r="D58" s="156" t="s">
        <v>7</v>
      </c>
      <c r="E58" s="157" t="s">
        <v>8</v>
      </c>
      <c r="F58" s="158" t="s">
        <v>9</v>
      </c>
      <c r="G58" s="158" t="s">
        <v>60</v>
      </c>
      <c r="H58" s="158" t="s">
        <v>61</v>
      </c>
    </row>
    <row r="59" spans="1:8" s="67" customFormat="1" ht="23" x14ac:dyDescent="0.15">
      <c r="A59" s="159" t="s">
        <v>37</v>
      </c>
      <c r="B59" s="160"/>
      <c r="C59" s="160"/>
      <c r="D59" s="159">
        <v>250</v>
      </c>
      <c r="E59" s="160">
        <v>2000</v>
      </c>
      <c r="F59" s="161">
        <v>3500</v>
      </c>
      <c r="G59" s="161">
        <v>5000</v>
      </c>
      <c r="H59" s="161">
        <v>10000</v>
      </c>
    </row>
    <row r="60" spans="1:8" s="67" customFormat="1" ht="23" x14ac:dyDescent="0.15">
      <c r="A60" s="162" t="s">
        <v>38</v>
      </c>
      <c r="B60" s="163"/>
      <c r="C60" s="163"/>
      <c r="D60" s="187">
        <v>5000</v>
      </c>
      <c r="E60" s="191">
        <v>2000</v>
      </c>
      <c r="F60" s="192">
        <v>3500</v>
      </c>
      <c r="G60" s="192">
        <v>5000</v>
      </c>
      <c r="H60" s="192">
        <v>10000</v>
      </c>
    </row>
    <row r="61" spans="1:8" s="67" customFormat="1" ht="23" x14ac:dyDescent="0.25">
      <c r="A61" s="365"/>
      <c r="B61" s="365"/>
      <c r="C61" s="62"/>
      <c r="D61" s="361" t="s">
        <v>36</v>
      </c>
      <c r="E61" s="361"/>
      <c r="F61" s="361"/>
      <c r="G61" s="361"/>
      <c r="H61" s="361"/>
    </row>
    <row r="62" spans="1:8" ht="23" x14ac:dyDescent="0.25">
      <c r="A62" s="365"/>
      <c r="B62" s="365"/>
      <c r="C62" s="62"/>
      <c r="D62" s="189">
        <f>+'Global Elite'!G34</f>
        <v>29503</v>
      </c>
      <c r="E62" s="190">
        <f>+'Global Elite'!H34</f>
        <v>25872</v>
      </c>
      <c r="F62" s="190">
        <f>+'Global Elite'!I34</f>
        <v>21392</v>
      </c>
      <c r="G62" s="190">
        <f>+'Global Elite'!J34</f>
        <v>18560</v>
      </c>
      <c r="H62" s="190">
        <f>+'Global Elite'!K34</f>
        <v>14414</v>
      </c>
    </row>
    <row r="63" spans="1:8" ht="23" x14ac:dyDescent="0.25">
      <c r="A63" s="365"/>
      <c r="B63" s="365"/>
      <c r="C63" s="62"/>
      <c r="D63" s="361" t="s">
        <v>39</v>
      </c>
      <c r="E63" s="361"/>
      <c r="F63" s="361"/>
      <c r="G63" s="361"/>
      <c r="H63" s="361"/>
    </row>
    <row r="64" spans="1:8" ht="23" x14ac:dyDescent="0.25">
      <c r="A64" s="365"/>
      <c r="B64" s="365"/>
      <c r="C64" s="62"/>
      <c r="D64" s="190">
        <f>+'Global Elite'!G45</f>
        <v>15671.84</v>
      </c>
      <c r="E64" s="190">
        <f>+'Global Elite'!H45</f>
        <v>13747.41</v>
      </c>
      <c r="F64" s="190">
        <f>+'Global Elite'!I45</f>
        <v>11373.01</v>
      </c>
      <c r="G64" s="190">
        <f>+'Global Elite'!J45</f>
        <v>9872.0499999999993</v>
      </c>
      <c r="H64" s="190">
        <f>+'Global Elite'!K45</f>
        <v>7674.67</v>
      </c>
    </row>
    <row r="65" spans="1:8" ht="23" x14ac:dyDescent="0.25">
      <c r="A65" s="62"/>
      <c r="B65" s="62"/>
      <c r="C65" s="62"/>
      <c r="D65" s="190">
        <f>+'Global Elite'!G46</f>
        <v>15596.84</v>
      </c>
      <c r="E65" s="190">
        <f>+'Global Elite'!H46</f>
        <v>13672.41</v>
      </c>
      <c r="F65" s="190">
        <f>+'Global Elite'!I46</f>
        <v>11298.01</v>
      </c>
      <c r="G65" s="190">
        <f>+'Global Elite'!J46</f>
        <v>9797.0499999999993</v>
      </c>
      <c r="H65" s="190">
        <f>+'Global Elite'!K46</f>
        <v>7599.67</v>
      </c>
    </row>
    <row r="66" spans="1:8" ht="23" x14ac:dyDescent="0.25">
      <c r="A66" s="365"/>
      <c r="B66" s="365"/>
      <c r="C66" s="62"/>
      <c r="D66" s="361" t="s">
        <v>45</v>
      </c>
      <c r="E66" s="361"/>
      <c r="F66" s="361"/>
      <c r="G66" s="361"/>
      <c r="H66" s="361"/>
    </row>
    <row r="67" spans="1:8" ht="23" x14ac:dyDescent="0.25">
      <c r="A67" s="365"/>
      <c r="B67" s="365"/>
      <c r="C67" s="62"/>
      <c r="D67" s="190">
        <f>+'Global Elite'!G58</f>
        <v>8167.7000000000007</v>
      </c>
      <c r="E67" s="190">
        <f>+'Global Elite'!H58</f>
        <v>7169.1750000000002</v>
      </c>
      <c r="F67" s="190">
        <f>+'Global Elite'!I58</f>
        <v>5937.1750000000011</v>
      </c>
      <c r="G67" s="190">
        <f>+'Global Elite'!J58</f>
        <v>5158.375</v>
      </c>
      <c r="H67" s="190">
        <f>+'Global Elite'!K58</f>
        <v>4018.2250000000004</v>
      </c>
    </row>
    <row r="68" spans="1:8" ht="23" x14ac:dyDescent="0.25">
      <c r="A68" s="62"/>
      <c r="B68" s="62"/>
      <c r="C68" s="62"/>
      <c r="D68" s="190">
        <f>+'Global Elite'!G59</f>
        <v>8092.7000000000007</v>
      </c>
      <c r="E68" s="190">
        <f>+'Global Elite'!H59</f>
        <v>7094.1750000000002</v>
      </c>
      <c r="F68" s="190">
        <f>+'Global Elite'!I59</f>
        <v>5862.1750000000011</v>
      </c>
      <c r="G68" s="190">
        <f>+'Global Elite'!J59</f>
        <v>5083.375</v>
      </c>
      <c r="H68" s="190">
        <f>+'Global Elite'!K59</f>
        <v>3943.2250000000004</v>
      </c>
    </row>
    <row r="69" spans="1:8" s="67" customFormat="1" ht="21" customHeight="1" x14ac:dyDescent="0.15">
      <c r="A69" s="371" t="s">
        <v>74</v>
      </c>
      <c r="B69" s="371"/>
      <c r="C69" s="371"/>
      <c r="D69" s="196">
        <f>+'Global Elite'!G35</f>
        <v>3796</v>
      </c>
      <c r="E69" s="196">
        <f>+'Global Elite'!H35</f>
        <v>3328</v>
      </c>
      <c r="F69" s="196">
        <f>+'Global Elite'!I35</f>
        <v>2819</v>
      </c>
      <c r="G69" s="196">
        <f>+'Global Elite'!J35</f>
        <v>2446</v>
      </c>
      <c r="H69" s="196">
        <f>+'Global Elite'!K35</f>
        <v>1898</v>
      </c>
    </row>
    <row r="70" spans="1:8" s="67" customFormat="1" ht="21" customHeight="1" x14ac:dyDescent="0.15">
      <c r="A70" s="201"/>
      <c r="B70" s="201"/>
      <c r="C70" s="201"/>
      <c r="D70" s="361" t="s">
        <v>76</v>
      </c>
      <c r="E70" s="361"/>
      <c r="F70" s="361"/>
      <c r="G70" s="361"/>
      <c r="H70" s="361"/>
    </row>
    <row r="71" spans="1:8" s="67" customFormat="1" ht="21" customHeight="1" x14ac:dyDescent="0.15">
      <c r="A71" s="201"/>
      <c r="B71" s="201"/>
      <c r="C71" s="201"/>
      <c r="D71" s="190">
        <f>'Global Elite'!G71</f>
        <v>2821.6133333333337</v>
      </c>
      <c r="E71" s="190">
        <f>'Global Elite'!H71</f>
        <v>2482.7199999999998</v>
      </c>
      <c r="F71" s="190">
        <f>'Global Elite'!I71</f>
        <v>2064.5866666666666</v>
      </c>
      <c r="G71" s="190">
        <f>'Global Elite'!J71</f>
        <v>1800.2666666666667</v>
      </c>
      <c r="H71" s="190">
        <f>'Global Elite'!K71</f>
        <v>1413.3066666666668</v>
      </c>
    </row>
    <row r="72" spans="1:8" s="67" customFormat="1" ht="21" customHeight="1" x14ac:dyDescent="0.15">
      <c r="A72" s="201"/>
      <c r="B72" s="201"/>
      <c r="C72" s="201"/>
      <c r="D72" s="190">
        <f>'Global Elite'!G72</f>
        <v>2746.6133333333337</v>
      </c>
      <c r="E72" s="190">
        <f>'Global Elite'!H72</f>
        <v>2407.7199999999998</v>
      </c>
      <c r="F72" s="190">
        <f>'Global Elite'!I72</f>
        <v>1989.5866666666666</v>
      </c>
      <c r="G72" s="190">
        <f>'Global Elite'!J72</f>
        <v>1725.2666666666667</v>
      </c>
      <c r="H72" s="190">
        <f>'Global Elite'!K72</f>
        <v>1338.3066666666668</v>
      </c>
    </row>
    <row r="73" spans="1:8" s="67" customFormat="1" ht="23" x14ac:dyDescent="0.25">
      <c r="A73" s="62"/>
      <c r="B73" s="62"/>
      <c r="C73" s="141"/>
      <c r="D73" s="141"/>
      <c r="E73" s="141"/>
      <c r="F73" s="147"/>
      <c r="G73" s="147"/>
      <c r="H73" s="147"/>
    </row>
    <row r="74" spans="1:8" s="67" customFormat="1" ht="23" x14ac:dyDescent="0.25">
      <c r="A74" s="142" t="s">
        <v>21</v>
      </c>
      <c r="B74" s="144"/>
      <c r="C74" s="143"/>
      <c r="D74" s="143"/>
      <c r="E74" s="143"/>
      <c r="F74" s="143"/>
      <c r="G74" s="147"/>
      <c r="H74" s="147"/>
    </row>
    <row r="75" spans="1:8" s="67" customFormat="1" ht="23" x14ac:dyDescent="0.25">
      <c r="A75" s="374" t="s">
        <v>35</v>
      </c>
      <c r="B75" s="375"/>
      <c r="C75" s="164"/>
      <c r="D75" s="164"/>
      <c r="E75" s="165" t="s">
        <v>7</v>
      </c>
      <c r="F75" s="165" t="s">
        <v>8</v>
      </c>
      <c r="G75" s="166" t="s">
        <v>9</v>
      </c>
      <c r="H75" s="166" t="s">
        <v>9</v>
      </c>
    </row>
    <row r="76" spans="1:8" s="67" customFormat="1" ht="23" x14ac:dyDescent="0.15">
      <c r="A76" s="167" t="s">
        <v>37</v>
      </c>
      <c r="B76" s="168"/>
      <c r="C76" s="168"/>
      <c r="D76" s="168"/>
      <c r="E76" s="169">
        <v>250</v>
      </c>
      <c r="F76" s="168">
        <v>2000</v>
      </c>
      <c r="G76" s="170">
        <v>5000</v>
      </c>
      <c r="H76" s="170">
        <v>10000</v>
      </c>
    </row>
    <row r="77" spans="1:8" s="67" customFormat="1" ht="23" x14ac:dyDescent="0.15">
      <c r="A77" s="171" t="s">
        <v>38</v>
      </c>
      <c r="B77" s="172"/>
      <c r="C77" s="172"/>
      <c r="D77" s="172"/>
      <c r="E77" s="193">
        <v>5000</v>
      </c>
      <c r="F77" s="194">
        <v>2000</v>
      </c>
      <c r="G77" s="195">
        <v>5000</v>
      </c>
      <c r="H77" s="195">
        <v>10000</v>
      </c>
    </row>
    <row r="78" spans="1:8" s="67" customFormat="1" ht="23" x14ac:dyDescent="0.25">
      <c r="A78" s="365"/>
      <c r="B78" s="365"/>
      <c r="C78" s="62"/>
      <c r="D78" s="62"/>
      <c r="E78" s="361" t="s">
        <v>36</v>
      </c>
      <c r="F78" s="361"/>
      <c r="G78" s="361"/>
      <c r="H78" s="361"/>
    </row>
    <row r="79" spans="1:8" s="67" customFormat="1" ht="23" x14ac:dyDescent="0.25">
      <c r="A79" s="365"/>
      <c r="B79" s="365"/>
      <c r="C79" s="62"/>
      <c r="D79" s="62"/>
      <c r="E79" s="190">
        <f>+'Global Premier'!G35</f>
        <v>21052</v>
      </c>
      <c r="F79" s="190">
        <f>+'Global Premier'!H35</f>
        <v>19110</v>
      </c>
      <c r="G79" s="190">
        <f>+'Global Premier'!I35</f>
        <v>14133</v>
      </c>
      <c r="H79" s="190">
        <f>+'Global Premier'!J35</f>
        <v>10534</v>
      </c>
    </row>
    <row r="80" spans="1:8" s="67" customFormat="1" ht="23" x14ac:dyDescent="0.25">
      <c r="A80" s="365"/>
      <c r="B80" s="365"/>
      <c r="C80" s="62"/>
      <c r="D80" s="62"/>
      <c r="E80" s="361" t="s">
        <v>39</v>
      </c>
      <c r="F80" s="361"/>
      <c r="G80" s="361"/>
      <c r="H80" s="361"/>
    </row>
    <row r="81" spans="1:8" s="67" customFormat="1" ht="23" x14ac:dyDescent="0.25">
      <c r="A81" s="365"/>
      <c r="B81" s="365"/>
      <c r="C81" s="62"/>
      <c r="D81" s="62"/>
      <c r="E81" s="190">
        <f>+'Global Premier'!G45</f>
        <v>11192.810000000001</v>
      </c>
      <c r="F81" s="190">
        <f>+'Global Premier'!H45</f>
        <v>10163.549999999999</v>
      </c>
      <c r="G81" s="190">
        <f>+'Global Premier'!I45</f>
        <v>7525.74</v>
      </c>
      <c r="H81" s="190">
        <f>+'Global Premier'!J45</f>
        <v>5618.27</v>
      </c>
    </row>
    <row r="82" spans="1:8" s="67" customFormat="1" ht="23" x14ac:dyDescent="0.25">
      <c r="A82" s="62"/>
      <c r="B82" s="62"/>
      <c r="C82" s="62"/>
      <c r="D82" s="62"/>
      <c r="E82" s="190">
        <f>+'Global Premier'!G46</f>
        <v>11117.810000000001</v>
      </c>
      <c r="F82" s="190">
        <f>+'Global Premier'!H46</f>
        <v>10088.549999999999</v>
      </c>
      <c r="G82" s="190">
        <f>+'Global Premier'!I46</f>
        <v>7450.74</v>
      </c>
      <c r="H82" s="190">
        <f>+'Global Premier'!J46</f>
        <v>5543.27</v>
      </c>
    </row>
    <row r="83" spans="1:8" s="67" customFormat="1" ht="21" customHeight="1" x14ac:dyDescent="0.25">
      <c r="A83" s="365"/>
      <c r="B83" s="365"/>
      <c r="C83" s="62"/>
      <c r="D83" s="62"/>
      <c r="E83" s="361" t="s">
        <v>45</v>
      </c>
      <c r="F83" s="361"/>
      <c r="G83" s="361"/>
      <c r="H83" s="361"/>
    </row>
    <row r="84" spans="1:8" s="67" customFormat="1" ht="23" x14ac:dyDescent="0.25">
      <c r="A84" s="365"/>
      <c r="B84" s="365"/>
      <c r="C84" s="62"/>
      <c r="D84" s="62"/>
      <c r="E84" s="190">
        <f>+'Global Premier'!G57</f>
        <v>5843.6750000000002</v>
      </c>
      <c r="F84" s="190">
        <f>+'Global Premier'!H57</f>
        <v>5309.625</v>
      </c>
      <c r="G84" s="190">
        <f>+'Global Premier'!I57</f>
        <v>3940.9500000000003</v>
      </c>
      <c r="H84" s="190">
        <f>+'Global Premier'!J57</f>
        <v>2951.2250000000004</v>
      </c>
    </row>
    <row r="85" spans="1:8" s="67" customFormat="1" ht="23" x14ac:dyDescent="0.25">
      <c r="A85" s="62"/>
      <c r="B85" s="62"/>
      <c r="C85" s="62"/>
      <c r="D85" s="62"/>
      <c r="E85" s="190">
        <f>+'Global Premier'!G58</f>
        <v>5768.6750000000002</v>
      </c>
      <c r="F85" s="190">
        <f>+'Global Premier'!H58</f>
        <v>5234.625</v>
      </c>
      <c r="G85" s="190">
        <f>+'Global Premier'!I58</f>
        <v>3865.9500000000003</v>
      </c>
      <c r="H85" s="190">
        <f>+'Global Premier'!J58</f>
        <v>2876.2250000000004</v>
      </c>
    </row>
    <row r="86" spans="1:8" s="67" customFormat="1" ht="23" x14ac:dyDescent="0.25">
      <c r="A86" s="62"/>
      <c r="B86" s="62"/>
      <c r="C86" s="62"/>
      <c r="D86" s="62"/>
      <c r="E86" s="361" t="s">
        <v>76</v>
      </c>
      <c r="F86" s="361"/>
      <c r="G86" s="361"/>
      <c r="H86" s="361"/>
    </row>
    <row r="87" spans="1:8" s="67" customFormat="1" ht="23" x14ac:dyDescent="0.25">
      <c r="A87" s="62"/>
      <c r="B87" s="62"/>
      <c r="C87" s="62"/>
      <c r="D87" s="62"/>
      <c r="E87" s="190">
        <f>'Global Premier'!G69</f>
        <v>2032.8533333333335</v>
      </c>
      <c r="F87" s="190">
        <f>'Global Premier'!H69</f>
        <v>1851.6000000000001</v>
      </c>
      <c r="G87" s="190">
        <f>'Global Premier'!I69</f>
        <v>1387.08</v>
      </c>
      <c r="H87" s="190">
        <f>'Global Premier'!J69</f>
        <v>1051.1733333333334</v>
      </c>
    </row>
    <row r="88" spans="1:8" s="67" customFormat="1" ht="23" x14ac:dyDescent="0.25">
      <c r="A88" s="62"/>
      <c r="B88" s="62"/>
      <c r="C88" s="62"/>
      <c r="D88" s="62"/>
      <c r="E88" s="190">
        <f>'Global Premier'!G70</f>
        <v>1957.8533333333335</v>
      </c>
      <c r="F88" s="190">
        <f>'Global Premier'!H70</f>
        <v>1776.6000000000001</v>
      </c>
      <c r="G88" s="190">
        <f>'Global Premier'!I70</f>
        <v>1312.08</v>
      </c>
      <c r="H88" s="190">
        <f>'Global Premier'!J70</f>
        <v>976.1733333333334</v>
      </c>
    </row>
    <row r="89" spans="1:8" s="67" customFormat="1" ht="23" x14ac:dyDescent="0.25">
      <c r="A89" s="62"/>
      <c r="B89" s="62"/>
      <c r="C89" s="141"/>
      <c r="D89" s="141"/>
      <c r="E89" s="141"/>
      <c r="F89" s="147"/>
      <c r="G89" s="147"/>
      <c r="H89" s="147"/>
    </row>
    <row r="90" spans="1:8" s="67" customFormat="1" ht="23" x14ac:dyDescent="0.25">
      <c r="A90" s="142" t="s">
        <v>70</v>
      </c>
      <c r="B90" s="144"/>
      <c r="C90" s="143"/>
      <c r="D90" s="143"/>
      <c r="E90" s="143"/>
      <c r="F90" s="143"/>
      <c r="G90" s="147"/>
      <c r="H90" s="147"/>
    </row>
    <row r="91" spans="1:8" s="67" customFormat="1" ht="23" x14ac:dyDescent="0.25">
      <c r="A91" s="372" t="s">
        <v>35</v>
      </c>
      <c r="B91" s="373"/>
      <c r="C91" s="173"/>
      <c r="D91" s="173"/>
      <c r="E91" s="174" t="s">
        <v>7</v>
      </c>
      <c r="F91" s="174" t="s">
        <v>8</v>
      </c>
      <c r="G91" s="175" t="s">
        <v>9</v>
      </c>
      <c r="H91" s="175" t="s">
        <v>60</v>
      </c>
    </row>
    <row r="92" spans="1:8" s="67" customFormat="1" ht="23" x14ac:dyDescent="0.15">
      <c r="A92" s="176" t="s">
        <v>49</v>
      </c>
      <c r="B92" s="168"/>
      <c r="C92" s="168"/>
      <c r="D92" s="168"/>
      <c r="E92" s="169">
        <v>250</v>
      </c>
      <c r="F92" s="168">
        <v>2000</v>
      </c>
      <c r="G92" s="170">
        <v>5000</v>
      </c>
      <c r="H92" s="170">
        <v>10000</v>
      </c>
    </row>
    <row r="93" spans="1:8" s="67" customFormat="1" ht="23" x14ac:dyDescent="0.15">
      <c r="A93" s="177" t="s">
        <v>50</v>
      </c>
      <c r="B93" s="178"/>
      <c r="C93" s="178"/>
      <c r="D93" s="178"/>
      <c r="E93" s="193">
        <v>5000</v>
      </c>
      <c r="F93" s="194">
        <v>2000</v>
      </c>
      <c r="G93" s="195">
        <v>5000</v>
      </c>
      <c r="H93" s="195">
        <v>10000</v>
      </c>
    </row>
    <row r="94" spans="1:8" s="67" customFormat="1" ht="23" x14ac:dyDescent="0.25">
      <c r="A94" s="365"/>
      <c r="B94" s="365"/>
      <c r="C94" s="62"/>
      <c r="D94" s="62"/>
      <c r="E94" s="361" t="s">
        <v>36</v>
      </c>
      <c r="F94" s="361"/>
      <c r="G94" s="361"/>
      <c r="H94" s="361"/>
    </row>
    <row r="95" spans="1:8" s="67" customFormat="1" ht="23" x14ac:dyDescent="0.25">
      <c r="A95" s="365"/>
      <c r="B95" s="365"/>
      <c r="C95" s="62"/>
      <c r="D95" s="62"/>
      <c r="E95" s="190">
        <f>+'Global Select'!G34</f>
        <v>15196</v>
      </c>
      <c r="F95" s="190">
        <f>+'Global Select'!H34</f>
        <v>14585</v>
      </c>
      <c r="G95" s="190">
        <f>+'Global Select'!I34</f>
        <v>10828</v>
      </c>
      <c r="H95" s="190">
        <f>+'Global Select'!J34</f>
        <v>8078</v>
      </c>
    </row>
    <row r="96" spans="1:8" s="67" customFormat="1" ht="21" customHeight="1" x14ac:dyDescent="0.25">
      <c r="A96" s="365"/>
      <c r="B96" s="365"/>
      <c r="C96" s="62"/>
      <c r="D96" s="62"/>
      <c r="E96" s="361" t="s">
        <v>39</v>
      </c>
      <c r="F96" s="361"/>
      <c r="G96" s="361"/>
      <c r="H96" s="361"/>
    </row>
    <row r="97" spans="1:8" s="67" customFormat="1" ht="23" x14ac:dyDescent="0.25">
      <c r="A97" s="365"/>
      <c r="B97" s="365"/>
      <c r="C97" s="62"/>
      <c r="D97" s="62"/>
      <c r="E97" s="190">
        <f>+'Global Select'!G44</f>
        <v>8089.13</v>
      </c>
      <c r="F97" s="190">
        <f>+'Global Select'!H44</f>
        <v>7765.3000000000011</v>
      </c>
      <c r="G97" s="190">
        <f>+'Global Select'!I44</f>
        <v>5774.09</v>
      </c>
      <c r="H97" s="190">
        <f>+'Global Select'!J44</f>
        <v>4316.59</v>
      </c>
    </row>
    <row r="98" spans="1:8" s="67" customFormat="1" ht="23" x14ac:dyDescent="0.25">
      <c r="A98" s="62"/>
      <c r="B98" s="62"/>
      <c r="C98" s="62"/>
      <c r="D98" s="62"/>
      <c r="E98" s="190">
        <f>+'Global Select'!G45</f>
        <v>8014.13</v>
      </c>
      <c r="F98" s="190">
        <f>+'Global Select'!H45</f>
        <v>7690.3000000000011</v>
      </c>
      <c r="G98" s="190">
        <f>+'Global Select'!I45</f>
        <v>5699.09</v>
      </c>
      <c r="H98" s="190">
        <f>+'Global Select'!J45</f>
        <v>4241.59</v>
      </c>
    </row>
    <row r="99" spans="1:8" s="67" customFormat="1" ht="23" x14ac:dyDescent="0.25">
      <c r="A99" s="365"/>
      <c r="B99" s="365"/>
      <c r="C99" s="62"/>
      <c r="D99" s="62"/>
      <c r="E99" s="361" t="s">
        <v>45</v>
      </c>
      <c r="F99" s="361"/>
      <c r="G99" s="361"/>
      <c r="H99" s="361"/>
    </row>
    <row r="100" spans="1:8" s="67" customFormat="1" ht="23" x14ac:dyDescent="0.25">
      <c r="A100" s="365"/>
      <c r="B100" s="365"/>
      <c r="C100" s="62"/>
      <c r="D100" s="62"/>
      <c r="E100" s="190">
        <f>+'Global Select'!G56</f>
        <v>4233.2750000000005</v>
      </c>
      <c r="F100" s="190">
        <f>+'Global Select'!H56</f>
        <v>4065.25</v>
      </c>
      <c r="G100" s="190">
        <f>+'Global Select'!I56</f>
        <v>3032.0749999999998</v>
      </c>
      <c r="H100" s="190">
        <f>+'Global Select'!J56</f>
        <v>2275.8250000000003</v>
      </c>
    </row>
    <row r="101" spans="1:8" s="67" customFormat="1" ht="23" x14ac:dyDescent="0.25">
      <c r="A101" s="62"/>
      <c r="B101" s="62"/>
      <c r="C101" s="62"/>
      <c r="D101" s="62"/>
      <c r="E101" s="190">
        <f>+'Global Select'!G57</f>
        <v>4158.2750000000005</v>
      </c>
      <c r="F101" s="190">
        <f>+'Global Select'!H57</f>
        <v>3990.25</v>
      </c>
      <c r="G101" s="190">
        <f>+'Global Select'!I57</f>
        <v>2957.0749999999998</v>
      </c>
      <c r="H101" s="190">
        <f>+'Global Select'!J57</f>
        <v>2200.8250000000003</v>
      </c>
    </row>
    <row r="102" spans="1:8" s="67" customFormat="1" ht="23" x14ac:dyDescent="0.25">
      <c r="A102" s="62"/>
      <c r="B102" s="62"/>
      <c r="C102" s="62"/>
      <c r="D102" s="62"/>
      <c r="E102" s="361" t="s">
        <v>76</v>
      </c>
      <c r="F102" s="361"/>
      <c r="G102" s="361"/>
      <c r="H102" s="361"/>
    </row>
    <row r="103" spans="1:8" s="67" customFormat="1" ht="23" x14ac:dyDescent="0.25">
      <c r="A103" s="62"/>
      <c r="B103" s="62"/>
      <c r="C103" s="62"/>
      <c r="D103" s="62"/>
      <c r="E103" s="190">
        <f>'Global Select'!G68</f>
        <v>1486.2933333333335</v>
      </c>
      <c r="F103" s="190">
        <f>'Global Select'!H68</f>
        <v>1429.2666666666667</v>
      </c>
      <c r="G103" s="190">
        <f>'Global Select'!I68</f>
        <v>1078.6133333333335</v>
      </c>
      <c r="H103" s="190">
        <f>'Global Select'!J68</f>
        <v>821.94666666666672</v>
      </c>
    </row>
    <row r="104" spans="1:8" s="67" customFormat="1" ht="23" x14ac:dyDescent="0.25">
      <c r="A104" s="62"/>
      <c r="B104" s="62"/>
      <c r="C104" s="62"/>
      <c r="D104" s="62"/>
      <c r="E104" s="190">
        <f>'Global Select'!G69</f>
        <v>1411.2933333333335</v>
      </c>
      <c r="F104" s="190">
        <f>'Global Select'!H69</f>
        <v>1354.2666666666667</v>
      </c>
      <c r="G104" s="190">
        <f>'Global Select'!I69</f>
        <v>1003.6133333333335</v>
      </c>
      <c r="H104" s="190">
        <f>'Global Select'!J69</f>
        <v>746.94666666666672</v>
      </c>
    </row>
    <row r="105" spans="1:8" s="67" customFormat="1" ht="23" x14ac:dyDescent="0.25">
      <c r="A105" s="62"/>
      <c r="B105" s="62"/>
      <c r="C105" s="141"/>
      <c r="D105" s="141"/>
      <c r="E105" s="141"/>
      <c r="F105" s="147"/>
      <c r="G105" s="147"/>
      <c r="H105" s="147"/>
    </row>
    <row r="106" spans="1:8" s="67" customFormat="1" ht="23" x14ac:dyDescent="0.25">
      <c r="A106" s="367" t="s">
        <v>71</v>
      </c>
      <c r="B106" s="367"/>
      <c r="C106" s="367"/>
      <c r="D106" s="143"/>
      <c r="E106" s="143"/>
      <c r="F106" s="147"/>
      <c r="G106" s="147"/>
      <c r="H106" s="147"/>
    </row>
    <row r="107" spans="1:8" s="67" customFormat="1" ht="23" x14ac:dyDescent="0.25">
      <c r="A107" s="363" t="s">
        <v>35</v>
      </c>
      <c r="B107" s="364"/>
      <c r="C107" s="156" t="s">
        <v>7</v>
      </c>
      <c r="D107" s="158" t="s">
        <v>8</v>
      </c>
      <c r="E107" s="147"/>
      <c r="F107" s="147"/>
      <c r="G107" s="147"/>
      <c r="H107" s="147"/>
    </row>
    <row r="108" spans="1:8" s="67" customFormat="1" ht="23" x14ac:dyDescent="0.25">
      <c r="A108" s="179" t="s">
        <v>49</v>
      </c>
      <c r="B108" s="160"/>
      <c r="C108" s="159">
        <v>10000</v>
      </c>
      <c r="D108" s="161">
        <v>20000</v>
      </c>
      <c r="E108" s="147"/>
      <c r="F108" s="147"/>
      <c r="G108" s="147"/>
      <c r="H108" s="147"/>
    </row>
    <row r="109" spans="1:8" s="67" customFormat="1" ht="23" x14ac:dyDescent="0.25">
      <c r="A109" s="180" t="s">
        <v>50</v>
      </c>
      <c r="B109" s="163"/>
      <c r="C109" s="187">
        <v>10000</v>
      </c>
      <c r="D109" s="192">
        <v>20000</v>
      </c>
      <c r="E109" s="147"/>
      <c r="F109" s="147"/>
      <c r="G109" s="147"/>
      <c r="H109" s="147"/>
    </row>
    <row r="110" spans="1:8" s="67" customFormat="1" ht="23" x14ac:dyDescent="0.25">
      <c r="A110" s="365"/>
      <c r="B110" s="365"/>
      <c r="C110" s="361" t="s">
        <v>36</v>
      </c>
      <c r="D110" s="361"/>
      <c r="E110" s="147"/>
      <c r="F110" s="147"/>
      <c r="G110" s="147"/>
      <c r="H110" s="147"/>
    </row>
    <row r="111" spans="1:8" s="67" customFormat="1" ht="23" x14ac:dyDescent="0.25">
      <c r="A111" s="365"/>
      <c r="B111" s="365"/>
      <c r="C111" s="189">
        <f>'Global Major Medical'!G32</f>
        <v>10186</v>
      </c>
      <c r="D111" s="189">
        <f>'Global Major Medical'!H32</f>
        <v>8826</v>
      </c>
      <c r="E111" s="147"/>
      <c r="F111" s="147"/>
      <c r="G111" s="147"/>
      <c r="H111" s="147"/>
    </row>
    <row r="112" spans="1:8" s="67" customFormat="1" ht="23" x14ac:dyDescent="0.25">
      <c r="A112" s="365"/>
      <c r="B112" s="365"/>
      <c r="C112" s="361" t="s">
        <v>39</v>
      </c>
      <c r="D112" s="361"/>
      <c r="E112" s="147"/>
      <c r="F112" s="147"/>
      <c r="G112" s="147"/>
      <c r="H112" s="147"/>
    </row>
    <row r="113" spans="1:8" s="67" customFormat="1" ht="23" x14ac:dyDescent="0.25">
      <c r="A113" s="365"/>
      <c r="B113" s="365"/>
      <c r="C113" s="190">
        <f>'Global Major Medical'!G41</f>
        <v>5433.83</v>
      </c>
      <c r="D113" s="190">
        <f>'Global Major Medical'!H41</f>
        <v>4713.0300000000007</v>
      </c>
      <c r="E113" s="147"/>
      <c r="F113" s="147"/>
      <c r="G113" s="147"/>
      <c r="H113" s="147"/>
    </row>
    <row r="114" spans="1:8" s="67" customFormat="1" ht="23" x14ac:dyDescent="0.25">
      <c r="A114" s="62"/>
      <c r="B114" s="62"/>
      <c r="C114" s="190">
        <f>'Global Major Medical'!G42</f>
        <v>5358.83</v>
      </c>
      <c r="D114" s="190">
        <f>'Global Major Medical'!H42</f>
        <v>4638.0300000000007</v>
      </c>
      <c r="E114" s="147"/>
      <c r="F114" s="147"/>
      <c r="G114" s="147"/>
      <c r="H114" s="147"/>
    </row>
    <row r="115" spans="1:8" s="67" customFormat="1" ht="21" customHeight="1" x14ac:dyDescent="0.25">
      <c r="A115" s="365"/>
      <c r="B115" s="365"/>
      <c r="C115" s="361" t="s">
        <v>45</v>
      </c>
      <c r="D115" s="361"/>
      <c r="E115" s="147"/>
      <c r="F115" s="147"/>
      <c r="G115" s="147"/>
      <c r="H115" s="147"/>
    </row>
    <row r="116" spans="1:8" s="67" customFormat="1" ht="23" x14ac:dyDescent="0.25">
      <c r="A116" s="365"/>
      <c r="B116" s="365"/>
      <c r="C116" s="190">
        <f>'Global Major Medical'!G52</f>
        <v>2855.5250000000005</v>
      </c>
      <c r="D116" s="190">
        <f>'Global Major Medical'!H52</f>
        <v>2481.5250000000001</v>
      </c>
      <c r="E116" s="147"/>
      <c r="F116" s="147"/>
      <c r="G116" s="147"/>
      <c r="H116" s="147"/>
    </row>
    <row r="117" spans="1:8" s="67" customFormat="1" ht="23" x14ac:dyDescent="0.25">
      <c r="A117" s="62"/>
      <c r="B117" s="62"/>
      <c r="C117" s="190">
        <f>'Global Major Medical'!G53</f>
        <v>2780.5250000000005</v>
      </c>
      <c r="D117" s="190">
        <f>'Global Major Medical'!H53</f>
        <v>2406.5250000000001</v>
      </c>
      <c r="E117" s="147"/>
      <c r="F117" s="147"/>
      <c r="G117" s="147"/>
      <c r="H117" s="147"/>
    </row>
    <row r="118" spans="1:8" s="67" customFormat="1" ht="23" x14ac:dyDescent="0.25">
      <c r="A118" s="62"/>
      <c r="B118" s="62"/>
      <c r="C118" s="361" t="s">
        <v>76</v>
      </c>
      <c r="D118" s="361"/>
      <c r="E118" s="147"/>
      <c r="F118" s="147"/>
      <c r="G118" s="147"/>
      <c r="H118" s="147"/>
    </row>
    <row r="119" spans="1:8" s="67" customFormat="1" ht="23" x14ac:dyDescent="0.25">
      <c r="A119" s="62"/>
      <c r="B119" s="62"/>
      <c r="C119" s="190">
        <f>'Global Major Medical'!G63</f>
        <v>1018.6933333333334</v>
      </c>
      <c r="D119" s="190">
        <f>'Global Major Medical'!H63</f>
        <v>891.7600000000001</v>
      </c>
      <c r="E119" s="147"/>
      <c r="F119" s="147"/>
      <c r="G119" s="147"/>
      <c r="H119" s="147"/>
    </row>
    <row r="120" spans="1:8" s="67" customFormat="1" ht="23" x14ac:dyDescent="0.25">
      <c r="A120" s="62"/>
      <c r="B120" s="62"/>
      <c r="C120" s="190">
        <f>'Global Major Medical'!G64</f>
        <v>943.69333333333338</v>
      </c>
      <c r="D120" s="190">
        <f>'Global Major Medical'!H64</f>
        <v>816.7600000000001</v>
      </c>
      <c r="E120" s="147"/>
      <c r="F120" s="147"/>
      <c r="G120" s="147"/>
      <c r="H120" s="147"/>
    </row>
    <row r="121" spans="1:8" s="67" customFormat="1" ht="21" customHeight="1" x14ac:dyDescent="0.25">
      <c r="A121" s="62"/>
      <c r="B121" s="62"/>
      <c r="C121" s="141"/>
      <c r="D121" s="141"/>
      <c r="E121" s="141"/>
      <c r="F121" s="141"/>
      <c r="G121" s="147"/>
      <c r="H121" s="147"/>
    </row>
    <row r="122" spans="1:8" s="67" customFormat="1" ht="23" x14ac:dyDescent="0.25">
      <c r="A122" s="181" t="s">
        <v>51</v>
      </c>
      <c r="B122" s="182"/>
      <c r="C122" s="182"/>
      <c r="D122" s="182"/>
      <c r="E122" s="182"/>
      <c r="F122" s="182"/>
      <c r="G122" s="182"/>
      <c r="H122" s="147"/>
    </row>
    <row r="123" spans="1:8" s="67" customFormat="1" ht="23" x14ac:dyDescent="0.25">
      <c r="A123" s="379" t="s">
        <v>52</v>
      </c>
      <c r="B123" s="379"/>
      <c r="C123" s="182"/>
      <c r="D123" s="182"/>
      <c r="E123" s="182"/>
      <c r="F123" s="182"/>
      <c r="G123" s="182"/>
      <c r="H123" s="147"/>
    </row>
    <row r="124" spans="1:8" ht="23" x14ac:dyDescent="0.25">
      <c r="A124" s="182"/>
      <c r="B124" s="182"/>
      <c r="C124" s="182"/>
      <c r="D124" s="182"/>
      <c r="E124" s="182"/>
      <c r="F124" s="182"/>
      <c r="G124" s="182"/>
      <c r="H124" s="182"/>
    </row>
    <row r="125" spans="1:8" ht="23" x14ac:dyDescent="0.25">
      <c r="A125" s="376"/>
      <c r="B125" s="376"/>
      <c r="C125" s="376"/>
      <c r="D125" s="376"/>
      <c r="E125" s="376"/>
      <c r="F125" s="376"/>
      <c r="G125" s="376"/>
      <c r="H125" s="376"/>
    </row>
    <row r="126" spans="1:8" ht="23" x14ac:dyDescent="0.25">
      <c r="A126" s="377" t="s">
        <v>80</v>
      </c>
      <c r="B126" s="377"/>
      <c r="C126" s="377"/>
      <c r="D126" s="377"/>
      <c r="E126" s="377"/>
      <c r="F126" s="377"/>
      <c r="G126" s="377"/>
      <c r="H126" s="377"/>
    </row>
    <row r="127" spans="1:8" x14ac:dyDescent="0.15">
      <c r="A127" s="378" t="s">
        <v>57</v>
      </c>
      <c r="B127" s="378"/>
      <c r="C127" s="378"/>
      <c r="D127" s="378"/>
      <c r="E127" s="378"/>
      <c r="F127" s="378"/>
      <c r="G127" s="378"/>
      <c r="H127" s="378"/>
    </row>
    <row r="128" spans="1:8" x14ac:dyDescent="0.15">
      <c r="A128" s="378"/>
      <c r="B128" s="378"/>
      <c r="C128" s="378"/>
      <c r="D128" s="378"/>
      <c r="E128" s="378"/>
      <c r="F128" s="378"/>
      <c r="G128" s="378"/>
      <c r="H128" s="378"/>
    </row>
    <row r="129" spans="1:8" x14ac:dyDescent="0.15">
      <c r="A129" s="378"/>
      <c r="B129" s="378"/>
      <c r="C129" s="378"/>
      <c r="D129" s="378"/>
      <c r="E129" s="378"/>
      <c r="F129" s="378"/>
      <c r="G129" s="378"/>
      <c r="H129" s="378"/>
    </row>
    <row r="130" spans="1:8" ht="23" x14ac:dyDescent="0.25">
      <c r="A130" s="182"/>
      <c r="B130" s="182"/>
      <c r="C130" s="182"/>
      <c r="D130" s="182"/>
      <c r="E130" s="182"/>
      <c r="F130" s="182"/>
      <c r="G130" s="182"/>
      <c r="H130" s="182"/>
    </row>
  </sheetData>
  <sheetProtection algorithmName="SHA-512" hashValue="s0zOarMDCyLZqj/Y86zwjmxA9cBJB8QyEfm7++mU8LYIZ1S1bwVv0CE/UHnm3uLRxzMII7hACE/TscX56zpSjA==" saltValue="hJx0C/q8urPG7EqKl6v6CQ==" spinCount="100000" sheet="1" objects="1" scenarios="1"/>
  <mergeCells count="71">
    <mergeCell ref="A127:H129"/>
    <mergeCell ref="A107:B107"/>
    <mergeCell ref="A110:B110"/>
    <mergeCell ref="A113:B113"/>
    <mergeCell ref="A123:B123"/>
    <mergeCell ref="C112:D112"/>
    <mergeCell ref="A116:B116"/>
    <mergeCell ref="A112:B112"/>
    <mergeCell ref="A111:B111"/>
    <mergeCell ref="A100:B100"/>
    <mergeCell ref="A97:B97"/>
    <mergeCell ref="A99:B99"/>
    <mergeCell ref="A125:H125"/>
    <mergeCell ref="A126:H126"/>
    <mergeCell ref="C49:D49"/>
    <mergeCell ref="C115:D115"/>
    <mergeCell ref="A115:B115"/>
    <mergeCell ref="A94:B94"/>
    <mergeCell ref="A63:B63"/>
    <mergeCell ref="A84:B84"/>
    <mergeCell ref="A78:B78"/>
    <mergeCell ref="A79:B79"/>
    <mergeCell ref="A80:B80"/>
    <mergeCell ref="A81:B81"/>
    <mergeCell ref="A64:B64"/>
    <mergeCell ref="A66:B66"/>
    <mergeCell ref="A67:B67"/>
    <mergeCell ref="A75:B75"/>
    <mergeCell ref="A96:B96"/>
    <mergeCell ref="A106:C106"/>
    <mergeCell ref="A95:B95"/>
    <mergeCell ref="D61:H61"/>
    <mergeCell ref="D63:H63"/>
    <mergeCell ref="D66:H66"/>
    <mergeCell ref="E78:H78"/>
    <mergeCell ref="E80:H80"/>
    <mergeCell ref="E83:H83"/>
    <mergeCell ref="E94:H94"/>
    <mergeCell ref="A69:C69"/>
    <mergeCell ref="A83:B83"/>
    <mergeCell ref="A91:B91"/>
    <mergeCell ref="A62:B62"/>
    <mergeCell ref="A27:G27"/>
    <mergeCell ref="A57:B57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C46:D46"/>
    <mergeCell ref="A29:B29"/>
    <mergeCell ref="A32:B32"/>
    <mergeCell ref="A35:B35"/>
    <mergeCell ref="A58:B58"/>
    <mergeCell ref="A61:B61"/>
    <mergeCell ref="C53:D53"/>
    <mergeCell ref="D70:H70"/>
    <mergeCell ref="E86:H86"/>
    <mergeCell ref="E102:H102"/>
    <mergeCell ref="C118:D118"/>
    <mergeCell ref="E99:H99"/>
    <mergeCell ref="E96:H96"/>
    <mergeCell ref="C110:D110"/>
  </mergeCells>
  <phoneticPr fontId="11" type="noConversion"/>
  <conditionalFormatting sqref="C32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G32 G35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S1497"/>
  <sheetViews>
    <sheetView showGridLines="0" topLeftCell="A1048576" zoomScale="75" zoomScaleNormal="75" workbookViewId="0">
      <selection activeCell="A1378" sqref="A1:XFD1048576"/>
    </sheetView>
  </sheetViews>
  <sheetFormatPr baseColWidth="10" defaultColWidth="8.83203125" defaultRowHeight="13" zeroHeight="1" x14ac:dyDescent="0.15"/>
  <cols>
    <col min="1" max="1" width="3.6640625" style="12" customWidth="1"/>
    <col min="2" max="2" width="20.6640625" style="12" customWidth="1"/>
    <col min="3" max="7" width="15.6640625" style="13" customWidth="1"/>
    <col min="8" max="14" width="15.6640625" style="12" customWidth="1"/>
    <col min="15" max="19" width="13.1640625" style="205" bestFit="1" customWidth="1"/>
    <col min="20" max="16384" width="8.83203125" style="12"/>
  </cols>
  <sheetData>
    <row r="1" spans="1:19" ht="14" hidden="1" thickBot="1" x14ac:dyDescent="0.2"/>
    <row r="2" spans="1:19" ht="18" hidden="1" x14ac:dyDescent="0.2">
      <c r="A2" s="400" t="s">
        <v>15</v>
      </c>
      <c r="B2" s="401"/>
      <c r="C2" s="401"/>
      <c r="D2" s="401"/>
      <c r="E2" s="401"/>
      <c r="F2" s="401"/>
      <c r="G2" s="401"/>
      <c r="I2" s="47" t="s">
        <v>10</v>
      </c>
      <c r="K2" s="12">
        <f>1.12/12</f>
        <v>9.3333333333333338E-2</v>
      </c>
      <c r="M2" s="12">
        <f>1.12/12</f>
        <v>9.3333333333333338E-2</v>
      </c>
    </row>
    <row r="3" spans="1:19" ht="18" hidden="1" x14ac:dyDescent="0.2">
      <c r="A3" s="402" t="s">
        <v>6</v>
      </c>
      <c r="B3" s="403"/>
      <c r="C3" s="403"/>
      <c r="D3" s="403"/>
      <c r="E3" s="403"/>
      <c r="F3" s="403"/>
      <c r="G3" s="403"/>
      <c r="H3" s="47"/>
      <c r="I3" s="47" t="s">
        <v>13</v>
      </c>
      <c r="K3" s="12">
        <f>1.1/4</f>
        <v>0.27500000000000002</v>
      </c>
      <c r="M3" s="12">
        <f>1.1/4</f>
        <v>0.27500000000000002</v>
      </c>
    </row>
    <row r="4" spans="1:19" hidden="1" x14ac:dyDescent="0.15">
      <c r="A4" s="398" t="s">
        <v>0</v>
      </c>
      <c r="B4" s="399"/>
      <c r="C4" s="399"/>
      <c r="D4" s="399"/>
      <c r="E4" s="399"/>
      <c r="F4" s="399"/>
      <c r="G4" s="399"/>
      <c r="I4" s="47" t="s">
        <v>14</v>
      </c>
      <c r="K4" s="12">
        <f>1.06/2</f>
        <v>0.53</v>
      </c>
      <c r="M4" s="12">
        <f>1.06/2</f>
        <v>0.53</v>
      </c>
    </row>
    <row r="5" spans="1:19" hidden="1" x14ac:dyDescent="0.15">
      <c r="A5" s="15" t="s">
        <v>2</v>
      </c>
      <c r="B5" s="16" t="s">
        <v>2</v>
      </c>
      <c r="C5" s="53">
        <v>250</v>
      </c>
      <c r="D5" s="53">
        <v>2000</v>
      </c>
      <c r="E5" s="53">
        <v>3500</v>
      </c>
      <c r="F5" s="17">
        <v>5000</v>
      </c>
      <c r="G5" s="17">
        <v>10000</v>
      </c>
      <c r="O5" s="293"/>
      <c r="P5" s="293"/>
      <c r="Q5" s="293"/>
      <c r="R5" s="294"/>
      <c r="S5" s="294"/>
    </row>
    <row r="6" spans="1:19" ht="15" hidden="1" x14ac:dyDescent="0.2">
      <c r="A6" s="15">
        <v>18</v>
      </c>
      <c r="B6" s="16"/>
      <c r="C6" s="83">
        <v>8986</v>
      </c>
      <c r="D6" s="83">
        <v>7874</v>
      </c>
      <c r="E6" s="83">
        <v>6623</v>
      </c>
      <c r="F6" s="83">
        <v>5744</v>
      </c>
      <c r="G6" s="83">
        <v>4455</v>
      </c>
      <c r="H6" s="26"/>
      <c r="I6" s="23" t="s">
        <v>72</v>
      </c>
      <c r="J6" s="21"/>
      <c r="K6" s="84">
        <v>1</v>
      </c>
      <c r="L6" s="21"/>
      <c r="M6" s="84">
        <v>1</v>
      </c>
    </row>
    <row r="7" spans="1:19" ht="15" hidden="1" x14ac:dyDescent="0.2">
      <c r="A7" s="15">
        <v>19</v>
      </c>
      <c r="B7" s="16"/>
      <c r="C7" s="83">
        <v>8986</v>
      </c>
      <c r="D7" s="83">
        <v>7874</v>
      </c>
      <c r="E7" s="83">
        <v>6623</v>
      </c>
      <c r="F7" s="83">
        <v>5744</v>
      </c>
      <c r="G7" s="83">
        <v>4455</v>
      </c>
      <c r="H7" s="26"/>
      <c r="I7" s="23"/>
      <c r="J7" s="21"/>
      <c r="K7" s="21"/>
      <c r="L7" s="21"/>
    </row>
    <row r="8" spans="1:19" ht="15" hidden="1" x14ac:dyDescent="0.2">
      <c r="A8" s="15">
        <v>20</v>
      </c>
      <c r="B8" s="16"/>
      <c r="C8" s="83">
        <v>8986</v>
      </c>
      <c r="D8" s="83">
        <v>7874</v>
      </c>
      <c r="E8" s="83">
        <v>6623</v>
      </c>
      <c r="F8" s="83">
        <v>5744</v>
      </c>
      <c r="G8" s="83">
        <v>4455</v>
      </c>
      <c r="H8" s="26"/>
      <c r="I8" s="23"/>
      <c r="J8" s="21"/>
      <c r="K8" s="21"/>
      <c r="L8" s="21"/>
    </row>
    <row r="9" spans="1:19" ht="15" hidden="1" x14ac:dyDescent="0.2">
      <c r="A9" s="15">
        <v>21</v>
      </c>
      <c r="B9" s="16"/>
      <c r="C9" s="83">
        <v>8986</v>
      </c>
      <c r="D9" s="83">
        <v>7874</v>
      </c>
      <c r="E9" s="83">
        <v>6623</v>
      </c>
      <c r="F9" s="83">
        <v>5744</v>
      </c>
      <c r="G9" s="83">
        <v>4455</v>
      </c>
      <c r="H9" s="26"/>
      <c r="I9" s="23"/>
      <c r="J9" s="21"/>
      <c r="K9" s="21"/>
      <c r="L9" s="21"/>
    </row>
    <row r="10" spans="1:19" ht="15" hidden="1" x14ac:dyDescent="0.2">
      <c r="A10" s="15">
        <v>22</v>
      </c>
      <c r="B10" s="16"/>
      <c r="C10" s="83">
        <v>8986</v>
      </c>
      <c r="D10" s="83">
        <v>7874</v>
      </c>
      <c r="E10" s="83">
        <v>6623</v>
      </c>
      <c r="F10" s="83">
        <v>5744</v>
      </c>
      <c r="G10" s="83">
        <v>4455</v>
      </c>
      <c r="H10" s="26"/>
      <c r="I10" s="23"/>
      <c r="J10" s="21"/>
      <c r="K10" s="21"/>
      <c r="L10" s="21"/>
    </row>
    <row r="11" spans="1:19" ht="15" hidden="1" x14ac:dyDescent="0.2">
      <c r="A11" s="15">
        <v>23</v>
      </c>
      <c r="B11" s="16"/>
      <c r="C11" s="83">
        <v>8986</v>
      </c>
      <c r="D11" s="83">
        <v>7874</v>
      </c>
      <c r="E11" s="83">
        <v>6623</v>
      </c>
      <c r="F11" s="83">
        <v>5744</v>
      </c>
      <c r="G11" s="83">
        <v>4455</v>
      </c>
      <c r="H11" s="26"/>
      <c r="I11" s="23"/>
      <c r="J11" s="21"/>
      <c r="K11" s="21"/>
      <c r="L11" s="21"/>
    </row>
    <row r="12" spans="1:19" ht="15" hidden="1" x14ac:dyDescent="0.2">
      <c r="A12" s="15">
        <v>24</v>
      </c>
      <c r="B12" s="16"/>
      <c r="C12" s="83">
        <v>8986</v>
      </c>
      <c r="D12" s="83">
        <v>7874</v>
      </c>
      <c r="E12" s="83">
        <v>6623</v>
      </c>
      <c r="F12" s="83">
        <v>5744</v>
      </c>
      <c r="G12" s="83">
        <v>4455</v>
      </c>
      <c r="H12" s="26"/>
      <c r="I12" s="23"/>
      <c r="J12" s="21"/>
      <c r="K12" s="21"/>
      <c r="L12" s="21"/>
    </row>
    <row r="13" spans="1:19" ht="15" hidden="1" x14ac:dyDescent="0.2">
      <c r="A13" s="15">
        <v>25</v>
      </c>
      <c r="B13" s="16"/>
      <c r="C13" s="83">
        <v>9603</v>
      </c>
      <c r="D13" s="83">
        <v>8417</v>
      </c>
      <c r="E13" s="83">
        <v>7037</v>
      </c>
      <c r="F13" s="83">
        <v>6102</v>
      </c>
      <c r="G13" s="83">
        <v>4733</v>
      </c>
      <c r="H13" s="26"/>
      <c r="I13" s="23"/>
      <c r="J13" s="21"/>
      <c r="K13" s="21"/>
      <c r="L13" s="21"/>
    </row>
    <row r="14" spans="1:19" ht="15" hidden="1" x14ac:dyDescent="0.2">
      <c r="A14" s="15">
        <v>26</v>
      </c>
      <c r="B14" s="16"/>
      <c r="C14" s="83">
        <v>9603</v>
      </c>
      <c r="D14" s="83">
        <v>8417</v>
      </c>
      <c r="E14" s="83">
        <v>7037</v>
      </c>
      <c r="F14" s="83">
        <v>6102</v>
      </c>
      <c r="G14" s="83">
        <v>4733</v>
      </c>
      <c r="H14" s="26"/>
      <c r="I14" s="23"/>
      <c r="J14" s="21"/>
      <c r="K14" s="21"/>
      <c r="L14" s="21"/>
    </row>
    <row r="15" spans="1:19" ht="15" hidden="1" x14ac:dyDescent="0.2">
      <c r="A15" s="15">
        <v>27</v>
      </c>
      <c r="B15" s="16"/>
      <c r="C15" s="83">
        <v>9603</v>
      </c>
      <c r="D15" s="83">
        <v>8417</v>
      </c>
      <c r="E15" s="83">
        <v>7037</v>
      </c>
      <c r="F15" s="83">
        <v>6102</v>
      </c>
      <c r="G15" s="83">
        <v>4733</v>
      </c>
      <c r="H15" s="26"/>
      <c r="I15" s="23"/>
      <c r="J15" s="21"/>
      <c r="K15" s="21"/>
      <c r="L15" s="21"/>
    </row>
    <row r="16" spans="1:19" ht="15" hidden="1" x14ac:dyDescent="0.2">
      <c r="A16" s="15">
        <v>28</v>
      </c>
      <c r="B16" s="16"/>
      <c r="C16" s="83">
        <v>9603</v>
      </c>
      <c r="D16" s="83">
        <v>8417</v>
      </c>
      <c r="E16" s="83">
        <v>7037</v>
      </c>
      <c r="F16" s="83">
        <v>6102</v>
      </c>
      <c r="G16" s="83">
        <v>4733</v>
      </c>
      <c r="H16" s="26"/>
      <c r="I16" s="23"/>
      <c r="J16" s="21"/>
      <c r="K16" s="21"/>
      <c r="L16" s="21"/>
    </row>
    <row r="17" spans="1:12" ht="15" hidden="1" x14ac:dyDescent="0.2">
      <c r="A17" s="15">
        <v>29</v>
      </c>
      <c r="B17" s="16"/>
      <c r="C17" s="83">
        <v>9603</v>
      </c>
      <c r="D17" s="83">
        <v>8417</v>
      </c>
      <c r="E17" s="83">
        <v>7037</v>
      </c>
      <c r="F17" s="83">
        <v>6102</v>
      </c>
      <c r="G17" s="83">
        <v>4733</v>
      </c>
      <c r="H17" s="26"/>
      <c r="I17" s="23"/>
      <c r="J17" s="21"/>
      <c r="K17" s="21"/>
      <c r="L17" s="21"/>
    </row>
    <row r="18" spans="1:12" ht="15" hidden="1" x14ac:dyDescent="0.2">
      <c r="A18" s="15">
        <v>30</v>
      </c>
      <c r="B18" s="16"/>
      <c r="C18" s="83">
        <v>10682</v>
      </c>
      <c r="D18" s="83">
        <v>9363</v>
      </c>
      <c r="E18" s="83">
        <v>7767</v>
      </c>
      <c r="F18" s="83">
        <v>6734</v>
      </c>
      <c r="G18" s="83">
        <v>5224</v>
      </c>
      <c r="H18" s="26"/>
      <c r="I18" s="23"/>
      <c r="J18" s="21"/>
      <c r="K18" s="21"/>
      <c r="L18" s="21"/>
    </row>
    <row r="19" spans="1:12" ht="15" hidden="1" x14ac:dyDescent="0.2">
      <c r="A19" s="15">
        <v>31</v>
      </c>
      <c r="B19" s="16"/>
      <c r="C19" s="83">
        <v>10682</v>
      </c>
      <c r="D19" s="83">
        <v>9363</v>
      </c>
      <c r="E19" s="83">
        <v>7767</v>
      </c>
      <c r="F19" s="83">
        <v>6734</v>
      </c>
      <c r="G19" s="83">
        <v>5224</v>
      </c>
      <c r="H19" s="26"/>
      <c r="I19" s="23"/>
      <c r="J19" s="21"/>
      <c r="K19" s="21"/>
      <c r="L19" s="21"/>
    </row>
    <row r="20" spans="1:12" ht="15" hidden="1" x14ac:dyDescent="0.2">
      <c r="A20" s="15">
        <v>32</v>
      </c>
      <c r="B20" s="16"/>
      <c r="C20" s="83">
        <v>10682</v>
      </c>
      <c r="D20" s="83">
        <v>9363</v>
      </c>
      <c r="E20" s="83">
        <v>7767</v>
      </c>
      <c r="F20" s="83">
        <v>6734</v>
      </c>
      <c r="G20" s="83">
        <v>5224</v>
      </c>
      <c r="H20" s="26"/>
      <c r="I20" s="23"/>
      <c r="J20" s="21"/>
      <c r="K20" s="21"/>
      <c r="L20" s="21"/>
    </row>
    <row r="21" spans="1:12" ht="15" hidden="1" x14ac:dyDescent="0.2">
      <c r="A21" s="15">
        <v>33</v>
      </c>
      <c r="B21" s="16"/>
      <c r="C21" s="83">
        <v>10682</v>
      </c>
      <c r="D21" s="83">
        <v>9363</v>
      </c>
      <c r="E21" s="83">
        <v>7767</v>
      </c>
      <c r="F21" s="83">
        <v>6734</v>
      </c>
      <c r="G21" s="83">
        <v>5224</v>
      </c>
      <c r="H21" s="26"/>
      <c r="I21" s="23"/>
      <c r="J21" s="21"/>
      <c r="K21" s="21"/>
      <c r="L21" s="21"/>
    </row>
    <row r="22" spans="1:12" ht="15" hidden="1" x14ac:dyDescent="0.2">
      <c r="A22" s="15">
        <v>34</v>
      </c>
      <c r="B22" s="16"/>
      <c r="C22" s="83">
        <v>10682</v>
      </c>
      <c r="D22" s="83">
        <v>9363</v>
      </c>
      <c r="E22" s="83">
        <v>7767</v>
      </c>
      <c r="F22" s="83">
        <v>6734</v>
      </c>
      <c r="G22" s="83">
        <v>5224</v>
      </c>
      <c r="H22" s="26"/>
      <c r="I22" s="23"/>
      <c r="J22" s="21"/>
      <c r="K22" s="21"/>
      <c r="L22" s="21"/>
    </row>
    <row r="23" spans="1:12" ht="15" hidden="1" x14ac:dyDescent="0.2">
      <c r="A23" s="15">
        <v>35</v>
      </c>
      <c r="B23" s="16"/>
      <c r="C23" s="83">
        <v>11925</v>
      </c>
      <c r="D23" s="83">
        <v>10452</v>
      </c>
      <c r="E23" s="83">
        <v>8622</v>
      </c>
      <c r="F23" s="83">
        <v>7475</v>
      </c>
      <c r="G23" s="83">
        <v>5798</v>
      </c>
      <c r="H23" s="26"/>
      <c r="I23" s="23"/>
      <c r="J23" s="21"/>
      <c r="K23" s="21"/>
      <c r="L23" s="21"/>
    </row>
    <row r="24" spans="1:12" ht="15" hidden="1" x14ac:dyDescent="0.2">
      <c r="A24" s="15">
        <v>36</v>
      </c>
      <c r="B24" s="16"/>
      <c r="C24" s="83">
        <v>11925</v>
      </c>
      <c r="D24" s="83">
        <v>10452</v>
      </c>
      <c r="E24" s="83">
        <v>8622</v>
      </c>
      <c r="F24" s="83">
        <v>7475</v>
      </c>
      <c r="G24" s="83">
        <v>5798</v>
      </c>
      <c r="H24" s="26"/>
      <c r="I24" s="23"/>
      <c r="J24" s="21"/>
      <c r="K24" s="21"/>
      <c r="L24" s="21"/>
    </row>
    <row r="25" spans="1:12" ht="15" hidden="1" x14ac:dyDescent="0.2">
      <c r="A25" s="15">
        <v>37</v>
      </c>
      <c r="B25" s="16"/>
      <c r="C25" s="83">
        <v>11925</v>
      </c>
      <c r="D25" s="83">
        <v>10452</v>
      </c>
      <c r="E25" s="83">
        <v>8622</v>
      </c>
      <c r="F25" s="83">
        <v>7475</v>
      </c>
      <c r="G25" s="83">
        <v>5798</v>
      </c>
      <c r="H25" s="26"/>
      <c r="I25" s="23"/>
      <c r="J25" s="21"/>
      <c r="K25" s="21"/>
      <c r="L25" s="21"/>
    </row>
    <row r="26" spans="1:12" ht="15" hidden="1" x14ac:dyDescent="0.2">
      <c r="A26" s="15">
        <v>38</v>
      </c>
      <c r="B26" s="16"/>
      <c r="C26" s="83">
        <v>11925</v>
      </c>
      <c r="D26" s="83">
        <v>10452</v>
      </c>
      <c r="E26" s="83">
        <v>8622</v>
      </c>
      <c r="F26" s="83">
        <v>7475</v>
      </c>
      <c r="G26" s="83">
        <v>5798</v>
      </c>
      <c r="H26" s="26"/>
      <c r="I26" s="23"/>
      <c r="J26" s="21"/>
      <c r="K26" s="21"/>
      <c r="L26" s="21"/>
    </row>
    <row r="27" spans="1:12" ht="15" hidden="1" x14ac:dyDescent="0.2">
      <c r="A27" s="15">
        <v>39</v>
      </c>
      <c r="B27" s="16"/>
      <c r="C27" s="83">
        <v>11925</v>
      </c>
      <c r="D27" s="83">
        <v>10452</v>
      </c>
      <c r="E27" s="83">
        <v>8622</v>
      </c>
      <c r="F27" s="83">
        <v>7475</v>
      </c>
      <c r="G27" s="83">
        <v>5798</v>
      </c>
      <c r="H27" s="26"/>
      <c r="I27" s="23"/>
      <c r="J27" s="21"/>
      <c r="K27" s="21"/>
      <c r="L27" s="21"/>
    </row>
    <row r="28" spans="1:12" ht="15" hidden="1" x14ac:dyDescent="0.2">
      <c r="A28" s="15">
        <v>40</v>
      </c>
      <c r="B28" s="16"/>
      <c r="C28" s="83">
        <v>13361</v>
      </c>
      <c r="D28" s="83">
        <v>11709</v>
      </c>
      <c r="E28" s="83">
        <v>9616</v>
      </c>
      <c r="F28" s="83">
        <v>8338</v>
      </c>
      <c r="G28" s="83">
        <v>6467</v>
      </c>
      <c r="H28" s="26"/>
      <c r="I28" s="23"/>
      <c r="J28" s="21"/>
      <c r="K28" s="21"/>
      <c r="L28" s="21"/>
    </row>
    <row r="29" spans="1:12" ht="15" hidden="1" x14ac:dyDescent="0.2">
      <c r="A29" s="15">
        <v>41</v>
      </c>
      <c r="B29" s="16"/>
      <c r="C29" s="83">
        <v>13361</v>
      </c>
      <c r="D29" s="83">
        <v>11709</v>
      </c>
      <c r="E29" s="83">
        <v>9616</v>
      </c>
      <c r="F29" s="83">
        <v>8338</v>
      </c>
      <c r="G29" s="83">
        <v>6467</v>
      </c>
      <c r="H29" s="26"/>
      <c r="I29" s="23"/>
      <c r="J29" s="21"/>
      <c r="K29" s="21"/>
      <c r="L29" s="21"/>
    </row>
    <row r="30" spans="1:12" ht="15" hidden="1" x14ac:dyDescent="0.2">
      <c r="A30" s="15">
        <v>42</v>
      </c>
      <c r="B30" s="16"/>
      <c r="C30" s="83">
        <v>13361</v>
      </c>
      <c r="D30" s="83">
        <v>11709</v>
      </c>
      <c r="E30" s="83">
        <v>9616</v>
      </c>
      <c r="F30" s="83">
        <v>8338</v>
      </c>
      <c r="G30" s="83">
        <v>6467</v>
      </c>
      <c r="H30" s="27"/>
      <c r="I30" s="24"/>
      <c r="J30" s="22"/>
      <c r="K30" s="25"/>
      <c r="L30" s="25"/>
    </row>
    <row r="31" spans="1:12" ht="15" hidden="1" x14ac:dyDescent="0.2">
      <c r="A31" s="15">
        <v>43</v>
      </c>
      <c r="B31" s="16"/>
      <c r="C31" s="83">
        <v>13361</v>
      </c>
      <c r="D31" s="83">
        <v>11709</v>
      </c>
      <c r="E31" s="83">
        <v>9616</v>
      </c>
      <c r="F31" s="83">
        <v>8338</v>
      </c>
      <c r="G31" s="83">
        <v>6467</v>
      </c>
      <c r="H31" s="27"/>
      <c r="I31" s="24"/>
      <c r="J31" s="22"/>
      <c r="K31" s="25"/>
      <c r="L31" s="25"/>
    </row>
    <row r="32" spans="1:12" ht="15" hidden="1" x14ac:dyDescent="0.2">
      <c r="A32" s="15">
        <v>44</v>
      </c>
      <c r="B32" s="16"/>
      <c r="C32" s="83">
        <v>13361</v>
      </c>
      <c r="D32" s="83">
        <v>11709</v>
      </c>
      <c r="E32" s="83">
        <v>9616</v>
      </c>
      <c r="F32" s="83">
        <v>8338</v>
      </c>
      <c r="G32" s="83">
        <v>6467</v>
      </c>
      <c r="H32" s="27"/>
      <c r="I32" s="24"/>
      <c r="J32" s="22"/>
      <c r="K32" s="25"/>
      <c r="L32" s="25"/>
    </row>
    <row r="33" spans="1:12" ht="15" hidden="1" x14ac:dyDescent="0.2">
      <c r="A33" s="15">
        <v>45</v>
      </c>
      <c r="B33" s="16"/>
      <c r="C33" s="83">
        <v>14950</v>
      </c>
      <c r="D33" s="83">
        <v>13106</v>
      </c>
      <c r="E33" s="83">
        <v>10731</v>
      </c>
      <c r="F33" s="83">
        <v>9305</v>
      </c>
      <c r="G33" s="83">
        <v>7217</v>
      </c>
      <c r="H33" s="27"/>
      <c r="I33" s="24"/>
      <c r="J33" s="22"/>
      <c r="K33" s="25"/>
      <c r="L33" s="25"/>
    </row>
    <row r="34" spans="1:12" ht="15" hidden="1" x14ac:dyDescent="0.2">
      <c r="A34" s="15">
        <v>46</v>
      </c>
      <c r="B34" s="16"/>
      <c r="C34" s="83">
        <v>14950</v>
      </c>
      <c r="D34" s="83">
        <v>13106</v>
      </c>
      <c r="E34" s="83">
        <v>10731</v>
      </c>
      <c r="F34" s="83">
        <v>9305</v>
      </c>
      <c r="G34" s="83">
        <v>7217</v>
      </c>
      <c r="H34" s="27"/>
      <c r="I34" s="24"/>
      <c r="J34" s="22"/>
      <c r="K34" s="25"/>
      <c r="L34" s="25"/>
    </row>
    <row r="35" spans="1:12" ht="15" hidden="1" x14ac:dyDescent="0.2">
      <c r="A35" s="15">
        <v>47</v>
      </c>
      <c r="B35" s="16"/>
      <c r="C35" s="83">
        <v>14950</v>
      </c>
      <c r="D35" s="83">
        <v>13106</v>
      </c>
      <c r="E35" s="83">
        <v>10731</v>
      </c>
      <c r="F35" s="83">
        <v>9305</v>
      </c>
      <c r="G35" s="83">
        <v>7217</v>
      </c>
      <c r="H35" s="27"/>
      <c r="I35" s="24"/>
      <c r="J35" s="22"/>
      <c r="K35" s="25"/>
      <c r="L35" s="25"/>
    </row>
    <row r="36" spans="1:12" ht="15" hidden="1" x14ac:dyDescent="0.2">
      <c r="A36" s="15">
        <v>48</v>
      </c>
      <c r="B36" s="16"/>
      <c r="C36" s="83">
        <v>14950</v>
      </c>
      <c r="D36" s="83">
        <v>13106</v>
      </c>
      <c r="E36" s="83">
        <v>10731</v>
      </c>
      <c r="F36" s="83">
        <v>9305</v>
      </c>
      <c r="G36" s="83">
        <v>7217</v>
      </c>
      <c r="H36" s="27"/>
      <c r="I36" s="24"/>
      <c r="J36" s="22"/>
      <c r="K36" s="25"/>
      <c r="L36" s="25"/>
    </row>
    <row r="37" spans="1:12" ht="15" hidden="1" x14ac:dyDescent="0.2">
      <c r="A37" s="15">
        <v>49</v>
      </c>
      <c r="B37" s="16"/>
      <c r="C37" s="83">
        <v>14950</v>
      </c>
      <c r="D37" s="83">
        <v>13106</v>
      </c>
      <c r="E37" s="83">
        <v>10731</v>
      </c>
      <c r="F37" s="83">
        <v>9305</v>
      </c>
      <c r="G37" s="83">
        <v>7217</v>
      </c>
      <c r="H37" s="27"/>
      <c r="I37" s="24"/>
      <c r="J37" s="22"/>
      <c r="K37" s="25"/>
      <c r="L37" s="25"/>
    </row>
    <row r="38" spans="1:12" ht="15" hidden="1" x14ac:dyDescent="0.2">
      <c r="A38" s="15">
        <v>50</v>
      </c>
      <c r="B38" s="16"/>
      <c r="C38" s="83">
        <v>16746</v>
      </c>
      <c r="D38" s="83">
        <v>14679</v>
      </c>
      <c r="E38" s="83">
        <v>11988</v>
      </c>
      <c r="F38" s="83">
        <v>10395</v>
      </c>
      <c r="G38" s="83">
        <v>8063</v>
      </c>
      <c r="H38" s="27"/>
      <c r="I38" s="24"/>
      <c r="J38" s="22"/>
      <c r="K38" s="25"/>
      <c r="L38" s="25"/>
    </row>
    <row r="39" spans="1:12" ht="15" hidden="1" x14ac:dyDescent="0.2">
      <c r="A39" s="15">
        <v>51</v>
      </c>
      <c r="B39" s="16"/>
      <c r="C39" s="83">
        <v>16746</v>
      </c>
      <c r="D39" s="83">
        <v>14679</v>
      </c>
      <c r="E39" s="83">
        <v>11988</v>
      </c>
      <c r="F39" s="83">
        <v>10395</v>
      </c>
      <c r="G39" s="83">
        <v>8063</v>
      </c>
      <c r="H39" s="27"/>
      <c r="I39" s="24"/>
      <c r="J39" s="22"/>
      <c r="K39" s="25"/>
      <c r="L39" s="25"/>
    </row>
    <row r="40" spans="1:12" ht="15" hidden="1" x14ac:dyDescent="0.2">
      <c r="A40" s="15">
        <v>52</v>
      </c>
      <c r="B40" s="16"/>
      <c r="C40" s="83">
        <v>16746</v>
      </c>
      <c r="D40" s="83">
        <v>14679</v>
      </c>
      <c r="E40" s="83">
        <v>11988</v>
      </c>
      <c r="F40" s="83">
        <v>10395</v>
      </c>
      <c r="G40" s="83">
        <v>8063</v>
      </c>
      <c r="H40" s="27"/>
      <c r="I40" s="24"/>
      <c r="J40" s="22"/>
      <c r="K40" s="25"/>
      <c r="L40" s="25"/>
    </row>
    <row r="41" spans="1:12" ht="15" hidden="1" x14ac:dyDescent="0.2">
      <c r="A41" s="15">
        <v>53</v>
      </c>
      <c r="B41" s="16"/>
      <c r="C41" s="83">
        <v>16746</v>
      </c>
      <c r="D41" s="83">
        <v>14679</v>
      </c>
      <c r="E41" s="83">
        <v>11988</v>
      </c>
      <c r="F41" s="83">
        <v>10395</v>
      </c>
      <c r="G41" s="83">
        <v>8063</v>
      </c>
      <c r="H41" s="27"/>
      <c r="I41" s="24"/>
      <c r="J41" s="22"/>
      <c r="K41" s="25"/>
      <c r="L41" s="25"/>
    </row>
    <row r="42" spans="1:12" ht="15" hidden="1" x14ac:dyDescent="0.2">
      <c r="A42" s="15">
        <v>54</v>
      </c>
      <c r="B42" s="18"/>
      <c r="C42" s="83">
        <v>16746</v>
      </c>
      <c r="D42" s="83">
        <v>14679</v>
      </c>
      <c r="E42" s="83">
        <v>11988</v>
      </c>
      <c r="F42" s="83">
        <v>10395</v>
      </c>
      <c r="G42" s="83">
        <v>8063</v>
      </c>
      <c r="H42" s="27"/>
      <c r="I42" s="24"/>
      <c r="J42" s="22"/>
      <c r="K42" s="25"/>
      <c r="L42" s="25"/>
    </row>
    <row r="43" spans="1:12" ht="15" hidden="1" x14ac:dyDescent="0.2">
      <c r="A43" s="15">
        <v>55</v>
      </c>
      <c r="B43" s="18"/>
      <c r="C43" s="83">
        <v>18723</v>
      </c>
      <c r="D43" s="83">
        <v>16412</v>
      </c>
      <c r="E43" s="83">
        <v>13385</v>
      </c>
      <c r="F43" s="83">
        <v>11607</v>
      </c>
      <c r="G43" s="83">
        <v>9003</v>
      </c>
      <c r="H43" s="27"/>
      <c r="I43" s="24"/>
      <c r="J43" s="22"/>
      <c r="K43" s="25"/>
      <c r="L43" s="25"/>
    </row>
    <row r="44" spans="1:12" ht="15" hidden="1" x14ac:dyDescent="0.2">
      <c r="A44" s="15">
        <v>56</v>
      </c>
      <c r="B44" s="18"/>
      <c r="C44" s="83">
        <v>18723</v>
      </c>
      <c r="D44" s="83">
        <v>16412</v>
      </c>
      <c r="E44" s="83">
        <v>13385</v>
      </c>
      <c r="F44" s="83">
        <v>11607</v>
      </c>
      <c r="G44" s="83">
        <v>9003</v>
      </c>
      <c r="H44" s="27"/>
      <c r="I44" s="24"/>
      <c r="J44" s="22"/>
      <c r="K44" s="25"/>
      <c r="L44" s="25"/>
    </row>
    <row r="45" spans="1:12" ht="15" hidden="1" x14ac:dyDescent="0.2">
      <c r="A45" s="15">
        <v>57</v>
      </c>
      <c r="B45" s="18"/>
      <c r="C45" s="83">
        <v>18723</v>
      </c>
      <c r="D45" s="83">
        <v>16412</v>
      </c>
      <c r="E45" s="83">
        <v>13385</v>
      </c>
      <c r="F45" s="83">
        <v>11607</v>
      </c>
      <c r="G45" s="83">
        <v>9003</v>
      </c>
      <c r="H45" s="27"/>
      <c r="I45" s="24"/>
      <c r="J45" s="22"/>
      <c r="K45" s="25"/>
      <c r="L45" s="25"/>
    </row>
    <row r="46" spans="1:12" ht="15" hidden="1" x14ac:dyDescent="0.2">
      <c r="A46" s="15">
        <v>58</v>
      </c>
      <c r="B46" s="18"/>
      <c r="C46" s="83">
        <v>18723</v>
      </c>
      <c r="D46" s="83">
        <v>16412</v>
      </c>
      <c r="E46" s="83">
        <v>13385</v>
      </c>
      <c r="F46" s="83">
        <v>11607</v>
      </c>
      <c r="G46" s="83">
        <v>9003</v>
      </c>
      <c r="H46" s="27"/>
      <c r="I46" s="24"/>
      <c r="J46" s="22"/>
      <c r="K46" s="25"/>
      <c r="L46" s="25"/>
    </row>
    <row r="47" spans="1:12" ht="15" hidden="1" x14ac:dyDescent="0.2">
      <c r="A47" s="15">
        <v>59</v>
      </c>
      <c r="B47" s="18"/>
      <c r="C47" s="83">
        <v>18723</v>
      </c>
      <c r="D47" s="83">
        <v>16412</v>
      </c>
      <c r="E47" s="83">
        <v>13385</v>
      </c>
      <c r="F47" s="83">
        <v>11607</v>
      </c>
      <c r="G47" s="83">
        <v>9003</v>
      </c>
      <c r="H47" s="27"/>
      <c r="I47" s="24"/>
      <c r="J47" s="22"/>
      <c r="K47" s="25"/>
      <c r="L47" s="25"/>
    </row>
    <row r="48" spans="1:12" ht="15" hidden="1" x14ac:dyDescent="0.2">
      <c r="A48" s="15">
        <v>60</v>
      </c>
      <c r="B48" s="18"/>
      <c r="C48" s="83">
        <v>20039</v>
      </c>
      <c r="D48" s="83">
        <v>17564</v>
      </c>
      <c r="E48" s="83">
        <v>14314</v>
      </c>
      <c r="F48" s="83">
        <v>12414</v>
      </c>
      <c r="G48" s="83">
        <v>9628</v>
      </c>
      <c r="H48" s="27"/>
      <c r="I48" s="24"/>
      <c r="J48" s="22"/>
      <c r="K48" s="25"/>
      <c r="L48" s="25"/>
    </row>
    <row r="49" spans="1:12" ht="15" hidden="1" x14ac:dyDescent="0.2">
      <c r="A49" s="15">
        <v>61</v>
      </c>
      <c r="B49" s="18"/>
      <c r="C49" s="83">
        <v>22331</v>
      </c>
      <c r="D49" s="83">
        <v>19574</v>
      </c>
      <c r="E49" s="83">
        <v>15942</v>
      </c>
      <c r="F49" s="83">
        <v>13824</v>
      </c>
      <c r="G49" s="83">
        <v>10722</v>
      </c>
      <c r="H49" s="27"/>
      <c r="I49" s="24"/>
      <c r="J49" s="22"/>
      <c r="K49" s="25"/>
      <c r="L49" s="25"/>
    </row>
    <row r="50" spans="1:12" ht="15" hidden="1" x14ac:dyDescent="0.2">
      <c r="A50" s="15">
        <v>62</v>
      </c>
      <c r="B50" s="18"/>
      <c r="C50" s="83">
        <v>24810</v>
      </c>
      <c r="D50" s="83">
        <v>21748</v>
      </c>
      <c r="E50" s="83">
        <v>17708</v>
      </c>
      <c r="F50" s="83">
        <v>15354</v>
      </c>
      <c r="G50" s="83">
        <v>11908</v>
      </c>
      <c r="H50" s="27"/>
      <c r="I50" s="24"/>
      <c r="J50" s="22"/>
      <c r="K50" s="25"/>
      <c r="L50" s="25"/>
    </row>
    <row r="51" spans="1:12" ht="15" hidden="1" x14ac:dyDescent="0.2">
      <c r="A51" s="15">
        <v>63</v>
      </c>
      <c r="B51" s="18"/>
      <c r="C51" s="83">
        <v>27478</v>
      </c>
      <c r="D51" s="83">
        <v>24086</v>
      </c>
      <c r="E51" s="83">
        <v>19611</v>
      </c>
      <c r="F51" s="83">
        <v>17004</v>
      </c>
      <c r="G51" s="83">
        <v>13190</v>
      </c>
      <c r="H51" s="27"/>
      <c r="I51" s="24"/>
      <c r="J51" s="22"/>
      <c r="K51" s="25"/>
      <c r="L51" s="25"/>
    </row>
    <row r="52" spans="1:12" ht="15" hidden="1" x14ac:dyDescent="0.2">
      <c r="A52" s="15">
        <v>64</v>
      </c>
      <c r="B52" s="18"/>
      <c r="C52" s="83">
        <v>30334</v>
      </c>
      <c r="D52" s="83">
        <v>26586</v>
      </c>
      <c r="E52" s="83">
        <v>21651</v>
      </c>
      <c r="F52" s="83">
        <v>18774</v>
      </c>
      <c r="G52" s="83">
        <v>14561</v>
      </c>
      <c r="H52" s="27"/>
      <c r="I52" s="24"/>
      <c r="J52" s="22"/>
      <c r="K52" s="25"/>
      <c r="L52" s="25"/>
    </row>
    <row r="53" spans="1:12" ht="15" hidden="1" x14ac:dyDescent="0.2">
      <c r="A53" s="15">
        <v>65</v>
      </c>
      <c r="B53" s="18"/>
      <c r="C53" s="83">
        <v>33374</v>
      </c>
      <c r="D53" s="83">
        <v>29252</v>
      </c>
      <c r="E53" s="83">
        <v>23830</v>
      </c>
      <c r="F53" s="83">
        <v>20663</v>
      </c>
      <c r="G53" s="83">
        <v>16026</v>
      </c>
      <c r="H53" s="27"/>
      <c r="I53" s="24"/>
      <c r="J53" s="22"/>
      <c r="K53" s="25"/>
      <c r="L53" s="25"/>
    </row>
    <row r="54" spans="1:12" ht="15" hidden="1" x14ac:dyDescent="0.2">
      <c r="A54" s="15">
        <v>66</v>
      </c>
      <c r="B54" s="18"/>
      <c r="C54" s="83">
        <v>36602</v>
      </c>
      <c r="D54" s="83">
        <v>32081</v>
      </c>
      <c r="E54" s="83">
        <v>26150</v>
      </c>
      <c r="F54" s="83">
        <v>22674</v>
      </c>
      <c r="G54" s="83">
        <v>17584</v>
      </c>
      <c r="H54" s="27"/>
      <c r="I54" s="24"/>
      <c r="J54" s="22"/>
      <c r="K54" s="25"/>
      <c r="L54" s="25"/>
    </row>
    <row r="55" spans="1:12" ht="15" hidden="1" x14ac:dyDescent="0.2">
      <c r="A55" s="15">
        <v>67</v>
      </c>
      <c r="B55" s="18"/>
      <c r="C55" s="83">
        <v>40018</v>
      </c>
      <c r="D55" s="83">
        <v>35075</v>
      </c>
      <c r="E55" s="83">
        <v>28605</v>
      </c>
      <c r="F55" s="83">
        <v>24803</v>
      </c>
      <c r="G55" s="83">
        <v>19236</v>
      </c>
      <c r="H55" s="27"/>
      <c r="I55" s="24"/>
      <c r="J55" s="22"/>
      <c r="K55" s="25"/>
      <c r="L55" s="25"/>
    </row>
    <row r="56" spans="1:12" ht="15" hidden="1" x14ac:dyDescent="0.2">
      <c r="A56" s="15">
        <v>68</v>
      </c>
      <c r="B56" s="18"/>
      <c r="C56" s="83">
        <v>43619</v>
      </c>
      <c r="D56" s="83">
        <v>38232</v>
      </c>
      <c r="E56" s="83">
        <v>31197</v>
      </c>
      <c r="F56" s="83">
        <v>27051</v>
      </c>
      <c r="G56" s="83">
        <v>20979</v>
      </c>
      <c r="H56" s="27"/>
      <c r="I56" s="24"/>
      <c r="J56" s="22"/>
      <c r="K56" s="25"/>
      <c r="L56" s="25"/>
    </row>
    <row r="57" spans="1:12" ht="15" hidden="1" x14ac:dyDescent="0.2">
      <c r="A57" s="15">
        <v>69</v>
      </c>
      <c r="B57" s="18"/>
      <c r="C57" s="83">
        <v>47410</v>
      </c>
      <c r="D57" s="83">
        <v>41555</v>
      </c>
      <c r="E57" s="83">
        <v>33928</v>
      </c>
      <c r="F57" s="83">
        <v>29421</v>
      </c>
      <c r="G57" s="83">
        <v>22816</v>
      </c>
      <c r="H57" s="27"/>
      <c r="I57" s="24"/>
      <c r="J57" s="22"/>
      <c r="K57" s="25"/>
      <c r="L57" s="25"/>
    </row>
    <row r="58" spans="1:12" ht="15" hidden="1" x14ac:dyDescent="0.2">
      <c r="A58" s="15">
        <v>70</v>
      </c>
      <c r="B58" s="18"/>
      <c r="C58" s="83">
        <v>51384</v>
      </c>
      <c r="D58" s="83">
        <v>45039</v>
      </c>
      <c r="E58" s="83">
        <v>36796</v>
      </c>
      <c r="F58" s="83">
        <v>31906</v>
      </c>
      <c r="G58" s="83">
        <v>24746</v>
      </c>
      <c r="H58" s="27"/>
      <c r="I58" s="24"/>
      <c r="J58" s="22"/>
      <c r="K58" s="25"/>
      <c r="L58" s="25"/>
    </row>
    <row r="59" spans="1:12" ht="15" hidden="1" x14ac:dyDescent="0.2">
      <c r="A59" s="15">
        <v>71</v>
      </c>
      <c r="B59" s="18"/>
      <c r="C59" s="83">
        <v>55551</v>
      </c>
      <c r="D59" s="83">
        <v>48690</v>
      </c>
      <c r="E59" s="83">
        <v>39803</v>
      </c>
      <c r="F59" s="83">
        <v>34515</v>
      </c>
      <c r="G59" s="83">
        <v>26766</v>
      </c>
      <c r="H59" s="27"/>
      <c r="I59" s="24"/>
      <c r="J59" s="22"/>
      <c r="K59" s="25"/>
      <c r="L59" s="25"/>
    </row>
    <row r="60" spans="1:12" ht="15" hidden="1" x14ac:dyDescent="0.2">
      <c r="A60" s="15">
        <v>72</v>
      </c>
      <c r="B60" s="18"/>
      <c r="C60" s="83">
        <v>59898</v>
      </c>
      <c r="D60" s="83">
        <v>52503</v>
      </c>
      <c r="E60" s="83">
        <v>42951</v>
      </c>
      <c r="F60" s="83">
        <v>37242</v>
      </c>
      <c r="G60" s="83">
        <v>28883</v>
      </c>
      <c r="H60" s="27"/>
      <c r="I60" s="24"/>
      <c r="J60" s="22"/>
      <c r="K60" s="25"/>
      <c r="L60" s="25"/>
    </row>
    <row r="61" spans="1:12" ht="15" hidden="1" x14ac:dyDescent="0.2">
      <c r="A61" s="15">
        <v>73</v>
      </c>
      <c r="B61" s="18"/>
      <c r="C61" s="83">
        <v>64438</v>
      </c>
      <c r="D61" s="83">
        <v>56482</v>
      </c>
      <c r="E61" s="83">
        <v>46230</v>
      </c>
      <c r="F61" s="83">
        <v>40086</v>
      </c>
      <c r="G61" s="83">
        <v>31089</v>
      </c>
      <c r="H61" s="27"/>
      <c r="I61" s="24"/>
      <c r="J61" s="22"/>
      <c r="K61" s="25"/>
      <c r="L61" s="25"/>
    </row>
    <row r="62" spans="1:12" ht="15" hidden="1" x14ac:dyDescent="0.2">
      <c r="A62" s="15">
        <v>74</v>
      </c>
      <c r="B62" s="18"/>
      <c r="C62" s="83">
        <v>69164</v>
      </c>
      <c r="D62" s="83">
        <v>60624</v>
      </c>
      <c r="E62" s="83">
        <v>49652</v>
      </c>
      <c r="F62" s="83">
        <v>43053</v>
      </c>
      <c r="G62" s="83">
        <v>33389</v>
      </c>
      <c r="H62" s="27"/>
      <c r="I62" s="24"/>
      <c r="J62" s="22"/>
      <c r="K62" s="25"/>
      <c r="L62" s="25"/>
    </row>
    <row r="63" spans="1:12" ht="15" hidden="1" x14ac:dyDescent="0.2">
      <c r="A63" s="15">
        <v>75</v>
      </c>
      <c r="B63" s="18"/>
      <c r="C63" s="83">
        <v>74075</v>
      </c>
      <c r="D63" s="83">
        <v>64929</v>
      </c>
      <c r="E63" s="83">
        <v>53211</v>
      </c>
      <c r="F63" s="83">
        <v>46139</v>
      </c>
      <c r="G63" s="83">
        <v>35783</v>
      </c>
      <c r="H63" s="27"/>
      <c r="I63" s="24"/>
      <c r="J63" s="22"/>
      <c r="K63" s="25"/>
      <c r="L63" s="25"/>
    </row>
    <row r="64" spans="1:12" ht="15" hidden="1" x14ac:dyDescent="0.2">
      <c r="A64" s="15">
        <v>76</v>
      </c>
      <c r="B64" s="18"/>
      <c r="C64" s="83">
        <v>74075</v>
      </c>
      <c r="D64" s="83">
        <v>64929</v>
      </c>
      <c r="E64" s="83">
        <v>53211</v>
      </c>
      <c r="F64" s="83">
        <v>46139</v>
      </c>
      <c r="G64" s="83">
        <v>35783</v>
      </c>
      <c r="H64" s="27"/>
      <c r="I64" s="24"/>
      <c r="J64" s="22"/>
      <c r="K64" s="25"/>
      <c r="L64" s="25"/>
    </row>
    <row r="65" spans="1:12" ht="15" hidden="1" x14ac:dyDescent="0.2">
      <c r="A65" s="15">
        <v>77</v>
      </c>
      <c r="B65" s="18"/>
      <c r="C65" s="83">
        <v>74075</v>
      </c>
      <c r="D65" s="83">
        <v>64929</v>
      </c>
      <c r="E65" s="83">
        <v>53211</v>
      </c>
      <c r="F65" s="83">
        <v>46139</v>
      </c>
      <c r="G65" s="83">
        <v>35783</v>
      </c>
      <c r="H65" s="27"/>
      <c r="I65" s="24"/>
      <c r="J65" s="22"/>
      <c r="K65" s="25"/>
      <c r="L65" s="25"/>
    </row>
    <row r="66" spans="1:12" ht="15" hidden="1" x14ac:dyDescent="0.2">
      <c r="A66" s="15">
        <v>78</v>
      </c>
      <c r="B66" s="18"/>
      <c r="C66" s="83">
        <v>74075</v>
      </c>
      <c r="D66" s="83">
        <v>64929</v>
      </c>
      <c r="E66" s="83">
        <v>53211</v>
      </c>
      <c r="F66" s="83">
        <v>46139</v>
      </c>
      <c r="G66" s="83">
        <v>35783</v>
      </c>
      <c r="H66" s="27"/>
      <c r="I66" s="24"/>
      <c r="J66" s="22"/>
      <c r="K66" s="25"/>
      <c r="L66" s="25"/>
    </row>
    <row r="67" spans="1:12" ht="15" hidden="1" x14ac:dyDescent="0.2">
      <c r="A67" s="15">
        <v>79</v>
      </c>
      <c r="B67" s="18"/>
      <c r="C67" s="83">
        <v>74075</v>
      </c>
      <c r="D67" s="83">
        <v>64929</v>
      </c>
      <c r="E67" s="83">
        <v>53211</v>
      </c>
      <c r="F67" s="83">
        <v>46139</v>
      </c>
      <c r="G67" s="83">
        <v>35783</v>
      </c>
      <c r="H67" s="27"/>
      <c r="I67" s="24"/>
      <c r="J67" s="22"/>
      <c r="K67" s="25"/>
      <c r="L67" s="25"/>
    </row>
    <row r="68" spans="1:12" ht="15" hidden="1" x14ac:dyDescent="0.2">
      <c r="A68" s="15">
        <v>80</v>
      </c>
      <c r="B68" s="18"/>
      <c r="C68" s="83">
        <v>74075</v>
      </c>
      <c r="D68" s="83">
        <v>64929</v>
      </c>
      <c r="E68" s="83">
        <v>53211</v>
      </c>
      <c r="F68" s="83">
        <v>46139</v>
      </c>
      <c r="G68" s="83">
        <v>35783</v>
      </c>
      <c r="H68" s="27"/>
      <c r="I68" s="24"/>
      <c r="J68" s="22"/>
      <c r="K68" s="25"/>
      <c r="L68" s="25"/>
    </row>
    <row r="69" spans="1:12" ht="15" hidden="1" x14ac:dyDescent="0.2">
      <c r="A69" s="15">
        <v>81</v>
      </c>
      <c r="B69" s="18"/>
      <c r="C69" s="83">
        <v>74075</v>
      </c>
      <c r="D69" s="83">
        <v>64929</v>
      </c>
      <c r="E69" s="83">
        <v>53211</v>
      </c>
      <c r="F69" s="83">
        <v>46139</v>
      </c>
      <c r="G69" s="83">
        <v>35783</v>
      </c>
      <c r="H69" s="27"/>
      <c r="I69" s="24"/>
      <c r="J69" s="22"/>
      <c r="K69" s="25"/>
      <c r="L69" s="25"/>
    </row>
    <row r="70" spans="1:12" ht="15" hidden="1" x14ac:dyDescent="0.2">
      <c r="A70" s="15">
        <v>82</v>
      </c>
      <c r="B70" s="18"/>
      <c r="C70" s="83">
        <v>74075</v>
      </c>
      <c r="D70" s="83">
        <v>64929</v>
      </c>
      <c r="E70" s="83">
        <v>53211</v>
      </c>
      <c r="F70" s="83">
        <v>46139</v>
      </c>
      <c r="G70" s="83">
        <v>35783</v>
      </c>
      <c r="H70" s="27"/>
      <c r="I70" s="24"/>
      <c r="J70" s="22"/>
      <c r="K70" s="25"/>
      <c r="L70" s="25"/>
    </row>
    <row r="71" spans="1:12" ht="15" hidden="1" x14ac:dyDescent="0.2">
      <c r="A71" s="15">
        <v>83</v>
      </c>
      <c r="B71" s="18"/>
      <c r="C71" s="83">
        <v>74075</v>
      </c>
      <c r="D71" s="83">
        <v>64929</v>
      </c>
      <c r="E71" s="83">
        <v>53211</v>
      </c>
      <c r="F71" s="83">
        <v>46139</v>
      </c>
      <c r="G71" s="83">
        <v>35783</v>
      </c>
      <c r="H71" s="27"/>
      <c r="I71" s="24"/>
      <c r="J71" s="22"/>
      <c r="K71" s="25"/>
      <c r="L71" s="25"/>
    </row>
    <row r="72" spans="1:12" ht="14" hidden="1" x14ac:dyDescent="0.15">
      <c r="A72" s="15">
        <v>84</v>
      </c>
      <c r="B72" s="18" t="s">
        <v>3</v>
      </c>
      <c r="C72" s="83">
        <v>74075</v>
      </c>
      <c r="D72" s="83">
        <v>64929</v>
      </c>
      <c r="E72" s="83">
        <v>53211</v>
      </c>
      <c r="F72" s="83">
        <v>46139</v>
      </c>
      <c r="G72" s="83">
        <v>35783</v>
      </c>
      <c r="H72" s="27"/>
      <c r="I72" s="22"/>
      <c r="J72" s="22"/>
      <c r="K72" s="22"/>
      <c r="L72" s="25"/>
    </row>
    <row r="73" spans="1:12" ht="14" hidden="1" x14ac:dyDescent="0.15">
      <c r="A73" s="15">
        <v>1</v>
      </c>
      <c r="B73" s="18" t="s">
        <v>4</v>
      </c>
      <c r="C73" s="83">
        <v>3796</v>
      </c>
      <c r="D73" s="83">
        <v>3328</v>
      </c>
      <c r="E73" s="83">
        <v>2819</v>
      </c>
      <c r="F73" s="83">
        <v>2446</v>
      </c>
      <c r="G73" s="83">
        <v>1898</v>
      </c>
      <c r="H73" s="27"/>
      <c r="I73" s="22"/>
      <c r="J73" s="22"/>
      <c r="K73" s="22"/>
      <c r="L73" s="25"/>
    </row>
    <row r="74" spans="1:12" ht="15" hidden="1" x14ac:dyDescent="0.2">
      <c r="A74" s="15">
        <v>2</v>
      </c>
      <c r="B74" s="18" t="s">
        <v>1</v>
      </c>
      <c r="C74" s="83">
        <v>6455</v>
      </c>
      <c r="D74" s="83">
        <v>5658</v>
      </c>
      <c r="E74" s="83">
        <v>4792</v>
      </c>
      <c r="F74" s="83">
        <v>4155</v>
      </c>
      <c r="G74" s="83">
        <v>3224</v>
      </c>
      <c r="H74" s="26"/>
      <c r="I74" s="23"/>
      <c r="J74" s="21"/>
      <c r="K74" s="21"/>
      <c r="L74" s="21"/>
    </row>
    <row r="75" spans="1:12" ht="15" hidden="1" x14ac:dyDescent="0.2">
      <c r="A75" s="15">
        <v>3</v>
      </c>
      <c r="B75" s="18" t="s">
        <v>5</v>
      </c>
      <c r="C75" s="83">
        <v>9110</v>
      </c>
      <c r="D75" s="83">
        <v>7986</v>
      </c>
      <c r="E75" s="83">
        <v>6765</v>
      </c>
      <c r="F75" s="83">
        <v>5866</v>
      </c>
      <c r="G75" s="83">
        <v>4548</v>
      </c>
      <c r="H75" s="26"/>
      <c r="I75" s="23"/>
      <c r="J75" s="21"/>
      <c r="K75" s="21"/>
      <c r="L75" s="21"/>
    </row>
    <row r="76" spans="1:12" hidden="1" x14ac:dyDescent="0.15">
      <c r="A76" s="15"/>
      <c r="B76" s="19"/>
      <c r="C76" s="20"/>
      <c r="D76" s="20"/>
      <c r="E76" s="20"/>
      <c r="F76" s="20"/>
      <c r="G76" s="20"/>
      <c r="H76" s="28"/>
    </row>
    <row r="77" spans="1:12" ht="18" hidden="1" x14ac:dyDescent="0.2">
      <c r="A77" s="402" t="s">
        <v>16</v>
      </c>
      <c r="B77" s="403"/>
      <c r="C77" s="403"/>
      <c r="D77" s="403"/>
      <c r="E77" s="403"/>
      <c r="F77" s="403"/>
      <c r="G77" s="403"/>
      <c r="H77" s="186"/>
    </row>
    <row r="78" spans="1:12" hidden="1" x14ac:dyDescent="0.15">
      <c r="A78" s="398" t="s">
        <v>0</v>
      </c>
      <c r="B78" s="399"/>
      <c r="C78" s="399"/>
      <c r="D78" s="399"/>
      <c r="E78" s="399"/>
      <c r="F78" s="399"/>
      <c r="G78" s="399"/>
      <c r="H78" s="28"/>
    </row>
    <row r="79" spans="1:12" hidden="1" x14ac:dyDescent="0.15">
      <c r="A79" s="15" t="s">
        <v>2</v>
      </c>
      <c r="B79" s="16" t="s">
        <v>2</v>
      </c>
      <c r="C79" s="53">
        <v>250</v>
      </c>
      <c r="D79" s="53">
        <v>2000</v>
      </c>
      <c r="E79" s="53">
        <v>3500</v>
      </c>
      <c r="F79" s="17">
        <v>5000</v>
      </c>
      <c r="G79" s="17">
        <v>10000</v>
      </c>
      <c r="H79" s="28"/>
    </row>
    <row r="80" spans="1:12" hidden="1" x14ac:dyDescent="0.15">
      <c r="A80" s="15">
        <v>18</v>
      </c>
      <c r="B80" s="18"/>
      <c r="C80" s="22">
        <f>+C6*$K$2</f>
        <v>838.69333333333338</v>
      </c>
      <c r="D80" s="22">
        <f t="shared" ref="D80:G80" si="0">+D6*$K$2</f>
        <v>734.90666666666675</v>
      </c>
      <c r="E80" s="22">
        <f t="shared" si="0"/>
        <v>618.14666666666665</v>
      </c>
      <c r="F80" s="22">
        <f t="shared" si="0"/>
        <v>536.10666666666668</v>
      </c>
      <c r="G80" s="22">
        <f t="shared" si="0"/>
        <v>415.8</v>
      </c>
      <c r="H80" s="28"/>
    </row>
    <row r="81" spans="1:8" hidden="1" x14ac:dyDescent="0.15">
      <c r="A81" s="15">
        <v>19</v>
      </c>
      <c r="B81" s="18"/>
      <c r="C81" s="22">
        <f t="shared" ref="C81:G81" si="1">+C7*$K$2</f>
        <v>838.69333333333338</v>
      </c>
      <c r="D81" s="22">
        <f t="shared" si="1"/>
        <v>734.90666666666675</v>
      </c>
      <c r="E81" s="22">
        <f t="shared" si="1"/>
        <v>618.14666666666665</v>
      </c>
      <c r="F81" s="22">
        <f t="shared" si="1"/>
        <v>536.10666666666668</v>
      </c>
      <c r="G81" s="22">
        <f t="shared" si="1"/>
        <v>415.8</v>
      </c>
      <c r="H81" s="28"/>
    </row>
    <row r="82" spans="1:8" hidden="1" x14ac:dyDescent="0.15">
      <c r="A82" s="15">
        <v>20</v>
      </c>
      <c r="B82" s="18"/>
      <c r="C82" s="22">
        <f t="shared" ref="C82:G82" si="2">+C8*$K$2</f>
        <v>838.69333333333338</v>
      </c>
      <c r="D82" s="22">
        <f t="shared" si="2"/>
        <v>734.90666666666675</v>
      </c>
      <c r="E82" s="22">
        <f t="shared" si="2"/>
        <v>618.14666666666665</v>
      </c>
      <c r="F82" s="22">
        <f t="shared" si="2"/>
        <v>536.10666666666668</v>
      </c>
      <c r="G82" s="22">
        <f t="shared" si="2"/>
        <v>415.8</v>
      </c>
      <c r="H82" s="28"/>
    </row>
    <row r="83" spans="1:8" hidden="1" x14ac:dyDescent="0.15">
      <c r="A83" s="15">
        <v>21</v>
      </c>
      <c r="B83" s="18"/>
      <c r="C83" s="22">
        <f t="shared" ref="C83:G83" si="3">+C9*$K$2</f>
        <v>838.69333333333338</v>
      </c>
      <c r="D83" s="22">
        <f t="shared" si="3"/>
        <v>734.90666666666675</v>
      </c>
      <c r="E83" s="22">
        <f t="shared" si="3"/>
        <v>618.14666666666665</v>
      </c>
      <c r="F83" s="22">
        <f t="shared" si="3"/>
        <v>536.10666666666668</v>
      </c>
      <c r="G83" s="22">
        <f t="shared" si="3"/>
        <v>415.8</v>
      </c>
      <c r="H83" s="28"/>
    </row>
    <row r="84" spans="1:8" hidden="1" x14ac:dyDescent="0.15">
      <c r="A84" s="15">
        <v>22</v>
      </c>
      <c r="B84" s="18"/>
      <c r="C84" s="22">
        <f t="shared" ref="C84:G84" si="4">+C10*$K$2</f>
        <v>838.69333333333338</v>
      </c>
      <c r="D84" s="22">
        <f t="shared" si="4"/>
        <v>734.90666666666675</v>
      </c>
      <c r="E84" s="22">
        <f t="shared" si="4"/>
        <v>618.14666666666665</v>
      </c>
      <c r="F84" s="22">
        <f t="shared" si="4"/>
        <v>536.10666666666668</v>
      </c>
      <c r="G84" s="22">
        <f t="shared" si="4"/>
        <v>415.8</v>
      </c>
      <c r="H84" s="28"/>
    </row>
    <row r="85" spans="1:8" hidden="1" x14ac:dyDescent="0.15">
      <c r="A85" s="15">
        <v>23</v>
      </c>
      <c r="B85" s="18"/>
      <c r="C85" s="22">
        <f t="shared" ref="C85:G85" si="5">+C11*$K$2</f>
        <v>838.69333333333338</v>
      </c>
      <c r="D85" s="22">
        <f t="shared" si="5"/>
        <v>734.90666666666675</v>
      </c>
      <c r="E85" s="22">
        <f t="shared" si="5"/>
        <v>618.14666666666665</v>
      </c>
      <c r="F85" s="22">
        <f t="shared" si="5"/>
        <v>536.10666666666668</v>
      </c>
      <c r="G85" s="22">
        <f t="shared" si="5"/>
        <v>415.8</v>
      </c>
      <c r="H85" s="28"/>
    </row>
    <row r="86" spans="1:8" hidden="1" x14ac:dyDescent="0.15">
      <c r="A86" s="15">
        <v>24</v>
      </c>
      <c r="B86" s="18"/>
      <c r="C86" s="22">
        <f t="shared" ref="C86:G86" si="6">+C12*$K$2</f>
        <v>838.69333333333338</v>
      </c>
      <c r="D86" s="22">
        <f t="shared" si="6"/>
        <v>734.90666666666675</v>
      </c>
      <c r="E86" s="22">
        <f t="shared" si="6"/>
        <v>618.14666666666665</v>
      </c>
      <c r="F86" s="22">
        <f t="shared" si="6"/>
        <v>536.10666666666668</v>
      </c>
      <c r="G86" s="22">
        <f t="shared" si="6"/>
        <v>415.8</v>
      </c>
      <c r="H86" s="28"/>
    </row>
    <row r="87" spans="1:8" hidden="1" x14ac:dyDescent="0.15">
      <c r="A87" s="15">
        <v>25</v>
      </c>
      <c r="B87" s="18"/>
      <c r="C87" s="22">
        <f t="shared" ref="C87:G87" si="7">+C13*$K$2</f>
        <v>896.28000000000009</v>
      </c>
      <c r="D87" s="22">
        <f t="shared" si="7"/>
        <v>785.5866666666667</v>
      </c>
      <c r="E87" s="22">
        <f t="shared" si="7"/>
        <v>656.78666666666675</v>
      </c>
      <c r="F87" s="22">
        <f t="shared" si="7"/>
        <v>569.52</v>
      </c>
      <c r="G87" s="22">
        <f t="shared" si="7"/>
        <v>441.74666666666667</v>
      </c>
      <c r="H87" s="28"/>
    </row>
    <row r="88" spans="1:8" hidden="1" x14ac:dyDescent="0.15">
      <c r="A88" s="15">
        <v>26</v>
      </c>
      <c r="B88" s="18"/>
      <c r="C88" s="22">
        <f t="shared" ref="C88:G88" si="8">+C14*$K$2</f>
        <v>896.28000000000009</v>
      </c>
      <c r="D88" s="22">
        <f t="shared" si="8"/>
        <v>785.5866666666667</v>
      </c>
      <c r="E88" s="22">
        <f t="shared" si="8"/>
        <v>656.78666666666675</v>
      </c>
      <c r="F88" s="22">
        <f t="shared" si="8"/>
        <v>569.52</v>
      </c>
      <c r="G88" s="22">
        <f t="shared" si="8"/>
        <v>441.74666666666667</v>
      </c>
      <c r="H88" s="28"/>
    </row>
    <row r="89" spans="1:8" hidden="1" x14ac:dyDescent="0.15">
      <c r="A89" s="15">
        <v>27</v>
      </c>
      <c r="B89" s="18"/>
      <c r="C89" s="22">
        <f t="shared" ref="C89:G89" si="9">+C15*$K$2</f>
        <v>896.28000000000009</v>
      </c>
      <c r="D89" s="22">
        <f t="shared" si="9"/>
        <v>785.5866666666667</v>
      </c>
      <c r="E89" s="22">
        <f t="shared" si="9"/>
        <v>656.78666666666675</v>
      </c>
      <c r="F89" s="22">
        <f t="shared" si="9"/>
        <v>569.52</v>
      </c>
      <c r="G89" s="22">
        <f t="shared" si="9"/>
        <v>441.74666666666667</v>
      </c>
      <c r="H89" s="28"/>
    </row>
    <row r="90" spans="1:8" hidden="1" x14ac:dyDescent="0.15">
      <c r="A90" s="15">
        <v>28</v>
      </c>
      <c r="B90" s="18"/>
      <c r="C90" s="22">
        <f t="shared" ref="C90:G90" si="10">+C16*$K$2</f>
        <v>896.28000000000009</v>
      </c>
      <c r="D90" s="22">
        <f t="shared" si="10"/>
        <v>785.5866666666667</v>
      </c>
      <c r="E90" s="22">
        <f t="shared" si="10"/>
        <v>656.78666666666675</v>
      </c>
      <c r="F90" s="22">
        <f t="shared" si="10"/>
        <v>569.52</v>
      </c>
      <c r="G90" s="22">
        <f t="shared" si="10"/>
        <v>441.74666666666667</v>
      </c>
      <c r="H90" s="28"/>
    </row>
    <row r="91" spans="1:8" hidden="1" x14ac:dyDescent="0.15">
      <c r="A91" s="15">
        <v>29</v>
      </c>
      <c r="B91" s="18"/>
      <c r="C91" s="22">
        <f t="shared" ref="C91:G91" si="11">+C17*$K$2</f>
        <v>896.28000000000009</v>
      </c>
      <c r="D91" s="22">
        <f t="shared" si="11"/>
        <v>785.5866666666667</v>
      </c>
      <c r="E91" s="22">
        <f t="shared" si="11"/>
        <v>656.78666666666675</v>
      </c>
      <c r="F91" s="22">
        <f t="shared" si="11"/>
        <v>569.52</v>
      </c>
      <c r="G91" s="22">
        <f t="shared" si="11"/>
        <v>441.74666666666667</v>
      </c>
      <c r="H91" s="28"/>
    </row>
    <row r="92" spans="1:8" hidden="1" x14ac:dyDescent="0.15">
      <c r="A92" s="15">
        <v>30</v>
      </c>
      <c r="B92" s="18"/>
      <c r="C92" s="22">
        <f t="shared" ref="C92:G92" si="12">+C18*$K$2</f>
        <v>996.98666666666668</v>
      </c>
      <c r="D92" s="22">
        <f t="shared" si="12"/>
        <v>873.88</v>
      </c>
      <c r="E92" s="22">
        <f t="shared" si="12"/>
        <v>724.92000000000007</v>
      </c>
      <c r="F92" s="22">
        <f t="shared" si="12"/>
        <v>628.50666666666666</v>
      </c>
      <c r="G92" s="22">
        <f t="shared" si="12"/>
        <v>487.57333333333338</v>
      </c>
      <c r="H92" s="28"/>
    </row>
    <row r="93" spans="1:8" hidden="1" x14ac:dyDescent="0.15">
      <c r="A93" s="15">
        <v>31</v>
      </c>
      <c r="B93" s="18"/>
      <c r="C93" s="22">
        <f t="shared" ref="C93:G93" si="13">+C19*$K$2</f>
        <v>996.98666666666668</v>
      </c>
      <c r="D93" s="22">
        <f t="shared" si="13"/>
        <v>873.88</v>
      </c>
      <c r="E93" s="22">
        <f t="shared" si="13"/>
        <v>724.92000000000007</v>
      </c>
      <c r="F93" s="22">
        <f t="shared" si="13"/>
        <v>628.50666666666666</v>
      </c>
      <c r="G93" s="22">
        <f t="shared" si="13"/>
        <v>487.57333333333338</v>
      </c>
      <c r="H93" s="28"/>
    </row>
    <row r="94" spans="1:8" hidden="1" x14ac:dyDescent="0.15">
      <c r="A94" s="15">
        <v>32</v>
      </c>
      <c r="B94" s="18"/>
      <c r="C94" s="22">
        <f t="shared" ref="C94:G94" si="14">+C20*$K$2</f>
        <v>996.98666666666668</v>
      </c>
      <c r="D94" s="22">
        <f t="shared" si="14"/>
        <v>873.88</v>
      </c>
      <c r="E94" s="22">
        <f t="shared" si="14"/>
        <v>724.92000000000007</v>
      </c>
      <c r="F94" s="22">
        <f t="shared" si="14"/>
        <v>628.50666666666666</v>
      </c>
      <c r="G94" s="22">
        <f t="shared" si="14"/>
        <v>487.57333333333338</v>
      </c>
      <c r="H94" s="28"/>
    </row>
    <row r="95" spans="1:8" hidden="1" x14ac:dyDescent="0.15">
      <c r="A95" s="15">
        <v>33</v>
      </c>
      <c r="B95" s="18"/>
      <c r="C95" s="22">
        <f t="shared" ref="C95:G95" si="15">+C21*$K$2</f>
        <v>996.98666666666668</v>
      </c>
      <c r="D95" s="22">
        <f t="shared" si="15"/>
        <v>873.88</v>
      </c>
      <c r="E95" s="22">
        <f t="shared" si="15"/>
        <v>724.92000000000007</v>
      </c>
      <c r="F95" s="22">
        <f t="shared" si="15"/>
        <v>628.50666666666666</v>
      </c>
      <c r="G95" s="22">
        <f t="shared" si="15"/>
        <v>487.57333333333338</v>
      </c>
      <c r="H95" s="28"/>
    </row>
    <row r="96" spans="1:8" hidden="1" x14ac:dyDescent="0.15">
      <c r="A96" s="15">
        <v>34</v>
      </c>
      <c r="B96" s="18"/>
      <c r="C96" s="22">
        <f t="shared" ref="C96:G96" si="16">+C22*$K$2</f>
        <v>996.98666666666668</v>
      </c>
      <c r="D96" s="22">
        <f t="shared" si="16"/>
        <v>873.88</v>
      </c>
      <c r="E96" s="22">
        <f t="shared" si="16"/>
        <v>724.92000000000007</v>
      </c>
      <c r="F96" s="22">
        <f t="shared" si="16"/>
        <v>628.50666666666666</v>
      </c>
      <c r="G96" s="22">
        <f t="shared" si="16"/>
        <v>487.57333333333338</v>
      </c>
      <c r="H96" s="28"/>
    </row>
    <row r="97" spans="1:8" hidden="1" x14ac:dyDescent="0.15">
      <c r="A97" s="15">
        <v>35</v>
      </c>
      <c r="B97" s="18"/>
      <c r="C97" s="22">
        <f t="shared" ref="C97:G97" si="17">+C23*$K$2</f>
        <v>1113</v>
      </c>
      <c r="D97" s="22">
        <f t="shared" si="17"/>
        <v>975.5200000000001</v>
      </c>
      <c r="E97" s="22">
        <f t="shared" si="17"/>
        <v>804.72</v>
      </c>
      <c r="F97" s="22">
        <f t="shared" si="17"/>
        <v>697.66666666666674</v>
      </c>
      <c r="G97" s="22">
        <f t="shared" si="17"/>
        <v>541.14666666666665</v>
      </c>
      <c r="H97" s="28"/>
    </row>
    <row r="98" spans="1:8" hidden="1" x14ac:dyDescent="0.15">
      <c r="A98" s="15">
        <v>36</v>
      </c>
      <c r="B98" s="18"/>
      <c r="C98" s="22">
        <f t="shared" ref="C98:G98" si="18">+C24*$K$2</f>
        <v>1113</v>
      </c>
      <c r="D98" s="22">
        <f t="shared" si="18"/>
        <v>975.5200000000001</v>
      </c>
      <c r="E98" s="22">
        <f t="shared" si="18"/>
        <v>804.72</v>
      </c>
      <c r="F98" s="22">
        <f t="shared" si="18"/>
        <v>697.66666666666674</v>
      </c>
      <c r="G98" s="22">
        <f t="shared" si="18"/>
        <v>541.14666666666665</v>
      </c>
      <c r="H98" s="28"/>
    </row>
    <row r="99" spans="1:8" hidden="1" x14ac:dyDescent="0.15">
      <c r="A99" s="15">
        <v>37</v>
      </c>
      <c r="B99" s="18"/>
      <c r="C99" s="22">
        <f t="shared" ref="C99:G99" si="19">+C25*$K$2</f>
        <v>1113</v>
      </c>
      <c r="D99" s="22">
        <f t="shared" si="19"/>
        <v>975.5200000000001</v>
      </c>
      <c r="E99" s="22">
        <f t="shared" si="19"/>
        <v>804.72</v>
      </c>
      <c r="F99" s="22">
        <f t="shared" si="19"/>
        <v>697.66666666666674</v>
      </c>
      <c r="G99" s="22">
        <f t="shared" si="19"/>
        <v>541.14666666666665</v>
      </c>
      <c r="H99" s="28"/>
    </row>
    <row r="100" spans="1:8" hidden="1" x14ac:dyDescent="0.15">
      <c r="A100" s="15">
        <v>38</v>
      </c>
      <c r="B100" s="18"/>
      <c r="C100" s="22">
        <f t="shared" ref="C100:G100" si="20">+C26*$K$2</f>
        <v>1113</v>
      </c>
      <c r="D100" s="22">
        <f t="shared" si="20"/>
        <v>975.5200000000001</v>
      </c>
      <c r="E100" s="22">
        <f t="shared" si="20"/>
        <v>804.72</v>
      </c>
      <c r="F100" s="22">
        <f t="shared" si="20"/>
        <v>697.66666666666674</v>
      </c>
      <c r="G100" s="22">
        <f t="shared" si="20"/>
        <v>541.14666666666665</v>
      </c>
      <c r="H100" s="28"/>
    </row>
    <row r="101" spans="1:8" hidden="1" x14ac:dyDescent="0.15">
      <c r="A101" s="15">
        <v>39</v>
      </c>
      <c r="B101" s="18"/>
      <c r="C101" s="22">
        <f t="shared" ref="C101:G101" si="21">+C27*$K$2</f>
        <v>1113</v>
      </c>
      <c r="D101" s="22">
        <f t="shared" si="21"/>
        <v>975.5200000000001</v>
      </c>
      <c r="E101" s="22">
        <f t="shared" si="21"/>
        <v>804.72</v>
      </c>
      <c r="F101" s="22">
        <f t="shared" si="21"/>
        <v>697.66666666666674</v>
      </c>
      <c r="G101" s="22">
        <f t="shared" si="21"/>
        <v>541.14666666666665</v>
      </c>
      <c r="H101" s="28"/>
    </row>
    <row r="102" spans="1:8" hidden="1" x14ac:dyDescent="0.15">
      <c r="A102" s="15">
        <v>40</v>
      </c>
      <c r="B102" s="18"/>
      <c r="C102" s="22">
        <f t="shared" ref="C102:G102" si="22">+C28*$K$2</f>
        <v>1247.0266666666666</v>
      </c>
      <c r="D102" s="22">
        <f t="shared" si="22"/>
        <v>1092.8400000000001</v>
      </c>
      <c r="E102" s="22">
        <f t="shared" si="22"/>
        <v>897.49333333333334</v>
      </c>
      <c r="F102" s="22">
        <f t="shared" si="22"/>
        <v>778.21333333333337</v>
      </c>
      <c r="G102" s="22">
        <f t="shared" si="22"/>
        <v>603.5866666666667</v>
      </c>
      <c r="H102" s="28"/>
    </row>
    <row r="103" spans="1:8" hidden="1" x14ac:dyDescent="0.15">
      <c r="A103" s="15">
        <v>41</v>
      </c>
      <c r="B103" s="18"/>
      <c r="C103" s="22">
        <f t="shared" ref="C103:G103" si="23">+C29*$K$2</f>
        <v>1247.0266666666666</v>
      </c>
      <c r="D103" s="22">
        <f t="shared" si="23"/>
        <v>1092.8400000000001</v>
      </c>
      <c r="E103" s="22">
        <f t="shared" si="23"/>
        <v>897.49333333333334</v>
      </c>
      <c r="F103" s="22">
        <f t="shared" si="23"/>
        <v>778.21333333333337</v>
      </c>
      <c r="G103" s="22">
        <f t="shared" si="23"/>
        <v>603.5866666666667</v>
      </c>
      <c r="H103" s="28"/>
    </row>
    <row r="104" spans="1:8" hidden="1" x14ac:dyDescent="0.15">
      <c r="A104" s="15">
        <v>42</v>
      </c>
      <c r="B104" s="18"/>
      <c r="C104" s="22">
        <f t="shared" ref="C104:G104" si="24">+C30*$K$2</f>
        <v>1247.0266666666666</v>
      </c>
      <c r="D104" s="22">
        <f t="shared" si="24"/>
        <v>1092.8400000000001</v>
      </c>
      <c r="E104" s="22">
        <f t="shared" si="24"/>
        <v>897.49333333333334</v>
      </c>
      <c r="F104" s="22">
        <f t="shared" si="24"/>
        <v>778.21333333333337</v>
      </c>
      <c r="G104" s="22">
        <f t="shared" si="24"/>
        <v>603.5866666666667</v>
      </c>
      <c r="H104" s="28"/>
    </row>
    <row r="105" spans="1:8" hidden="1" x14ac:dyDescent="0.15">
      <c r="A105" s="15">
        <v>43</v>
      </c>
      <c r="B105" s="18"/>
      <c r="C105" s="22">
        <f t="shared" ref="C105:G105" si="25">+C31*$K$2</f>
        <v>1247.0266666666666</v>
      </c>
      <c r="D105" s="22">
        <f t="shared" si="25"/>
        <v>1092.8400000000001</v>
      </c>
      <c r="E105" s="22">
        <f t="shared" si="25"/>
        <v>897.49333333333334</v>
      </c>
      <c r="F105" s="22">
        <f t="shared" si="25"/>
        <v>778.21333333333337</v>
      </c>
      <c r="G105" s="22">
        <f t="shared" si="25"/>
        <v>603.5866666666667</v>
      </c>
      <c r="H105" s="28"/>
    </row>
    <row r="106" spans="1:8" hidden="1" x14ac:dyDescent="0.15">
      <c r="A106" s="15">
        <v>44</v>
      </c>
      <c r="B106" s="18"/>
      <c r="C106" s="22">
        <f t="shared" ref="C106:G106" si="26">+C32*$K$2</f>
        <v>1247.0266666666666</v>
      </c>
      <c r="D106" s="22">
        <f t="shared" si="26"/>
        <v>1092.8400000000001</v>
      </c>
      <c r="E106" s="22">
        <f t="shared" si="26"/>
        <v>897.49333333333334</v>
      </c>
      <c r="F106" s="22">
        <f t="shared" si="26"/>
        <v>778.21333333333337</v>
      </c>
      <c r="G106" s="22">
        <f t="shared" si="26"/>
        <v>603.5866666666667</v>
      </c>
      <c r="H106" s="28"/>
    </row>
    <row r="107" spans="1:8" hidden="1" x14ac:dyDescent="0.15">
      <c r="A107" s="15">
        <v>45</v>
      </c>
      <c r="B107" s="18"/>
      <c r="C107" s="22">
        <f t="shared" ref="C107:G107" si="27">+C33*$K$2</f>
        <v>1395.3333333333335</v>
      </c>
      <c r="D107" s="22">
        <f t="shared" si="27"/>
        <v>1223.2266666666667</v>
      </c>
      <c r="E107" s="22">
        <f t="shared" si="27"/>
        <v>1001.5600000000001</v>
      </c>
      <c r="F107" s="22">
        <f t="shared" si="27"/>
        <v>868.4666666666667</v>
      </c>
      <c r="G107" s="22">
        <f t="shared" si="27"/>
        <v>673.5866666666667</v>
      </c>
      <c r="H107" s="28"/>
    </row>
    <row r="108" spans="1:8" hidden="1" x14ac:dyDescent="0.15">
      <c r="A108" s="15">
        <v>46</v>
      </c>
      <c r="B108" s="18"/>
      <c r="C108" s="22">
        <f t="shared" ref="C108:G108" si="28">+C34*$K$2</f>
        <v>1395.3333333333335</v>
      </c>
      <c r="D108" s="22">
        <f t="shared" si="28"/>
        <v>1223.2266666666667</v>
      </c>
      <c r="E108" s="22">
        <f t="shared" si="28"/>
        <v>1001.5600000000001</v>
      </c>
      <c r="F108" s="22">
        <f t="shared" si="28"/>
        <v>868.4666666666667</v>
      </c>
      <c r="G108" s="22">
        <f t="shared" si="28"/>
        <v>673.5866666666667</v>
      </c>
      <c r="H108" s="28"/>
    </row>
    <row r="109" spans="1:8" hidden="1" x14ac:dyDescent="0.15">
      <c r="A109" s="15">
        <v>47</v>
      </c>
      <c r="B109" s="18"/>
      <c r="C109" s="22">
        <f t="shared" ref="C109:G109" si="29">+C35*$K$2</f>
        <v>1395.3333333333335</v>
      </c>
      <c r="D109" s="22">
        <f t="shared" si="29"/>
        <v>1223.2266666666667</v>
      </c>
      <c r="E109" s="22">
        <f t="shared" si="29"/>
        <v>1001.5600000000001</v>
      </c>
      <c r="F109" s="22">
        <f t="shared" si="29"/>
        <v>868.4666666666667</v>
      </c>
      <c r="G109" s="22">
        <f t="shared" si="29"/>
        <v>673.5866666666667</v>
      </c>
      <c r="H109" s="28"/>
    </row>
    <row r="110" spans="1:8" hidden="1" x14ac:dyDescent="0.15">
      <c r="A110" s="15">
        <v>48</v>
      </c>
      <c r="B110" s="18"/>
      <c r="C110" s="22">
        <f t="shared" ref="C110:G110" si="30">+C36*$K$2</f>
        <v>1395.3333333333335</v>
      </c>
      <c r="D110" s="22">
        <f t="shared" si="30"/>
        <v>1223.2266666666667</v>
      </c>
      <c r="E110" s="22">
        <f t="shared" si="30"/>
        <v>1001.5600000000001</v>
      </c>
      <c r="F110" s="22">
        <f t="shared" si="30"/>
        <v>868.4666666666667</v>
      </c>
      <c r="G110" s="22">
        <f t="shared" si="30"/>
        <v>673.5866666666667</v>
      </c>
      <c r="H110" s="28"/>
    </row>
    <row r="111" spans="1:8" hidden="1" x14ac:dyDescent="0.15">
      <c r="A111" s="15">
        <v>49</v>
      </c>
      <c r="B111" s="18"/>
      <c r="C111" s="22">
        <f t="shared" ref="C111:G111" si="31">+C37*$K$2</f>
        <v>1395.3333333333335</v>
      </c>
      <c r="D111" s="22">
        <f t="shared" si="31"/>
        <v>1223.2266666666667</v>
      </c>
      <c r="E111" s="22">
        <f t="shared" si="31"/>
        <v>1001.5600000000001</v>
      </c>
      <c r="F111" s="22">
        <f t="shared" si="31"/>
        <v>868.4666666666667</v>
      </c>
      <c r="G111" s="22">
        <f t="shared" si="31"/>
        <v>673.5866666666667</v>
      </c>
      <c r="H111" s="28"/>
    </row>
    <row r="112" spans="1:8" hidden="1" x14ac:dyDescent="0.15">
      <c r="A112" s="15">
        <v>50</v>
      </c>
      <c r="B112" s="18"/>
      <c r="C112" s="22">
        <f t="shared" ref="C112:G112" si="32">+C38*$K$2</f>
        <v>1562.96</v>
      </c>
      <c r="D112" s="22">
        <f t="shared" si="32"/>
        <v>1370.04</v>
      </c>
      <c r="E112" s="22">
        <f t="shared" si="32"/>
        <v>1118.8800000000001</v>
      </c>
      <c r="F112" s="22">
        <f t="shared" si="32"/>
        <v>970.2</v>
      </c>
      <c r="G112" s="22">
        <f t="shared" si="32"/>
        <v>752.54666666666674</v>
      </c>
      <c r="H112" s="28"/>
    </row>
    <row r="113" spans="1:8" hidden="1" x14ac:dyDescent="0.15">
      <c r="A113" s="15">
        <v>51</v>
      </c>
      <c r="B113" s="18"/>
      <c r="C113" s="22">
        <f t="shared" ref="C113:G113" si="33">+C39*$K$2</f>
        <v>1562.96</v>
      </c>
      <c r="D113" s="22">
        <f t="shared" si="33"/>
        <v>1370.04</v>
      </c>
      <c r="E113" s="22">
        <f t="shared" si="33"/>
        <v>1118.8800000000001</v>
      </c>
      <c r="F113" s="22">
        <f t="shared" si="33"/>
        <v>970.2</v>
      </c>
      <c r="G113" s="22">
        <f t="shared" si="33"/>
        <v>752.54666666666674</v>
      </c>
      <c r="H113" s="28"/>
    </row>
    <row r="114" spans="1:8" hidden="1" x14ac:dyDescent="0.15">
      <c r="A114" s="15">
        <v>52</v>
      </c>
      <c r="B114" s="18"/>
      <c r="C114" s="22">
        <f t="shared" ref="C114:G114" si="34">+C40*$K$2</f>
        <v>1562.96</v>
      </c>
      <c r="D114" s="22">
        <f t="shared" si="34"/>
        <v>1370.04</v>
      </c>
      <c r="E114" s="22">
        <f t="shared" si="34"/>
        <v>1118.8800000000001</v>
      </c>
      <c r="F114" s="22">
        <f t="shared" si="34"/>
        <v>970.2</v>
      </c>
      <c r="G114" s="22">
        <f t="shared" si="34"/>
        <v>752.54666666666674</v>
      </c>
      <c r="H114" s="28"/>
    </row>
    <row r="115" spans="1:8" hidden="1" x14ac:dyDescent="0.15">
      <c r="A115" s="15">
        <v>53</v>
      </c>
      <c r="B115" s="18"/>
      <c r="C115" s="22">
        <f t="shared" ref="C115:G115" si="35">+C41*$K$2</f>
        <v>1562.96</v>
      </c>
      <c r="D115" s="22">
        <f t="shared" si="35"/>
        <v>1370.04</v>
      </c>
      <c r="E115" s="22">
        <f t="shared" si="35"/>
        <v>1118.8800000000001</v>
      </c>
      <c r="F115" s="22">
        <f t="shared" si="35"/>
        <v>970.2</v>
      </c>
      <c r="G115" s="22">
        <f t="shared" si="35"/>
        <v>752.54666666666674</v>
      </c>
      <c r="H115" s="28"/>
    </row>
    <row r="116" spans="1:8" hidden="1" x14ac:dyDescent="0.15">
      <c r="A116" s="15">
        <v>54</v>
      </c>
      <c r="B116" s="18"/>
      <c r="C116" s="22">
        <f t="shared" ref="C116:G116" si="36">+C42*$K$2</f>
        <v>1562.96</v>
      </c>
      <c r="D116" s="22">
        <f t="shared" si="36"/>
        <v>1370.04</v>
      </c>
      <c r="E116" s="22">
        <f t="shared" si="36"/>
        <v>1118.8800000000001</v>
      </c>
      <c r="F116" s="22">
        <f t="shared" si="36"/>
        <v>970.2</v>
      </c>
      <c r="G116" s="22">
        <f t="shared" si="36"/>
        <v>752.54666666666674</v>
      </c>
      <c r="H116" s="28"/>
    </row>
    <row r="117" spans="1:8" hidden="1" x14ac:dyDescent="0.15">
      <c r="A117" s="15">
        <v>55</v>
      </c>
      <c r="B117" s="18"/>
      <c r="C117" s="22">
        <f t="shared" ref="C117:G117" si="37">+C43*$K$2</f>
        <v>1747.48</v>
      </c>
      <c r="D117" s="22">
        <f t="shared" si="37"/>
        <v>1531.7866666666666</v>
      </c>
      <c r="E117" s="22">
        <f t="shared" si="37"/>
        <v>1249.2666666666667</v>
      </c>
      <c r="F117" s="22">
        <f t="shared" si="37"/>
        <v>1083.32</v>
      </c>
      <c r="G117" s="22">
        <f t="shared" si="37"/>
        <v>840.28000000000009</v>
      </c>
      <c r="H117" s="28"/>
    </row>
    <row r="118" spans="1:8" hidden="1" x14ac:dyDescent="0.15">
      <c r="A118" s="15">
        <v>56</v>
      </c>
      <c r="B118" s="18"/>
      <c r="C118" s="22">
        <f t="shared" ref="C118:G118" si="38">+C44*$K$2</f>
        <v>1747.48</v>
      </c>
      <c r="D118" s="22">
        <f t="shared" si="38"/>
        <v>1531.7866666666666</v>
      </c>
      <c r="E118" s="22">
        <f t="shared" si="38"/>
        <v>1249.2666666666667</v>
      </c>
      <c r="F118" s="22">
        <f t="shared" si="38"/>
        <v>1083.32</v>
      </c>
      <c r="G118" s="22">
        <f t="shared" si="38"/>
        <v>840.28000000000009</v>
      </c>
      <c r="H118" s="28"/>
    </row>
    <row r="119" spans="1:8" hidden="1" x14ac:dyDescent="0.15">
      <c r="A119" s="15">
        <v>57</v>
      </c>
      <c r="B119" s="18"/>
      <c r="C119" s="22">
        <f t="shared" ref="C119:G119" si="39">+C45*$K$2</f>
        <v>1747.48</v>
      </c>
      <c r="D119" s="22">
        <f t="shared" si="39"/>
        <v>1531.7866666666666</v>
      </c>
      <c r="E119" s="22">
        <f t="shared" si="39"/>
        <v>1249.2666666666667</v>
      </c>
      <c r="F119" s="22">
        <f t="shared" si="39"/>
        <v>1083.32</v>
      </c>
      <c r="G119" s="22">
        <f t="shared" si="39"/>
        <v>840.28000000000009</v>
      </c>
      <c r="H119" s="28"/>
    </row>
    <row r="120" spans="1:8" hidden="1" x14ac:dyDescent="0.15">
      <c r="A120" s="15">
        <v>58</v>
      </c>
      <c r="B120" s="18"/>
      <c r="C120" s="22">
        <f t="shared" ref="C120:G120" si="40">+C46*$K$2</f>
        <v>1747.48</v>
      </c>
      <c r="D120" s="22">
        <f t="shared" si="40"/>
        <v>1531.7866666666666</v>
      </c>
      <c r="E120" s="22">
        <f t="shared" si="40"/>
        <v>1249.2666666666667</v>
      </c>
      <c r="F120" s="22">
        <f t="shared" si="40"/>
        <v>1083.32</v>
      </c>
      <c r="G120" s="22">
        <f t="shared" si="40"/>
        <v>840.28000000000009</v>
      </c>
      <c r="H120" s="28"/>
    </row>
    <row r="121" spans="1:8" hidden="1" x14ac:dyDescent="0.15">
      <c r="A121" s="15">
        <v>59</v>
      </c>
      <c r="B121" s="18"/>
      <c r="C121" s="22">
        <f t="shared" ref="C121:G121" si="41">+C47*$K$2</f>
        <v>1747.48</v>
      </c>
      <c r="D121" s="22">
        <f t="shared" si="41"/>
        <v>1531.7866666666666</v>
      </c>
      <c r="E121" s="22">
        <f t="shared" si="41"/>
        <v>1249.2666666666667</v>
      </c>
      <c r="F121" s="22">
        <f t="shared" si="41"/>
        <v>1083.32</v>
      </c>
      <c r="G121" s="22">
        <f t="shared" si="41"/>
        <v>840.28000000000009</v>
      </c>
      <c r="H121" s="28"/>
    </row>
    <row r="122" spans="1:8" hidden="1" x14ac:dyDescent="0.15">
      <c r="A122" s="15">
        <v>60</v>
      </c>
      <c r="B122" s="18"/>
      <c r="C122" s="22">
        <f t="shared" ref="C122:G122" si="42">+C48*$K$2</f>
        <v>1870.3066666666668</v>
      </c>
      <c r="D122" s="22">
        <f t="shared" si="42"/>
        <v>1639.3066666666668</v>
      </c>
      <c r="E122" s="22">
        <f t="shared" si="42"/>
        <v>1335.9733333333334</v>
      </c>
      <c r="F122" s="22">
        <f t="shared" si="42"/>
        <v>1158.6400000000001</v>
      </c>
      <c r="G122" s="22">
        <f t="shared" si="42"/>
        <v>898.61333333333334</v>
      </c>
      <c r="H122" s="28"/>
    </row>
    <row r="123" spans="1:8" hidden="1" x14ac:dyDescent="0.15">
      <c r="A123" s="15">
        <v>61</v>
      </c>
      <c r="B123" s="18"/>
      <c r="C123" s="22">
        <f t="shared" ref="C123:G123" si="43">+C49*$K$2</f>
        <v>2084.2266666666669</v>
      </c>
      <c r="D123" s="22">
        <f t="shared" si="43"/>
        <v>1826.9066666666668</v>
      </c>
      <c r="E123" s="22">
        <f t="shared" si="43"/>
        <v>1487.92</v>
      </c>
      <c r="F123" s="22">
        <f t="shared" si="43"/>
        <v>1290.24</v>
      </c>
      <c r="G123" s="22">
        <f t="shared" si="43"/>
        <v>1000.72</v>
      </c>
      <c r="H123" s="28"/>
    </row>
    <row r="124" spans="1:8" hidden="1" x14ac:dyDescent="0.15">
      <c r="A124" s="15">
        <v>62</v>
      </c>
      <c r="B124" s="18"/>
      <c r="C124" s="22">
        <f t="shared" ref="C124:G124" si="44">+C50*$K$2</f>
        <v>2315.6</v>
      </c>
      <c r="D124" s="22">
        <f t="shared" si="44"/>
        <v>2029.8133333333335</v>
      </c>
      <c r="E124" s="22">
        <f t="shared" si="44"/>
        <v>1652.7466666666667</v>
      </c>
      <c r="F124" s="22">
        <f t="shared" si="44"/>
        <v>1433.04</v>
      </c>
      <c r="G124" s="22">
        <f t="shared" si="44"/>
        <v>1111.4133333333334</v>
      </c>
      <c r="H124" s="28"/>
    </row>
    <row r="125" spans="1:8" hidden="1" x14ac:dyDescent="0.15">
      <c r="A125" s="15">
        <v>63</v>
      </c>
      <c r="B125" s="18"/>
      <c r="C125" s="22">
        <f t="shared" ref="C125:G125" si="45">+C51*$K$2</f>
        <v>2564.6133333333332</v>
      </c>
      <c r="D125" s="22">
        <f t="shared" si="45"/>
        <v>2248.0266666666666</v>
      </c>
      <c r="E125" s="22">
        <f t="shared" si="45"/>
        <v>1830.3600000000001</v>
      </c>
      <c r="F125" s="22">
        <f t="shared" si="45"/>
        <v>1587.04</v>
      </c>
      <c r="G125" s="22">
        <f t="shared" si="45"/>
        <v>1231.0666666666668</v>
      </c>
      <c r="H125" s="28"/>
    </row>
    <row r="126" spans="1:8" hidden="1" x14ac:dyDescent="0.15">
      <c r="A126" s="15">
        <v>64</v>
      </c>
      <c r="B126" s="18"/>
      <c r="C126" s="22">
        <f t="shared" ref="C126:G126" si="46">+C52*$K$2</f>
        <v>2831.1733333333336</v>
      </c>
      <c r="D126" s="22">
        <f t="shared" si="46"/>
        <v>2481.36</v>
      </c>
      <c r="E126" s="22">
        <f t="shared" si="46"/>
        <v>2020.76</v>
      </c>
      <c r="F126" s="22">
        <f t="shared" si="46"/>
        <v>1752.24</v>
      </c>
      <c r="G126" s="22">
        <f t="shared" si="46"/>
        <v>1359.0266666666666</v>
      </c>
      <c r="H126" s="28"/>
    </row>
    <row r="127" spans="1:8" hidden="1" x14ac:dyDescent="0.15">
      <c r="A127" s="15">
        <v>65</v>
      </c>
      <c r="B127" s="18"/>
      <c r="C127" s="22">
        <f t="shared" ref="C127:G127" si="47">+C53*$K$2</f>
        <v>3114.9066666666668</v>
      </c>
      <c r="D127" s="22">
        <f t="shared" si="47"/>
        <v>2730.186666666667</v>
      </c>
      <c r="E127" s="22">
        <f t="shared" si="47"/>
        <v>2224.1333333333332</v>
      </c>
      <c r="F127" s="22">
        <f t="shared" si="47"/>
        <v>1928.5466666666669</v>
      </c>
      <c r="G127" s="22">
        <f t="shared" si="47"/>
        <v>1495.76</v>
      </c>
      <c r="H127" s="28"/>
    </row>
    <row r="128" spans="1:8" hidden="1" x14ac:dyDescent="0.15">
      <c r="A128" s="15">
        <v>66</v>
      </c>
      <c r="B128" s="18"/>
      <c r="C128" s="22">
        <f t="shared" ref="C128:G128" si="48">+C54*$K$2</f>
        <v>3416.186666666667</v>
      </c>
      <c r="D128" s="22">
        <f t="shared" si="48"/>
        <v>2994.2266666666669</v>
      </c>
      <c r="E128" s="22">
        <f t="shared" si="48"/>
        <v>2440.666666666667</v>
      </c>
      <c r="F128" s="22">
        <f t="shared" si="48"/>
        <v>2116.2400000000002</v>
      </c>
      <c r="G128" s="22">
        <f t="shared" si="48"/>
        <v>1641.1733333333334</v>
      </c>
      <c r="H128" s="28"/>
    </row>
    <row r="129" spans="1:8" hidden="1" x14ac:dyDescent="0.15">
      <c r="A129" s="15">
        <v>67</v>
      </c>
      <c r="B129" s="18"/>
      <c r="C129" s="22">
        <f t="shared" ref="C129:G129" si="49">+C55*$K$2</f>
        <v>3735.0133333333333</v>
      </c>
      <c r="D129" s="22">
        <f t="shared" si="49"/>
        <v>3273.666666666667</v>
      </c>
      <c r="E129" s="22">
        <f t="shared" si="49"/>
        <v>2669.8</v>
      </c>
      <c r="F129" s="22">
        <f t="shared" si="49"/>
        <v>2314.9466666666667</v>
      </c>
      <c r="G129" s="22">
        <f t="shared" si="49"/>
        <v>1795.3600000000001</v>
      </c>
      <c r="H129" s="28"/>
    </row>
    <row r="130" spans="1:8" hidden="1" x14ac:dyDescent="0.15">
      <c r="A130" s="15">
        <v>68</v>
      </c>
      <c r="B130" s="18"/>
      <c r="C130" s="22">
        <f t="shared" ref="C130:G130" si="50">+C56*$K$2</f>
        <v>4071.106666666667</v>
      </c>
      <c r="D130" s="22">
        <f t="shared" si="50"/>
        <v>3568.32</v>
      </c>
      <c r="E130" s="22">
        <f t="shared" si="50"/>
        <v>2911.7200000000003</v>
      </c>
      <c r="F130" s="22">
        <f t="shared" si="50"/>
        <v>2524.7600000000002</v>
      </c>
      <c r="G130" s="22">
        <f t="shared" si="50"/>
        <v>1958.0400000000002</v>
      </c>
      <c r="H130" s="28"/>
    </row>
    <row r="131" spans="1:8" hidden="1" x14ac:dyDescent="0.15">
      <c r="A131" s="15">
        <v>69</v>
      </c>
      <c r="B131" s="18"/>
      <c r="C131" s="22">
        <f t="shared" ref="C131:G131" si="51">+C57*$K$2</f>
        <v>4424.9333333333334</v>
      </c>
      <c r="D131" s="22">
        <f t="shared" si="51"/>
        <v>3878.4666666666667</v>
      </c>
      <c r="E131" s="22">
        <f t="shared" si="51"/>
        <v>3166.6133333333337</v>
      </c>
      <c r="F131" s="22">
        <f t="shared" si="51"/>
        <v>2745.96</v>
      </c>
      <c r="G131" s="22">
        <f t="shared" si="51"/>
        <v>2129.4933333333333</v>
      </c>
      <c r="H131" s="28"/>
    </row>
    <row r="132" spans="1:8" hidden="1" x14ac:dyDescent="0.15">
      <c r="A132" s="15">
        <v>70</v>
      </c>
      <c r="B132" s="18"/>
      <c r="C132" s="22">
        <f t="shared" ref="C132:G132" si="52">+C58*$K$2</f>
        <v>4795.84</v>
      </c>
      <c r="D132" s="22">
        <f t="shared" si="52"/>
        <v>4203.6400000000003</v>
      </c>
      <c r="E132" s="22">
        <f t="shared" si="52"/>
        <v>3434.2933333333335</v>
      </c>
      <c r="F132" s="22">
        <f t="shared" si="52"/>
        <v>2977.8933333333334</v>
      </c>
      <c r="G132" s="22">
        <f t="shared" si="52"/>
        <v>2309.6266666666666</v>
      </c>
      <c r="H132" s="28"/>
    </row>
    <row r="133" spans="1:8" hidden="1" x14ac:dyDescent="0.15">
      <c r="A133" s="15">
        <v>71</v>
      </c>
      <c r="B133" s="18"/>
      <c r="C133" s="22">
        <f t="shared" ref="C133:G133" si="53">+C59*$K$2</f>
        <v>5184.76</v>
      </c>
      <c r="D133" s="22">
        <f t="shared" si="53"/>
        <v>4544.4000000000005</v>
      </c>
      <c r="E133" s="22">
        <f t="shared" si="53"/>
        <v>3714.9466666666667</v>
      </c>
      <c r="F133" s="22">
        <f t="shared" si="53"/>
        <v>3221.4</v>
      </c>
      <c r="G133" s="22">
        <f t="shared" si="53"/>
        <v>2498.1600000000003</v>
      </c>
      <c r="H133" s="28"/>
    </row>
    <row r="134" spans="1:8" hidden="1" x14ac:dyDescent="0.15">
      <c r="A134" s="15">
        <v>72</v>
      </c>
      <c r="B134" s="18"/>
      <c r="C134" s="22">
        <f t="shared" ref="C134:G134" si="54">+C60*$K$2</f>
        <v>5590.4800000000005</v>
      </c>
      <c r="D134" s="22">
        <f t="shared" si="54"/>
        <v>4900.2800000000007</v>
      </c>
      <c r="E134" s="22">
        <f t="shared" si="54"/>
        <v>4008.76</v>
      </c>
      <c r="F134" s="22">
        <f t="shared" si="54"/>
        <v>3475.92</v>
      </c>
      <c r="G134" s="22">
        <f t="shared" si="54"/>
        <v>2695.7466666666669</v>
      </c>
      <c r="H134" s="28"/>
    </row>
    <row r="135" spans="1:8" hidden="1" x14ac:dyDescent="0.15">
      <c r="A135" s="15">
        <v>73</v>
      </c>
      <c r="B135" s="18"/>
      <c r="C135" s="22">
        <f t="shared" ref="C135:G135" si="55">+C61*$K$2</f>
        <v>6014.213333333334</v>
      </c>
      <c r="D135" s="22">
        <f t="shared" si="55"/>
        <v>5271.6533333333336</v>
      </c>
      <c r="E135" s="22">
        <f t="shared" si="55"/>
        <v>4314.8</v>
      </c>
      <c r="F135" s="22">
        <f t="shared" si="55"/>
        <v>3741.36</v>
      </c>
      <c r="G135" s="22">
        <f t="shared" si="55"/>
        <v>2901.6400000000003</v>
      </c>
      <c r="H135" s="28"/>
    </row>
    <row r="136" spans="1:8" hidden="1" x14ac:dyDescent="0.15">
      <c r="A136" s="15">
        <v>74</v>
      </c>
      <c r="B136" s="18"/>
      <c r="C136" s="22">
        <f t="shared" ref="C136:G136" si="56">+C62*$K$2</f>
        <v>6455.3066666666673</v>
      </c>
      <c r="D136" s="22">
        <f t="shared" si="56"/>
        <v>5658.2400000000007</v>
      </c>
      <c r="E136" s="22">
        <f t="shared" si="56"/>
        <v>4634.1866666666665</v>
      </c>
      <c r="F136" s="22">
        <f t="shared" si="56"/>
        <v>4018.28</v>
      </c>
      <c r="G136" s="22">
        <f t="shared" si="56"/>
        <v>3116.3066666666668</v>
      </c>
      <c r="H136" s="28"/>
    </row>
    <row r="137" spans="1:8" hidden="1" x14ac:dyDescent="0.15">
      <c r="A137" s="15">
        <v>75</v>
      </c>
      <c r="B137" s="18"/>
      <c r="C137" s="22">
        <f t="shared" ref="C137:G137" si="57">+C63*$K$2</f>
        <v>6913.666666666667</v>
      </c>
      <c r="D137" s="22">
        <f t="shared" si="57"/>
        <v>6060.04</v>
      </c>
      <c r="E137" s="22">
        <f t="shared" si="57"/>
        <v>4966.3600000000006</v>
      </c>
      <c r="F137" s="22">
        <f t="shared" si="57"/>
        <v>4306.3066666666673</v>
      </c>
      <c r="G137" s="22">
        <f t="shared" si="57"/>
        <v>3339.7466666666669</v>
      </c>
      <c r="H137" s="28"/>
    </row>
    <row r="138" spans="1:8" hidden="1" x14ac:dyDescent="0.15">
      <c r="A138" s="15">
        <v>76</v>
      </c>
      <c r="B138" s="18"/>
      <c r="C138" s="22">
        <f t="shared" ref="C138:G138" si="58">+C64*$K$2</f>
        <v>6913.666666666667</v>
      </c>
      <c r="D138" s="22">
        <f t="shared" si="58"/>
        <v>6060.04</v>
      </c>
      <c r="E138" s="22">
        <f t="shared" si="58"/>
        <v>4966.3600000000006</v>
      </c>
      <c r="F138" s="22">
        <f t="shared" si="58"/>
        <v>4306.3066666666673</v>
      </c>
      <c r="G138" s="22">
        <f t="shared" si="58"/>
        <v>3339.7466666666669</v>
      </c>
      <c r="H138" s="28"/>
    </row>
    <row r="139" spans="1:8" hidden="1" x14ac:dyDescent="0.15">
      <c r="A139" s="15">
        <v>77</v>
      </c>
      <c r="B139" s="18"/>
      <c r="C139" s="22">
        <f t="shared" ref="C139:G139" si="59">+C65*$K$2</f>
        <v>6913.666666666667</v>
      </c>
      <c r="D139" s="22">
        <f t="shared" si="59"/>
        <v>6060.04</v>
      </c>
      <c r="E139" s="22">
        <f t="shared" si="59"/>
        <v>4966.3600000000006</v>
      </c>
      <c r="F139" s="22">
        <f t="shared" si="59"/>
        <v>4306.3066666666673</v>
      </c>
      <c r="G139" s="22">
        <f t="shared" si="59"/>
        <v>3339.7466666666669</v>
      </c>
      <c r="H139" s="28"/>
    </row>
    <row r="140" spans="1:8" hidden="1" x14ac:dyDescent="0.15">
      <c r="A140" s="15">
        <v>78</v>
      </c>
      <c r="B140" s="18"/>
      <c r="C140" s="22">
        <f t="shared" ref="C140:G140" si="60">+C66*$K$2</f>
        <v>6913.666666666667</v>
      </c>
      <c r="D140" s="22">
        <f t="shared" si="60"/>
        <v>6060.04</v>
      </c>
      <c r="E140" s="22">
        <f t="shared" si="60"/>
        <v>4966.3600000000006</v>
      </c>
      <c r="F140" s="22">
        <f t="shared" si="60"/>
        <v>4306.3066666666673</v>
      </c>
      <c r="G140" s="22">
        <f t="shared" si="60"/>
        <v>3339.7466666666669</v>
      </c>
      <c r="H140" s="28"/>
    </row>
    <row r="141" spans="1:8" hidden="1" x14ac:dyDescent="0.15">
      <c r="A141" s="15">
        <v>79</v>
      </c>
      <c r="B141" s="18"/>
      <c r="C141" s="22">
        <f t="shared" ref="C141:G141" si="61">+C67*$K$2</f>
        <v>6913.666666666667</v>
      </c>
      <c r="D141" s="22">
        <f t="shared" si="61"/>
        <v>6060.04</v>
      </c>
      <c r="E141" s="22">
        <f t="shared" si="61"/>
        <v>4966.3600000000006</v>
      </c>
      <c r="F141" s="22">
        <f t="shared" si="61"/>
        <v>4306.3066666666673</v>
      </c>
      <c r="G141" s="22">
        <f t="shared" si="61"/>
        <v>3339.7466666666669</v>
      </c>
      <c r="H141" s="28"/>
    </row>
    <row r="142" spans="1:8" hidden="1" x14ac:dyDescent="0.15">
      <c r="A142" s="15">
        <v>80</v>
      </c>
      <c r="B142" s="18"/>
      <c r="C142" s="22">
        <f t="shared" ref="C142:G142" si="62">+C68*$K$2</f>
        <v>6913.666666666667</v>
      </c>
      <c r="D142" s="22">
        <f t="shared" si="62"/>
        <v>6060.04</v>
      </c>
      <c r="E142" s="22">
        <f t="shared" si="62"/>
        <v>4966.3600000000006</v>
      </c>
      <c r="F142" s="22">
        <f t="shared" si="62"/>
        <v>4306.3066666666673</v>
      </c>
      <c r="G142" s="22">
        <f t="shared" si="62"/>
        <v>3339.7466666666669</v>
      </c>
      <c r="H142" s="28"/>
    </row>
    <row r="143" spans="1:8" hidden="1" x14ac:dyDescent="0.15">
      <c r="A143" s="15">
        <v>81</v>
      </c>
      <c r="B143" s="18"/>
      <c r="C143" s="22">
        <f t="shared" ref="C143:G143" si="63">+C69*$K$2</f>
        <v>6913.666666666667</v>
      </c>
      <c r="D143" s="22">
        <f t="shared" si="63"/>
        <v>6060.04</v>
      </c>
      <c r="E143" s="22">
        <f t="shared" si="63"/>
        <v>4966.3600000000006</v>
      </c>
      <c r="F143" s="22">
        <f t="shared" si="63"/>
        <v>4306.3066666666673</v>
      </c>
      <c r="G143" s="22">
        <f t="shared" si="63"/>
        <v>3339.7466666666669</v>
      </c>
      <c r="H143" s="28"/>
    </row>
    <row r="144" spans="1:8" hidden="1" x14ac:dyDescent="0.15">
      <c r="A144" s="15">
        <v>82</v>
      </c>
      <c r="B144" s="18"/>
      <c r="C144" s="22">
        <f t="shared" ref="C144:G144" si="64">+C70*$K$2</f>
        <v>6913.666666666667</v>
      </c>
      <c r="D144" s="22">
        <f t="shared" si="64"/>
        <v>6060.04</v>
      </c>
      <c r="E144" s="22">
        <f t="shared" si="64"/>
        <v>4966.3600000000006</v>
      </c>
      <c r="F144" s="22">
        <f t="shared" si="64"/>
        <v>4306.3066666666673</v>
      </c>
      <c r="G144" s="22">
        <f t="shared" si="64"/>
        <v>3339.7466666666669</v>
      </c>
      <c r="H144" s="28"/>
    </row>
    <row r="145" spans="1:18" hidden="1" x14ac:dyDescent="0.15">
      <c r="A145" s="15">
        <v>83</v>
      </c>
      <c r="B145" s="18"/>
      <c r="C145" s="22">
        <f t="shared" ref="C145:G145" si="65">+C71*$K$2</f>
        <v>6913.666666666667</v>
      </c>
      <c r="D145" s="22">
        <f t="shared" si="65"/>
        <v>6060.04</v>
      </c>
      <c r="E145" s="22">
        <f t="shared" si="65"/>
        <v>4966.3600000000006</v>
      </c>
      <c r="F145" s="22">
        <f t="shared" si="65"/>
        <v>4306.3066666666673</v>
      </c>
      <c r="G145" s="22">
        <f t="shared" si="65"/>
        <v>3339.7466666666669</v>
      </c>
      <c r="H145" s="28"/>
    </row>
    <row r="146" spans="1:18" hidden="1" x14ac:dyDescent="0.15">
      <c r="A146" s="15">
        <v>84</v>
      </c>
      <c r="B146" s="18" t="s">
        <v>3</v>
      </c>
      <c r="C146" s="22">
        <f t="shared" ref="C146:G146" si="66">+C72*$K$2</f>
        <v>6913.666666666667</v>
      </c>
      <c r="D146" s="22">
        <f t="shared" si="66"/>
        <v>6060.04</v>
      </c>
      <c r="E146" s="22">
        <f t="shared" si="66"/>
        <v>4966.3600000000006</v>
      </c>
      <c r="F146" s="22">
        <f t="shared" si="66"/>
        <v>4306.3066666666673</v>
      </c>
      <c r="G146" s="22">
        <f t="shared" si="66"/>
        <v>3339.7466666666669</v>
      </c>
      <c r="H146" s="28"/>
    </row>
    <row r="147" spans="1:18" hidden="1" x14ac:dyDescent="0.15">
      <c r="A147" s="15">
        <v>1</v>
      </c>
      <c r="B147" s="18" t="s">
        <v>4</v>
      </c>
      <c r="C147" s="22">
        <f t="shared" ref="C147:G147" si="67">+C73*$K$2</f>
        <v>354.29333333333335</v>
      </c>
      <c r="D147" s="22">
        <f t="shared" si="67"/>
        <v>310.61333333333334</v>
      </c>
      <c r="E147" s="22">
        <f t="shared" si="67"/>
        <v>263.10666666666668</v>
      </c>
      <c r="F147" s="22">
        <f t="shared" si="67"/>
        <v>228.29333333333335</v>
      </c>
      <c r="G147" s="22">
        <f t="shared" si="67"/>
        <v>177.14666666666668</v>
      </c>
      <c r="H147" s="28"/>
    </row>
    <row r="148" spans="1:18" hidden="1" x14ac:dyDescent="0.15">
      <c r="A148" s="15">
        <v>2</v>
      </c>
      <c r="B148" s="18" t="s">
        <v>1</v>
      </c>
      <c r="C148" s="22">
        <f t="shared" ref="C148:G148" si="68">+C74*$K$2</f>
        <v>602.4666666666667</v>
      </c>
      <c r="D148" s="22">
        <f t="shared" si="68"/>
        <v>528.08000000000004</v>
      </c>
      <c r="E148" s="22">
        <f t="shared" si="68"/>
        <v>447.25333333333333</v>
      </c>
      <c r="F148" s="22">
        <f t="shared" si="68"/>
        <v>387.8</v>
      </c>
      <c r="G148" s="22">
        <f t="shared" si="68"/>
        <v>300.90666666666669</v>
      </c>
      <c r="H148" s="28"/>
    </row>
    <row r="149" spans="1:18" hidden="1" x14ac:dyDescent="0.15">
      <c r="A149" s="15">
        <v>3</v>
      </c>
      <c r="B149" s="18" t="s">
        <v>5</v>
      </c>
      <c r="C149" s="22">
        <f t="shared" ref="C149:G149" si="69">+C75*$K$2</f>
        <v>850.26666666666665</v>
      </c>
      <c r="D149" s="22">
        <f t="shared" si="69"/>
        <v>745.36</v>
      </c>
      <c r="E149" s="22">
        <f t="shared" si="69"/>
        <v>631.4</v>
      </c>
      <c r="F149" s="22">
        <f t="shared" si="69"/>
        <v>547.49333333333334</v>
      </c>
      <c r="G149" s="22">
        <f t="shared" si="69"/>
        <v>424.48</v>
      </c>
      <c r="H149" s="28"/>
    </row>
    <row r="150" spans="1:18" ht="14" hidden="1" thickBot="1" x14ac:dyDescent="0.2">
      <c r="H150" s="28"/>
    </row>
    <row r="151" spans="1:18" ht="18" hidden="1" x14ac:dyDescent="0.2">
      <c r="A151" s="400" t="s">
        <v>17</v>
      </c>
      <c r="B151" s="401"/>
      <c r="C151" s="401"/>
      <c r="D151" s="401"/>
      <c r="E151" s="401"/>
      <c r="F151" s="401"/>
      <c r="G151" s="401"/>
    </row>
    <row r="152" spans="1:18" ht="18" hidden="1" x14ac:dyDescent="0.2">
      <c r="A152" s="402" t="s">
        <v>6</v>
      </c>
      <c r="B152" s="403"/>
      <c r="C152" s="403"/>
      <c r="D152" s="403"/>
      <c r="E152" s="403"/>
      <c r="F152" s="403"/>
      <c r="G152" s="403"/>
      <c r="H152" s="47"/>
    </row>
    <row r="153" spans="1:18" hidden="1" x14ac:dyDescent="0.15">
      <c r="A153" s="398" t="s">
        <v>0</v>
      </c>
      <c r="B153" s="399"/>
      <c r="C153" s="399"/>
      <c r="D153" s="399"/>
      <c r="E153" s="399"/>
      <c r="F153" s="399"/>
      <c r="G153" s="399"/>
    </row>
    <row r="154" spans="1:18" hidden="1" x14ac:dyDescent="0.15">
      <c r="A154" s="15" t="s">
        <v>2</v>
      </c>
      <c r="B154" s="16" t="s">
        <v>2</v>
      </c>
      <c r="C154" s="53">
        <v>250</v>
      </c>
      <c r="D154" s="53">
        <v>2000</v>
      </c>
      <c r="E154" s="53">
        <v>5000</v>
      </c>
      <c r="F154" s="17">
        <v>10000</v>
      </c>
      <c r="G154" s="17"/>
      <c r="O154" s="293"/>
      <c r="P154" s="293"/>
      <c r="Q154" s="293"/>
      <c r="R154" s="294"/>
    </row>
    <row r="155" spans="1:18" ht="14" hidden="1" x14ac:dyDescent="0.15">
      <c r="A155" s="15">
        <v>18</v>
      </c>
      <c r="B155" s="18"/>
      <c r="C155" s="83">
        <v>5874</v>
      </c>
      <c r="D155" s="83">
        <v>5330</v>
      </c>
      <c r="E155" s="83">
        <v>4044</v>
      </c>
      <c r="F155" s="83">
        <v>3008</v>
      </c>
      <c r="G155" s="197"/>
      <c r="I155" s="14"/>
      <c r="J155" s="14"/>
      <c r="K155" s="14"/>
      <c r="L155" s="14"/>
    </row>
    <row r="156" spans="1:18" ht="14" hidden="1" x14ac:dyDescent="0.15">
      <c r="A156" s="15">
        <v>19</v>
      </c>
      <c r="B156" s="18"/>
      <c r="C156" s="83">
        <v>5874</v>
      </c>
      <c r="D156" s="83">
        <v>5330</v>
      </c>
      <c r="E156" s="83">
        <v>4044</v>
      </c>
      <c r="F156" s="83">
        <v>3008</v>
      </c>
      <c r="G156" s="197"/>
      <c r="I156" s="14"/>
      <c r="J156" s="14"/>
      <c r="K156" s="14"/>
      <c r="L156" s="14"/>
    </row>
    <row r="157" spans="1:18" ht="14" hidden="1" x14ac:dyDescent="0.15">
      <c r="A157" s="15">
        <v>20</v>
      </c>
      <c r="B157" s="18"/>
      <c r="C157" s="83">
        <v>5874</v>
      </c>
      <c r="D157" s="83">
        <v>5330</v>
      </c>
      <c r="E157" s="83">
        <v>4044</v>
      </c>
      <c r="F157" s="83">
        <v>3008</v>
      </c>
      <c r="G157" s="197"/>
      <c r="I157" s="14"/>
      <c r="J157" s="14"/>
      <c r="K157" s="14"/>
      <c r="L157" s="14"/>
    </row>
    <row r="158" spans="1:18" ht="14" hidden="1" x14ac:dyDescent="0.15">
      <c r="A158" s="15">
        <v>21</v>
      </c>
      <c r="B158" s="18"/>
      <c r="C158" s="83">
        <v>5874</v>
      </c>
      <c r="D158" s="83">
        <v>5330</v>
      </c>
      <c r="E158" s="83">
        <v>4044</v>
      </c>
      <c r="F158" s="83">
        <v>3008</v>
      </c>
      <c r="G158" s="197"/>
      <c r="I158" s="14"/>
      <c r="J158" s="14"/>
      <c r="K158" s="14"/>
      <c r="L158" s="14"/>
    </row>
    <row r="159" spans="1:18" ht="14" hidden="1" x14ac:dyDescent="0.15">
      <c r="A159" s="15">
        <v>22</v>
      </c>
      <c r="B159" s="18"/>
      <c r="C159" s="83">
        <v>5874</v>
      </c>
      <c r="D159" s="83">
        <v>5330</v>
      </c>
      <c r="E159" s="83">
        <v>4044</v>
      </c>
      <c r="F159" s="83">
        <v>3008</v>
      </c>
      <c r="G159" s="197"/>
      <c r="I159" s="14"/>
      <c r="J159" s="14"/>
      <c r="K159" s="14"/>
      <c r="L159" s="14"/>
    </row>
    <row r="160" spans="1:18" ht="14" hidden="1" x14ac:dyDescent="0.15">
      <c r="A160" s="15">
        <v>23</v>
      </c>
      <c r="B160" s="18"/>
      <c r="C160" s="83">
        <v>5874</v>
      </c>
      <c r="D160" s="83">
        <v>5330</v>
      </c>
      <c r="E160" s="83">
        <v>4044</v>
      </c>
      <c r="F160" s="83">
        <v>3008</v>
      </c>
      <c r="G160" s="197"/>
      <c r="I160" s="14"/>
      <c r="J160" s="14"/>
      <c r="K160" s="14"/>
      <c r="L160" s="14"/>
    </row>
    <row r="161" spans="1:12" ht="14" hidden="1" x14ac:dyDescent="0.15">
      <c r="A161" s="15">
        <v>24</v>
      </c>
      <c r="B161" s="18"/>
      <c r="C161" s="83">
        <v>5874</v>
      </c>
      <c r="D161" s="83">
        <v>5330</v>
      </c>
      <c r="E161" s="83">
        <v>4044</v>
      </c>
      <c r="F161" s="83">
        <v>3008</v>
      </c>
      <c r="G161" s="197"/>
      <c r="I161" s="14"/>
      <c r="J161" s="14"/>
      <c r="K161" s="14"/>
      <c r="L161" s="14"/>
    </row>
    <row r="162" spans="1:12" ht="14" hidden="1" x14ac:dyDescent="0.15">
      <c r="A162" s="15">
        <v>25</v>
      </c>
      <c r="B162" s="18"/>
      <c r="C162" s="83">
        <v>6276</v>
      </c>
      <c r="D162" s="83">
        <v>5696</v>
      </c>
      <c r="E162" s="83">
        <v>4277</v>
      </c>
      <c r="F162" s="83">
        <v>3183</v>
      </c>
      <c r="G162" s="197"/>
      <c r="I162" s="14"/>
      <c r="J162" s="14"/>
      <c r="K162" s="14"/>
      <c r="L162" s="14"/>
    </row>
    <row r="163" spans="1:12" ht="14" hidden="1" x14ac:dyDescent="0.15">
      <c r="A163" s="15">
        <v>26</v>
      </c>
      <c r="B163" s="18"/>
      <c r="C163" s="83">
        <v>6276</v>
      </c>
      <c r="D163" s="83">
        <v>5696</v>
      </c>
      <c r="E163" s="83">
        <v>4277</v>
      </c>
      <c r="F163" s="83">
        <v>3183</v>
      </c>
      <c r="G163" s="197"/>
      <c r="I163" s="14"/>
      <c r="J163" s="14"/>
      <c r="K163" s="14"/>
      <c r="L163" s="14"/>
    </row>
    <row r="164" spans="1:12" ht="14" hidden="1" x14ac:dyDescent="0.15">
      <c r="A164" s="15">
        <v>27</v>
      </c>
      <c r="B164" s="18"/>
      <c r="C164" s="83">
        <v>6276</v>
      </c>
      <c r="D164" s="83">
        <v>5696</v>
      </c>
      <c r="E164" s="83">
        <v>4277</v>
      </c>
      <c r="F164" s="83">
        <v>3183</v>
      </c>
      <c r="G164" s="197"/>
      <c r="I164" s="14"/>
      <c r="J164" s="14"/>
      <c r="K164" s="14"/>
      <c r="L164" s="14"/>
    </row>
    <row r="165" spans="1:12" ht="14" hidden="1" x14ac:dyDescent="0.15">
      <c r="A165" s="15">
        <v>28</v>
      </c>
      <c r="B165" s="18"/>
      <c r="C165" s="83">
        <v>6276</v>
      </c>
      <c r="D165" s="83">
        <v>5696</v>
      </c>
      <c r="E165" s="83">
        <v>4277</v>
      </c>
      <c r="F165" s="83">
        <v>3183</v>
      </c>
      <c r="G165" s="197"/>
      <c r="I165" s="14"/>
      <c r="J165" s="14"/>
      <c r="K165" s="14"/>
      <c r="L165" s="14"/>
    </row>
    <row r="166" spans="1:12" ht="14" hidden="1" x14ac:dyDescent="0.15">
      <c r="A166" s="15">
        <v>29</v>
      </c>
      <c r="B166" s="18"/>
      <c r="C166" s="83">
        <v>6276</v>
      </c>
      <c r="D166" s="83">
        <v>5696</v>
      </c>
      <c r="E166" s="83">
        <v>4277</v>
      </c>
      <c r="F166" s="83">
        <v>3183</v>
      </c>
      <c r="G166" s="197"/>
      <c r="I166" s="14"/>
      <c r="J166" s="14"/>
      <c r="K166" s="14"/>
      <c r="L166" s="14"/>
    </row>
    <row r="167" spans="1:12" ht="14" hidden="1" x14ac:dyDescent="0.15">
      <c r="A167" s="15">
        <v>30</v>
      </c>
      <c r="B167" s="18"/>
      <c r="C167" s="83">
        <v>6983</v>
      </c>
      <c r="D167" s="83">
        <v>6335</v>
      </c>
      <c r="E167" s="83">
        <v>4696</v>
      </c>
      <c r="F167" s="83">
        <v>3494</v>
      </c>
      <c r="G167" s="197"/>
      <c r="I167" s="14"/>
      <c r="J167" s="14"/>
      <c r="K167" s="14"/>
      <c r="L167" s="14"/>
    </row>
    <row r="168" spans="1:12" ht="14" hidden="1" x14ac:dyDescent="0.15">
      <c r="A168" s="15">
        <v>31</v>
      </c>
      <c r="B168" s="18"/>
      <c r="C168" s="83">
        <v>6983</v>
      </c>
      <c r="D168" s="83">
        <v>6335</v>
      </c>
      <c r="E168" s="83">
        <v>4696</v>
      </c>
      <c r="F168" s="83">
        <v>3494</v>
      </c>
      <c r="G168" s="197"/>
      <c r="I168" s="14"/>
      <c r="J168" s="14"/>
      <c r="K168" s="14"/>
      <c r="L168" s="14"/>
    </row>
    <row r="169" spans="1:12" ht="14" hidden="1" x14ac:dyDescent="0.15">
      <c r="A169" s="15">
        <v>32</v>
      </c>
      <c r="B169" s="18"/>
      <c r="C169" s="83">
        <v>6983</v>
      </c>
      <c r="D169" s="83">
        <v>6335</v>
      </c>
      <c r="E169" s="83">
        <v>4696</v>
      </c>
      <c r="F169" s="83">
        <v>3494</v>
      </c>
      <c r="G169" s="197"/>
      <c r="I169" s="14"/>
      <c r="J169" s="14"/>
      <c r="K169" s="14"/>
      <c r="L169" s="14"/>
    </row>
    <row r="170" spans="1:12" ht="14" hidden="1" x14ac:dyDescent="0.15">
      <c r="A170" s="15">
        <v>33</v>
      </c>
      <c r="B170" s="18"/>
      <c r="C170" s="83">
        <v>6983</v>
      </c>
      <c r="D170" s="83">
        <v>6335</v>
      </c>
      <c r="E170" s="83">
        <v>4696</v>
      </c>
      <c r="F170" s="83">
        <v>3494</v>
      </c>
      <c r="G170" s="197"/>
      <c r="I170" s="14"/>
      <c r="J170" s="14"/>
      <c r="K170" s="14"/>
      <c r="L170" s="14"/>
    </row>
    <row r="171" spans="1:12" ht="14" hidden="1" x14ac:dyDescent="0.15">
      <c r="A171" s="15">
        <v>34</v>
      </c>
      <c r="B171" s="18"/>
      <c r="C171" s="83">
        <v>6983</v>
      </c>
      <c r="D171" s="83">
        <v>6335</v>
      </c>
      <c r="E171" s="83">
        <v>4696</v>
      </c>
      <c r="F171" s="83">
        <v>3494</v>
      </c>
      <c r="G171" s="197"/>
      <c r="I171" s="14"/>
      <c r="J171" s="14"/>
      <c r="K171" s="14"/>
      <c r="L171" s="14"/>
    </row>
    <row r="172" spans="1:12" ht="14" hidden="1" x14ac:dyDescent="0.15">
      <c r="A172" s="15">
        <v>35</v>
      </c>
      <c r="B172" s="18"/>
      <c r="C172" s="83">
        <v>7793</v>
      </c>
      <c r="D172" s="83">
        <v>7074</v>
      </c>
      <c r="E172" s="83">
        <v>5190</v>
      </c>
      <c r="F172" s="83">
        <v>3860</v>
      </c>
      <c r="G172" s="197"/>
      <c r="I172" s="14"/>
      <c r="J172" s="14"/>
      <c r="K172" s="14"/>
      <c r="L172" s="14"/>
    </row>
    <row r="173" spans="1:12" ht="14" hidden="1" x14ac:dyDescent="0.15">
      <c r="A173" s="15">
        <v>36</v>
      </c>
      <c r="B173" s="18"/>
      <c r="C173" s="83">
        <v>7793</v>
      </c>
      <c r="D173" s="83">
        <v>7074</v>
      </c>
      <c r="E173" s="83">
        <v>5190</v>
      </c>
      <c r="F173" s="83">
        <v>3860</v>
      </c>
      <c r="G173" s="197"/>
      <c r="I173" s="14"/>
      <c r="J173" s="14"/>
      <c r="K173" s="14"/>
      <c r="L173" s="14"/>
    </row>
    <row r="174" spans="1:12" ht="14" hidden="1" x14ac:dyDescent="0.15">
      <c r="A174" s="15">
        <v>37</v>
      </c>
      <c r="B174" s="18"/>
      <c r="C174" s="83">
        <v>7793</v>
      </c>
      <c r="D174" s="83">
        <v>7074</v>
      </c>
      <c r="E174" s="83">
        <v>5190</v>
      </c>
      <c r="F174" s="83">
        <v>3860</v>
      </c>
      <c r="G174" s="197"/>
      <c r="I174" s="14"/>
      <c r="J174" s="14"/>
      <c r="K174" s="14"/>
      <c r="L174" s="14"/>
    </row>
    <row r="175" spans="1:12" ht="14" hidden="1" x14ac:dyDescent="0.15">
      <c r="A175" s="15">
        <v>38</v>
      </c>
      <c r="B175" s="18"/>
      <c r="C175" s="83">
        <v>7793</v>
      </c>
      <c r="D175" s="83">
        <v>7074</v>
      </c>
      <c r="E175" s="83">
        <v>5190</v>
      </c>
      <c r="F175" s="83">
        <v>3860</v>
      </c>
      <c r="G175" s="197"/>
      <c r="I175" s="14"/>
      <c r="J175" s="14"/>
      <c r="K175" s="14"/>
      <c r="L175" s="14"/>
    </row>
    <row r="176" spans="1:12" ht="14" hidden="1" x14ac:dyDescent="0.15">
      <c r="A176" s="15">
        <v>39</v>
      </c>
      <c r="B176" s="18"/>
      <c r="C176" s="83">
        <v>7793</v>
      </c>
      <c r="D176" s="83">
        <v>7074</v>
      </c>
      <c r="E176" s="83">
        <v>5190</v>
      </c>
      <c r="F176" s="83">
        <v>3860</v>
      </c>
      <c r="G176" s="197"/>
      <c r="I176" s="14"/>
      <c r="J176" s="14"/>
      <c r="K176" s="14"/>
      <c r="L176" s="14"/>
    </row>
    <row r="177" spans="1:12" ht="14" hidden="1" x14ac:dyDescent="0.15">
      <c r="A177" s="15">
        <v>40</v>
      </c>
      <c r="B177" s="18"/>
      <c r="C177" s="83">
        <v>8733</v>
      </c>
      <c r="D177" s="83">
        <v>7926</v>
      </c>
      <c r="E177" s="83">
        <v>5770</v>
      </c>
      <c r="F177" s="83">
        <v>4293</v>
      </c>
      <c r="G177" s="197"/>
      <c r="I177" s="14"/>
      <c r="J177" s="14"/>
      <c r="K177" s="14"/>
      <c r="L177" s="14"/>
    </row>
    <row r="178" spans="1:12" ht="14" hidden="1" x14ac:dyDescent="0.15">
      <c r="A178" s="15">
        <v>41</v>
      </c>
      <c r="B178" s="18"/>
      <c r="C178" s="83">
        <v>8733</v>
      </c>
      <c r="D178" s="83">
        <v>7926</v>
      </c>
      <c r="E178" s="83">
        <v>5770</v>
      </c>
      <c r="F178" s="83">
        <v>4293</v>
      </c>
      <c r="G178" s="197"/>
      <c r="I178" s="14"/>
      <c r="J178" s="14"/>
      <c r="K178" s="14"/>
      <c r="L178" s="14"/>
    </row>
    <row r="179" spans="1:12" ht="14" hidden="1" x14ac:dyDescent="0.15">
      <c r="A179" s="15">
        <v>42</v>
      </c>
      <c r="B179" s="18"/>
      <c r="C179" s="83">
        <v>8733</v>
      </c>
      <c r="D179" s="83">
        <v>7926</v>
      </c>
      <c r="E179" s="83">
        <v>5770</v>
      </c>
      <c r="F179" s="83">
        <v>4293</v>
      </c>
      <c r="G179" s="197"/>
      <c r="I179" s="14"/>
      <c r="J179" s="14"/>
      <c r="K179" s="14"/>
      <c r="L179" s="14"/>
    </row>
    <row r="180" spans="1:12" ht="14" hidden="1" x14ac:dyDescent="0.15">
      <c r="A180" s="15">
        <v>43</v>
      </c>
      <c r="B180" s="18"/>
      <c r="C180" s="83">
        <v>8733</v>
      </c>
      <c r="D180" s="83">
        <v>7926</v>
      </c>
      <c r="E180" s="83">
        <v>5770</v>
      </c>
      <c r="F180" s="83">
        <v>4293</v>
      </c>
      <c r="G180" s="197"/>
      <c r="I180" s="14"/>
      <c r="J180" s="14"/>
      <c r="K180" s="14"/>
      <c r="L180" s="14"/>
    </row>
    <row r="181" spans="1:12" ht="14" hidden="1" x14ac:dyDescent="0.15">
      <c r="A181" s="15">
        <v>44</v>
      </c>
      <c r="B181" s="18"/>
      <c r="C181" s="83">
        <v>8733</v>
      </c>
      <c r="D181" s="83">
        <v>7926</v>
      </c>
      <c r="E181" s="83">
        <v>5770</v>
      </c>
      <c r="F181" s="83">
        <v>4293</v>
      </c>
      <c r="G181" s="197"/>
      <c r="I181" s="14"/>
      <c r="J181" s="14"/>
      <c r="K181" s="14"/>
      <c r="L181" s="14"/>
    </row>
    <row r="182" spans="1:12" ht="14" hidden="1" x14ac:dyDescent="0.15">
      <c r="A182" s="15">
        <v>45</v>
      </c>
      <c r="B182" s="18"/>
      <c r="C182" s="83">
        <v>9774</v>
      </c>
      <c r="D182" s="83">
        <v>8872</v>
      </c>
      <c r="E182" s="83">
        <v>6423</v>
      </c>
      <c r="F182" s="83">
        <v>4778</v>
      </c>
      <c r="G182" s="197"/>
      <c r="I182" s="14"/>
      <c r="J182" s="14"/>
      <c r="K182" s="14"/>
      <c r="L182" s="14"/>
    </row>
    <row r="183" spans="1:12" ht="14" hidden="1" x14ac:dyDescent="0.15">
      <c r="A183" s="15">
        <v>46</v>
      </c>
      <c r="B183" s="18"/>
      <c r="C183" s="83">
        <v>9774</v>
      </c>
      <c r="D183" s="83">
        <v>8872</v>
      </c>
      <c r="E183" s="83">
        <v>6423</v>
      </c>
      <c r="F183" s="83">
        <v>4778</v>
      </c>
      <c r="G183" s="197"/>
      <c r="I183" s="14"/>
      <c r="J183" s="14"/>
      <c r="K183" s="14"/>
      <c r="L183" s="14"/>
    </row>
    <row r="184" spans="1:12" ht="14" hidden="1" x14ac:dyDescent="0.15">
      <c r="A184" s="15">
        <v>47</v>
      </c>
      <c r="B184" s="18"/>
      <c r="C184" s="83">
        <v>9774</v>
      </c>
      <c r="D184" s="83">
        <v>8872</v>
      </c>
      <c r="E184" s="83">
        <v>6423</v>
      </c>
      <c r="F184" s="83">
        <v>4778</v>
      </c>
      <c r="G184" s="197"/>
      <c r="I184" s="14"/>
      <c r="J184" s="14"/>
      <c r="K184" s="14"/>
      <c r="L184" s="14"/>
    </row>
    <row r="185" spans="1:12" ht="14" hidden="1" x14ac:dyDescent="0.15">
      <c r="A185" s="15">
        <v>48</v>
      </c>
      <c r="B185" s="18"/>
      <c r="C185" s="83">
        <v>9774</v>
      </c>
      <c r="D185" s="83">
        <v>8872</v>
      </c>
      <c r="E185" s="83">
        <v>6423</v>
      </c>
      <c r="F185" s="83">
        <v>4778</v>
      </c>
      <c r="G185" s="197"/>
      <c r="I185" s="14"/>
      <c r="J185" s="14"/>
      <c r="K185" s="14"/>
      <c r="L185" s="14"/>
    </row>
    <row r="186" spans="1:12" ht="14" hidden="1" x14ac:dyDescent="0.15">
      <c r="A186" s="15">
        <v>49</v>
      </c>
      <c r="B186" s="18"/>
      <c r="C186" s="83">
        <v>9774</v>
      </c>
      <c r="D186" s="83">
        <v>8872</v>
      </c>
      <c r="E186" s="83">
        <v>6423</v>
      </c>
      <c r="F186" s="83">
        <v>4778</v>
      </c>
      <c r="G186" s="197"/>
      <c r="I186" s="14"/>
      <c r="J186" s="14"/>
      <c r="K186" s="14"/>
      <c r="L186" s="14"/>
    </row>
    <row r="187" spans="1:12" ht="14" hidden="1" x14ac:dyDescent="0.15">
      <c r="A187" s="15">
        <v>50</v>
      </c>
      <c r="B187" s="18"/>
      <c r="C187" s="83">
        <v>10947</v>
      </c>
      <c r="D187" s="83">
        <v>9934</v>
      </c>
      <c r="E187" s="83">
        <v>7164</v>
      </c>
      <c r="F187" s="83">
        <v>5330</v>
      </c>
      <c r="G187" s="197"/>
      <c r="I187" s="14"/>
      <c r="J187" s="14"/>
      <c r="K187" s="14"/>
      <c r="L187" s="14"/>
    </row>
    <row r="188" spans="1:12" ht="14" hidden="1" x14ac:dyDescent="0.15">
      <c r="A188" s="15">
        <v>51</v>
      </c>
      <c r="B188" s="18"/>
      <c r="C188" s="83">
        <v>10947</v>
      </c>
      <c r="D188" s="83">
        <v>9934</v>
      </c>
      <c r="E188" s="83">
        <v>7164</v>
      </c>
      <c r="F188" s="83">
        <v>5330</v>
      </c>
      <c r="G188" s="197"/>
      <c r="I188" s="14"/>
      <c r="J188" s="14"/>
      <c r="K188" s="14"/>
      <c r="L188" s="14"/>
    </row>
    <row r="189" spans="1:12" ht="14" hidden="1" x14ac:dyDescent="0.15">
      <c r="A189" s="15">
        <v>52</v>
      </c>
      <c r="B189" s="18"/>
      <c r="C189" s="83">
        <v>10947</v>
      </c>
      <c r="D189" s="83">
        <v>9934</v>
      </c>
      <c r="E189" s="83">
        <v>7164</v>
      </c>
      <c r="F189" s="83">
        <v>5330</v>
      </c>
      <c r="G189" s="197"/>
      <c r="I189" s="14"/>
      <c r="J189" s="14"/>
      <c r="K189" s="14"/>
      <c r="L189" s="14"/>
    </row>
    <row r="190" spans="1:12" ht="14" hidden="1" x14ac:dyDescent="0.15">
      <c r="A190" s="15">
        <v>53</v>
      </c>
      <c r="B190" s="18"/>
      <c r="C190" s="83">
        <v>10947</v>
      </c>
      <c r="D190" s="83">
        <v>9934</v>
      </c>
      <c r="E190" s="83">
        <v>7164</v>
      </c>
      <c r="F190" s="83">
        <v>5330</v>
      </c>
      <c r="G190" s="197"/>
      <c r="I190" s="14"/>
      <c r="J190" s="14"/>
      <c r="K190" s="14"/>
      <c r="L190" s="14"/>
    </row>
    <row r="191" spans="1:12" ht="14" hidden="1" x14ac:dyDescent="0.15">
      <c r="A191" s="15">
        <v>54</v>
      </c>
      <c r="B191" s="18"/>
      <c r="C191" s="83">
        <v>10947</v>
      </c>
      <c r="D191" s="83">
        <v>9934</v>
      </c>
      <c r="E191" s="83">
        <v>7164</v>
      </c>
      <c r="F191" s="83">
        <v>5330</v>
      </c>
      <c r="G191" s="197"/>
      <c r="I191" s="14"/>
      <c r="J191" s="14"/>
      <c r="K191" s="14"/>
      <c r="L191" s="14"/>
    </row>
    <row r="192" spans="1:12" ht="14" hidden="1" x14ac:dyDescent="0.15">
      <c r="A192" s="15">
        <v>55</v>
      </c>
      <c r="B192" s="18"/>
      <c r="C192" s="83">
        <v>12239</v>
      </c>
      <c r="D192" s="83">
        <v>11108</v>
      </c>
      <c r="E192" s="83">
        <v>7989</v>
      </c>
      <c r="F192" s="83">
        <v>5944</v>
      </c>
      <c r="G192" s="197"/>
      <c r="I192" s="14"/>
      <c r="J192" s="14"/>
      <c r="K192" s="14"/>
      <c r="L192" s="14"/>
    </row>
    <row r="193" spans="1:12" ht="14" hidden="1" x14ac:dyDescent="0.15">
      <c r="A193" s="15">
        <v>56</v>
      </c>
      <c r="B193" s="18"/>
      <c r="C193" s="83">
        <v>12239</v>
      </c>
      <c r="D193" s="83">
        <v>11108</v>
      </c>
      <c r="E193" s="83">
        <v>7989</v>
      </c>
      <c r="F193" s="83">
        <v>5944</v>
      </c>
      <c r="G193" s="197"/>
      <c r="I193" s="14"/>
      <c r="J193" s="14"/>
      <c r="K193" s="14"/>
      <c r="L193" s="14"/>
    </row>
    <row r="194" spans="1:12" ht="14" hidden="1" x14ac:dyDescent="0.15">
      <c r="A194" s="15">
        <v>57</v>
      </c>
      <c r="B194" s="18"/>
      <c r="C194" s="83">
        <v>12239</v>
      </c>
      <c r="D194" s="83">
        <v>11108</v>
      </c>
      <c r="E194" s="83">
        <v>7989</v>
      </c>
      <c r="F194" s="83">
        <v>5944</v>
      </c>
      <c r="G194" s="197"/>
      <c r="I194" s="14"/>
      <c r="J194" s="14"/>
      <c r="K194" s="14"/>
      <c r="L194" s="14"/>
    </row>
    <row r="195" spans="1:12" ht="14" hidden="1" x14ac:dyDescent="0.15">
      <c r="A195" s="15">
        <v>58</v>
      </c>
      <c r="B195" s="18"/>
      <c r="C195" s="83">
        <v>12239</v>
      </c>
      <c r="D195" s="83">
        <v>11108</v>
      </c>
      <c r="E195" s="83">
        <v>7989</v>
      </c>
      <c r="F195" s="83">
        <v>5944</v>
      </c>
      <c r="G195" s="197"/>
      <c r="I195" s="14"/>
      <c r="J195" s="14"/>
      <c r="K195" s="14"/>
      <c r="L195" s="14"/>
    </row>
    <row r="196" spans="1:12" ht="14" hidden="1" x14ac:dyDescent="0.15">
      <c r="A196" s="15">
        <v>59</v>
      </c>
      <c r="B196" s="18"/>
      <c r="C196" s="83">
        <v>12239</v>
      </c>
      <c r="D196" s="83">
        <v>11108</v>
      </c>
      <c r="E196" s="83">
        <v>7989</v>
      </c>
      <c r="F196" s="83">
        <v>5944</v>
      </c>
      <c r="G196" s="197"/>
      <c r="I196" s="14"/>
      <c r="J196" s="14"/>
      <c r="K196" s="14"/>
      <c r="L196" s="14"/>
    </row>
    <row r="197" spans="1:12" ht="14" hidden="1" x14ac:dyDescent="0.15">
      <c r="A197" s="15">
        <v>60</v>
      </c>
      <c r="B197" s="18"/>
      <c r="C197" s="83">
        <v>13100</v>
      </c>
      <c r="D197" s="83">
        <v>11886</v>
      </c>
      <c r="E197" s="83">
        <v>8541</v>
      </c>
      <c r="F197" s="83">
        <v>6353</v>
      </c>
      <c r="G197" s="197"/>
      <c r="I197" s="14"/>
      <c r="J197" s="14"/>
      <c r="K197" s="14"/>
      <c r="L197" s="14"/>
    </row>
    <row r="198" spans="1:12" ht="14" hidden="1" x14ac:dyDescent="0.15">
      <c r="A198" s="15">
        <v>61</v>
      </c>
      <c r="B198" s="18"/>
      <c r="C198" s="83">
        <v>14598</v>
      </c>
      <c r="D198" s="83">
        <v>13247</v>
      </c>
      <c r="E198" s="83">
        <v>9504</v>
      </c>
      <c r="F198" s="83">
        <v>7071</v>
      </c>
      <c r="G198" s="197"/>
      <c r="I198" s="14"/>
      <c r="J198" s="14"/>
      <c r="K198" s="14"/>
      <c r="L198" s="14"/>
    </row>
    <row r="199" spans="1:12" ht="14" hidden="1" x14ac:dyDescent="0.15">
      <c r="A199" s="15">
        <v>62</v>
      </c>
      <c r="B199" s="18"/>
      <c r="C199" s="83">
        <v>16215</v>
      </c>
      <c r="D199" s="83">
        <v>14718</v>
      </c>
      <c r="E199" s="83">
        <v>10554</v>
      </c>
      <c r="F199" s="83">
        <v>7852</v>
      </c>
      <c r="G199" s="197"/>
      <c r="I199" s="14"/>
      <c r="J199" s="14"/>
      <c r="K199" s="14"/>
      <c r="L199" s="14"/>
    </row>
    <row r="200" spans="1:12" ht="14" hidden="1" x14ac:dyDescent="0.15">
      <c r="A200" s="15">
        <v>63</v>
      </c>
      <c r="B200" s="18"/>
      <c r="C200" s="83">
        <v>17960</v>
      </c>
      <c r="D200" s="83">
        <v>16299</v>
      </c>
      <c r="E200" s="83">
        <v>11691</v>
      </c>
      <c r="F200" s="83">
        <v>8696</v>
      </c>
      <c r="G200" s="197"/>
      <c r="I200" s="14"/>
      <c r="J200" s="14"/>
      <c r="K200" s="14"/>
      <c r="L200" s="14"/>
    </row>
    <row r="201" spans="1:12" ht="14" hidden="1" x14ac:dyDescent="0.15">
      <c r="A201" s="15">
        <v>64</v>
      </c>
      <c r="B201" s="18"/>
      <c r="C201" s="83">
        <v>19826</v>
      </c>
      <c r="D201" s="83">
        <v>17991</v>
      </c>
      <c r="E201" s="83">
        <v>12910</v>
      </c>
      <c r="F201" s="83">
        <v>9604</v>
      </c>
      <c r="G201" s="197"/>
      <c r="I201" s="14"/>
      <c r="J201" s="14"/>
      <c r="K201" s="14"/>
      <c r="L201" s="14"/>
    </row>
    <row r="202" spans="1:12" ht="14" hidden="1" x14ac:dyDescent="0.15">
      <c r="A202" s="15">
        <v>65</v>
      </c>
      <c r="B202" s="18"/>
      <c r="C202" s="83">
        <v>21813</v>
      </c>
      <c r="D202" s="83">
        <v>19793</v>
      </c>
      <c r="E202" s="83">
        <v>14212</v>
      </c>
      <c r="F202" s="83">
        <v>10572</v>
      </c>
      <c r="G202" s="197"/>
      <c r="I202" s="14"/>
      <c r="J202" s="14"/>
      <c r="K202" s="14"/>
      <c r="L202" s="14"/>
    </row>
    <row r="203" spans="1:12" ht="14" hidden="1" x14ac:dyDescent="0.15">
      <c r="A203" s="15">
        <v>66</v>
      </c>
      <c r="B203" s="18"/>
      <c r="C203" s="83">
        <v>23925</v>
      </c>
      <c r="D203" s="83">
        <v>21710</v>
      </c>
      <c r="E203" s="83">
        <v>15600</v>
      </c>
      <c r="F203" s="83">
        <v>11606</v>
      </c>
      <c r="G203" s="197"/>
      <c r="I203" s="14"/>
      <c r="J203" s="14"/>
      <c r="K203" s="14"/>
      <c r="L203" s="14"/>
    </row>
    <row r="204" spans="1:12" ht="14" hidden="1" x14ac:dyDescent="0.15">
      <c r="A204" s="15">
        <v>67</v>
      </c>
      <c r="B204" s="18"/>
      <c r="C204" s="83">
        <v>26156</v>
      </c>
      <c r="D204" s="83">
        <v>23736</v>
      </c>
      <c r="E204" s="83">
        <v>17070</v>
      </c>
      <c r="F204" s="83">
        <v>12700</v>
      </c>
      <c r="G204" s="197"/>
      <c r="I204" s="14"/>
      <c r="J204" s="14"/>
      <c r="K204" s="14"/>
      <c r="L204" s="14"/>
    </row>
    <row r="205" spans="1:12" ht="14" hidden="1" x14ac:dyDescent="0.15">
      <c r="A205" s="15">
        <v>68</v>
      </c>
      <c r="B205" s="18"/>
      <c r="C205" s="83">
        <v>28509</v>
      </c>
      <c r="D205" s="83">
        <v>25875</v>
      </c>
      <c r="E205" s="83">
        <v>18627</v>
      </c>
      <c r="F205" s="83">
        <v>13856</v>
      </c>
      <c r="G205" s="197"/>
      <c r="I205" s="14"/>
      <c r="J205" s="14"/>
      <c r="K205" s="14"/>
      <c r="L205" s="14"/>
    </row>
    <row r="206" spans="1:12" ht="14" hidden="1" x14ac:dyDescent="0.15">
      <c r="A206" s="15">
        <v>69</v>
      </c>
      <c r="B206" s="18"/>
      <c r="C206" s="83">
        <v>30987</v>
      </c>
      <c r="D206" s="83">
        <v>28121</v>
      </c>
      <c r="E206" s="83">
        <v>20265</v>
      </c>
      <c r="F206" s="83">
        <v>15075</v>
      </c>
      <c r="G206" s="197"/>
      <c r="I206" s="14"/>
      <c r="J206" s="14"/>
      <c r="K206" s="14"/>
      <c r="L206" s="14"/>
    </row>
    <row r="207" spans="1:12" ht="14" hidden="1" x14ac:dyDescent="0.15">
      <c r="A207" s="15">
        <v>70</v>
      </c>
      <c r="B207" s="18"/>
      <c r="C207" s="83">
        <v>33584</v>
      </c>
      <c r="D207" s="83">
        <v>30480</v>
      </c>
      <c r="E207" s="83">
        <v>21989</v>
      </c>
      <c r="F207" s="83">
        <v>16359</v>
      </c>
      <c r="G207" s="197"/>
      <c r="I207" s="14"/>
      <c r="J207" s="14"/>
      <c r="K207" s="14"/>
      <c r="L207" s="14"/>
    </row>
    <row r="208" spans="1:12" ht="14" hidden="1" x14ac:dyDescent="0.15">
      <c r="A208" s="15">
        <v>71</v>
      </c>
      <c r="B208" s="18"/>
      <c r="C208" s="83">
        <v>36308</v>
      </c>
      <c r="D208" s="83">
        <v>32952</v>
      </c>
      <c r="E208" s="83">
        <v>23796</v>
      </c>
      <c r="F208" s="83">
        <v>17702</v>
      </c>
      <c r="G208" s="197"/>
      <c r="I208" s="14"/>
      <c r="J208" s="14"/>
      <c r="K208" s="14"/>
      <c r="L208" s="14"/>
    </row>
    <row r="209" spans="1:12" ht="14" hidden="1" x14ac:dyDescent="0.15">
      <c r="A209" s="15">
        <v>72</v>
      </c>
      <c r="B209" s="18"/>
      <c r="C209" s="83">
        <v>39152</v>
      </c>
      <c r="D209" s="83">
        <v>35529</v>
      </c>
      <c r="E209" s="83">
        <v>25689</v>
      </c>
      <c r="F209" s="83">
        <v>19109</v>
      </c>
      <c r="G209" s="197"/>
      <c r="I209" s="14"/>
      <c r="J209" s="14"/>
      <c r="K209" s="14"/>
      <c r="L209" s="14"/>
    </row>
    <row r="210" spans="1:12" ht="14" hidden="1" x14ac:dyDescent="0.15">
      <c r="A210" s="15">
        <v>73</v>
      </c>
      <c r="B210" s="18"/>
      <c r="C210" s="83">
        <v>42117</v>
      </c>
      <c r="D210" s="83">
        <v>38222</v>
      </c>
      <c r="E210" s="83">
        <v>27666</v>
      </c>
      <c r="F210" s="83">
        <v>20579</v>
      </c>
      <c r="G210" s="197"/>
      <c r="I210" s="14"/>
      <c r="J210" s="14"/>
      <c r="K210" s="14"/>
      <c r="L210" s="14"/>
    </row>
    <row r="211" spans="1:12" ht="14" hidden="1" x14ac:dyDescent="0.15">
      <c r="A211" s="15">
        <v>74</v>
      </c>
      <c r="B211" s="18"/>
      <c r="C211" s="83">
        <v>45206</v>
      </c>
      <c r="D211" s="83">
        <v>41024</v>
      </c>
      <c r="E211" s="83">
        <v>29728</v>
      </c>
      <c r="F211" s="83">
        <v>22113</v>
      </c>
      <c r="G211" s="197"/>
      <c r="I211" s="14"/>
      <c r="J211" s="14"/>
      <c r="K211" s="14"/>
      <c r="L211" s="14"/>
    </row>
    <row r="212" spans="1:12" ht="14" hidden="1" x14ac:dyDescent="0.15">
      <c r="A212" s="15">
        <v>75</v>
      </c>
      <c r="B212" s="18"/>
      <c r="C212" s="83">
        <v>48418</v>
      </c>
      <c r="D212" s="83">
        <v>43940</v>
      </c>
      <c r="E212" s="83">
        <v>31874</v>
      </c>
      <c r="F212" s="83">
        <v>23709</v>
      </c>
      <c r="G212" s="197"/>
      <c r="I212" s="14"/>
      <c r="J212" s="14"/>
      <c r="K212" s="14"/>
      <c r="L212" s="14"/>
    </row>
    <row r="213" spans="1:12" ht="14" hidden="1" x14ac:dyDescent="0.15">
      <c r="A213" s="15">
        <v>76</v>
      </c>
      <c r="B213" s="18"/>
      <c r="C213" s="83">
        <v>48418</v>
      </c>
      <c r="D213" s="83">
        <v>43940</v>
      </c>
      <c r="E213" s="83">
        <v>31874</v>
      </c>
      <c r="F213" s="83">
        <v>23709</v>
      </c>
      <c r="G213" s="197"/>
      <c r="I213" s="14"/>
      <c r="J213" s="14"/>
      <c r="K213" s="14"/>
      <c r="L213" s="14"/>
    </row>
    <row r="214" spans="1:12" ht="14" hidden="1" x14ac:dyDescent="0.15">
      <c r="A214" s="15">
        <v>77</v>
      </c>
      <c r="B214" s="18"/>
      <c r="C214" s="83">
        <v>48418</v>
      </c>
      <c r="D214" s="83">
        <v>43940</v>
      </c>
      <c r="E214" s="83">
        <v>31874</v>
      </c>
      <c r="F214" s="83">
        <v>23709</v>
      </c>
      <c r="G214" s="197"/>
      <c r="I214" s="14"/>
      <c r="J214" s="14"/>
      <c r="K214" s="14"/>
      <c r="L214" s="14"/>
    </row>
    <row r="215" spans="1:12" ht="14" hidden="1" x14ac:dyDescent="0.15">
      <c r="A215" s="15">
        <v>78</v>
      </c>
      <c r="B215" s="18"/>
      <c r="C215" s="83">
        <v>48418</v>
      </c>
      <c r="D215" s="83">
        <v>43940</v>
      </c>
      <c r="E215" s="83">
        <v>31874</v>
      </c>
      <c r="F215" s="83">
        <v>23709</v>
      </c>
      <c r="G215" s="197"/>
      <c r="I215" s="14"/>
      <c r="J215" s="14"/>
      <c r="K215" s="14"/>
      <c r="L215" s="14"/>
    </row>
    <row r="216" spans="1:12" ht="14" hidden="1" x14ac:dyDescent="0.15">
      <c r="A216" s="15">
        <v>79</v>
      </c>
      <c r="B216" s="18"/>
      <c r="C216" s="83">
        <v>48418</v>
      </c>
      <c r="D216" s="83">
        <v>43940</v>
      </c>
      <c r="E216" s="83">
        <v>31874</v>
      </c>
      <c r="F216" s="83">
        <v>23709</v>
      </c>
      <c r="G216" s="197"/>
      <c r="I216" s="14"/>
      <c r="J216" s="14"/>
      <c r="K216" s="14"/>
      <c r="L216" s="14"/>
    </row>
    <row r="217" spans="1:12" ht="14" hidden="1" x14ac:dyDescent="0.15">
      <c r="A217" s="15">
        <v>80</v>
      </c>
      <c r="B217" s="18"/>
      <c r="C217" s="83">
        <v>48418</v>
      </c>
      <c r="D217" s="83">
        <v>43940</v>
      </c>
      <c r="E217" s="83">
        <v>31874</v>
      </c>
      <c r="F217" s="83">
        <v>23709</v>
      </c>
      <c r="G217" s="197"/>
      <c r="I217" s="14"/>
      <c r="J217" s="14"/>
      <c r="K217" s="14"/>
      <c r="L217" s="14"/>
    </row>
    <row r="218" spans="1:12" ht="14" hidden="1" x14ac:dyDescent="0.15">
      <c r="A218" s="15">
        <v>81</v>
      </c>
      <c r="B218" s="18"/>
      <c r="C218" s="83">
        <v>48418</v>
      </c>
      <c r="D218" s="83">
        <v>43940</v>
      </c>
      <c r="E218" s="83">
        <v>31874</v>
      </c>
      <c r="F218" s="83">
        <v>23709</v>
      </c>
      <c r="G218" s="197"/>
      <c r="I218" s="14"/>
      <c r="J218" s="14"/>
      <c r="K218" s="14"/>
      <c r="L218" s="14"/>
    </row>
    <row r="219" spans="1:12" ht="14" hidden="1" x14ac:dyDescent="0.15">
      <c r="A219" s="15">
        <v>82</v>
      </c>
      <c r="B219" s="18"/>
      <c r="C219" s="83">
        <v>48418</v>
      </c>
      <c r="D219" s="83">
        <v>43940</v>
      </c>
      <c r="E219" s="83">
        <v>31874</v>
      </c>
      <c r="F219" s="83">
        <v>23709</v>
      </c>
      <c r="G219" s="197"/>
      <c r="I219" s="14"/>
      <c r="J219" s="14"/>
      <c r="K219" s="14"/>
      <c r="L219" s="14"/>
    </row>
    <row r="220" spans="1:12" ht="14" hidden="1" x14ac:dyDescent="0.15">
      <c r="A220" s="15">
        <v>83</v>
      </c>
      <c r="B220" s="18"/>
      <c r="C220" s="83">
        <v>48418</v>
      </c>
      <c r="D220" s="83">
        <v>43940</v>
      </c>
      <c r="E220" s="83">
        <v>31874</v>
      </c>
      <c r="F220" s="83">
        <v>23709</v>
      </c>
      <c r="G220" s="197"/>
      <c r="I220" s="14"/>
      <c r="J220" s="14"/>
      <c r="K220" s="14"/>
      <c r="L220" s="14"/>
    </row>
    <row r="221" spans="1:12" ht="14" hidden="1" x14ac:dyDescent="0.15">
      <c r="A221" s="15">
        <v>84</v>
      </c>
      <c r="B221" s="18" t="s">
        <v>3</v>
      </c>
      <c r="C221" s="83">
        <v>48418</v>
      </c>
      <c r="D221" s="83">
        <v>43940</v>
      </c>
      <c r="E221" s="83">
        <v>31874</v>
      </c>
      <c r="F221" s="83">
        <v>23709</v>
      </c>
      <c r="G221" s="197"/>
      <c r="I221" s="14"/>
      <c r="J221" s="14"/>
      <c r="K221" s="14"/>
      <c r="L221" s="14"/>
    </row>
    <row r="222" spans="1:12" ht="14" hidden="1" x14ac:dyDescent="0.15">
      <c r="A222" s="15">
        <v>1</v>
      </c>
      <c r="B222" s="18" t="s">
        <v>4</v>
      </c>
      <c r="C222" s="204">
        <v>2483</v>
      </c>
      <c r="D222" s="204">
        <v>2253</v>
      </c>
      <c r="E222" s="204">
        <v>1730</v>
      </c>
      <c r="F222" s="204">
        <v>1288</v>
      </c>
      <c r="G222" s="197"/>
      <c r="I222" s="14"/>
      <c r="J222" s="14"/>
      <c r="K222" s="14"/>
      <c r="L222" s="14"/>
    </row>
    <row r="223" spans="1:12" ht="14" hidden="1" x14ac:dyDescent="0.15">
      <c r="A223" s="15">
        <v>2</v>
      </c>
      <c r="B223" s="18" t="s">
        <v>1</v>
      </c>
      <c r="C223" s="204">
        <v>4220</v>
      </c>
      <c r="D223" s="204">
        <v>3828</v>
      </c>
      <c r="E223" s="204">
        <v>2939</v>
      </c>
      <c r="F223" s="204">
        <v>2187</v>
      </c>
      <c r="G223" s="197"/>
      <c r="I223" s="14"/>
      <c r="J223" s="14"/>
      <c r="K223" s="14"/>
      <c r="L223" s="14"/>
    </row>
    <row r="224" spans="1:12" ht="14" hidden="1" x14ac:dyDescent="0.15">
      <c r="A224" s="15">
        <v>3</v>
      </c>
      <c r="B224" s="18" t="s">
        <v>5</v>
      </c>
      <c r="C224" s="204">
        <v>5955</v>
      </c>
      <c r="D224" s="204">
        <v>5405</v>
      </c>
      <c r="E224" s="204">
        <v>4150</v>
      </c>
      <c r="F224" s="204">
        <v>3088</v>
      </c>
      <c r="G224" s="197"/>
      <c r="I224" s="14"/>
      <c r="J224" s="14"/>
      <c r="K224" s="14"/>
      <c r="L224" s="14"/>
    </row>
    <row r="225" spans="1:7" hidden="1" x14ac:dyDescent="0.15">
      <c r="A225" s="15"/>
      <c r="B225" s="19"/>
      <c r="C225" s="20"/>
      <c r="D225" s="20"/>
      <c r="E225" s="20"/>
      <c r="F225" s="20"/>
      <c r="G225" s="20"/>
    </row>
    <row r="226" spans="1:7" ht="18" hidden="1" x14ac:dyDescent="0.2">
      <c r="A226" s="402" t="s">
        <v>18</v>
      </c>
      <c r="B226" s="403"/>
      <c r="C226" s="403"/>
      <c r="D226" s="403"/>
      <c r="E226" s="403"/>
      <c r="F226" s="403"/>
      <c r="G226" s="403"/>
    </row>
    <row r="227" spans="1:7" hidden="1" x14ac:dyDescent="0.15">
      <c r="A227" s="398" t="s">
        <v>0</v>
      </c>
      <c r="B227" s="399"/>
      <c r="C227" s="399"/>
      <c r="D227" s="399"/>
      <c r="E227" s="399"/>
      <c r="F227" s="399"/>
      <c r="G227" s="399"/>
    </row>
    <row r="228" spans="1:7" hidden="1" x14ac:dyDescent="0.15">
      <c r="A228" s="15" t="s">
        <v>2</v>
      </c>
      <c r="B228" s="16" t="s">
        <v>2</v>
      </c>
      <c r="C228" s="53">
        <v>250</v>
      </c>
      <c r="D228" s="53">
        <v>2000</v>
      </c>
      <c r="E228" s="53">
        <v>5000</v>
      </c>
      <c r="F228" s="17">
        <v>10000</v>
      </c>
      <c r="G228" s="17"/>
    </row>
    <row r="229" spans="1:7" hidden="1" x14ac:dyDescent="0.15">
      <c r="A229" s="15">
        <v>18</v>
      </c>
      <c r="B229" s="18"/>
      <c r="C229" s="22">
        <f t="shared" ref="C229:G229" si="70">+C155*$K$2</f>
        <v>548.24</v>
      </c>
      <c r="D229" s="22">
        <f t="shared" si="70"/>
        <v>497.4666666666667</v>
      </c>
      <c r="E229" s="22">
        <f t="shared" si="70"/>
        <v>377.44</v>
      </c>
      <c r="F229" s="22">
        <f t="shared" si="70"/>
        <v>280.74666666666667</v>
      </c>
      <c r="G229" s="22">
        <f t="shared" si="70"/>
        <v>0</v>
      </c>
    </row>
    <row r="230" spans="1:7" hidden="1" x14ac:dyDescent="0.15">
      <c r="A230" s="15">
        <v>19</v>
      </c>
      <c r="B230" s="18"/>
      <c r="C230" s="22">
        <f t="shared" ref="C230:G230" si="71">+C156*$K$2</f>
        <v>548.24</v>
      </c>
      <c r="D230" s="22">
        <f t="shared" si="71"/>
        <v>497.4666666666667</v>
      </c>
      <c r="E230" s="22">
        <f t="shared" si="71"/>
        <v>377.44</v>
      </c>
      <c r="F230" s="22">
        <f t="shared" si="71"/>
        <v>280.74666666666667</v>
      </c>
      <c r="G230" s="22">
        <f t="shared" si="71"/>
        <v>0</v>
      </c>
    </row>
    <row r="231" spans="1:7" hidden="1" x14ac:dyDescent="0.15">
      <c r="A231" s="15">
        <v>20</v>
      </c>
      <c r="B231" s="18"/>
      <c r="C231" s="22">
        <f t="shared" ref="C231:G231" si="72">+C157*$K$2</f>
        <v>548.24</v>
      </c>
      <c r="D231" s="22">
        <f t="shared" si="72"/>
        <v>497.4666666666667</v>
      </c>
      <c r="E231" s="22">
        <f t="shared" si="72"/>
        <v>377.44</v>
      </c>
      <c r="F231" s="22">
        <f t="shared" si="72"/>
        <v>280.74666666666667</v>
      </c>
      <c r="G231" s="22">
        <f t="shared" si="72"/>
        <v>0</v>
      </c>
    </row>
    <row r="232" spans="1:7" hidden="1" x14ac:dyDescent="0.15">
      <c r="A232" s="15">
        <v>21</v>
      </c>
      <c r="B232" s="18"/>
      <c r="C232" s="22">
        <f t="shared" ref="C232:G232" si="73">+C158*$K$2</f>
        <v>548.24</v>
      </c>
      <c r="D232" s="22">
        <f t="shared" si="73"/>
        <v>497.4666666666667</v>
      </c>
      <c r="E232" s="22">
        <f t="shared" si="73"/>
        <v>377.44</v>
      </c>
      <c r="F232" s="22">
        <f t="shared" si="73"/>
        <v>280.74666666666667</v>
      </c>
      <c r="G232" s="22">
        <f t="shared" si="73"/>
        <v>0</v>
      </c>
    </row>
    <row r="233" spans="1:7" hidden="1" x14ac:dyDescent="0.15">
      <c r="A233" s="15">
        <v>22</v>
      </c>
      <c r="B233" s="18"/>
      <c r="C233" s="22">
        <f t="shared" ref="C233:G233" si="74">+C159*$K$2</f>
        <v>548.24</v>
      </c>
      <c r="D233" s="22">
        <f t="shared" si="74"/>
        <v>497.4666666666667</v>
      </c>
      <c r="E233" s="22">
        <f t="shared" si="74"/>
        <v>377.44</v>
      </c>
      <c r="F233" s="22">
        <f t="shared" si="74"/>
        <v>280.74666666666667</v>
      </c>
      <c r="G233" s="22">
        <f t="shared" si="74"/>
        <v>0</v>
      </c>
    </row>
    <row r="234" spans="1:7" hidden="1" x14ac:dyDescent="0.15">
      <c r="A234" s="15">
        <v>23</v>
      </c>
      <c r="B234" s="18"/>
      <c r="C234" s="22">
        <f t="shared" ref="C234:G234" si="75">+C160*$K$2</f>
        <v>548.24</v>
      </c>
      <c r="D234" s="22">
        <f t="shared" si="75"/>
        <v>497.4666666666667</v>
      </c>
      <c r="E234" s="22">
        <f t="shared" si="75"/>
        <v>377.44</v>
      </c>
      <c r="F234" s="22">
        <f t="shared" si="75"/>
        <v>280.74666666666667</v>
      </c>
      <c r="G234" s="22">
        <f t="shared" si="75"/>
        <v>0</v>
      </c>
    </row>
    <row r="235" spans="1:7" hidden="1" x14ac:dyDescent="0.15">
      <c r="A235" s="15">
        <v>24</v>
      </c>
      <c r="B235" s="18"/>
      <c r="C235" s="22">
        <f t="shared" ref="C235:G235" si="76">+C161*$K$2</f>
        <v>548.24</v>
      </c>
      <c r="D235" s="22">
        <f t="shared" si="76"/>
        <v>497.4666666666667</v>
      </c>
      <c r="E235" s="22">
        <f t="shared" si="76"/>
        <v>377.44</v>
      </c>
      <c r="F235" s="22">
        <f t="shared" si="76"/>
        <v>280.74666666666667</v>
      </c>
      <c r="G235" s="22">
        <f t="shared" si="76"/>
        <v>0</v>
      </c>
    </row>
    <row r="236" spans="1:7" hidden="1" x14ac:dyDescent="0.15">
      <c r="A236" s="15">
        <v>25</v>
      </c>
      <c r="B236" s="18"/>
      <c r="C236" s="22">
        <f t="shared" ref="C236:G236" si="77">+C162*$K$2</f>
        <v>585.76</v>
      </c>
      <c r="D236" s="22">
        <f t="shared" si="77"/>
        <v>531.62666666666667</v>
      </c>
      <c r="E236" s="22">
        <f t="shared" si="77"/>
        <v>399.18666666666667</v>
      </c>
      <c r="F236" s="22">
        <f t="shared" si="77"/>
        <v>297.08000000000004</v>
      </c>
      <c r="G236" s="22">
        <f t="shared" si="77"/>
        <v>0</v>
      </c>
    </row>
    <row r="237" spans="1:7" hidden="1" x14ac:dyDescent="0.15">
      <c r="A237" s="15">
        <v>26</v>
      </c>
      <c r="B237" s="18"/>
      <c r="C237" s="22">
        <f t="shared" ref="C237:G237" si="78">+C163*$K$2</f>
        <v>585.76</v>
      </c>
      <c r="D237" s="22">
        <f t="shared" si="78"/>
        <v>531.62666666666667</v>
      </c>
      <c r="E237" s="22">
        <f t="shared" si="78"/>
        <v>399.18666666666667</v>
      </c>
      <c r="F237" s="22">
        <f t="shared" si="78"/>
        <v>297.08000000000004</v>
      </c>
      <c r="G237" s="22">
        <f t="shared" si="78"/>
        <v>0</v>
      </c>
    </row>
    <row r="238" spans="1:7" hidden="1" x14ac:dyDescent="0.15">
      <c r="A238" s="15">
        <v>27</v>
      </c>
      <c r="B238" s="18"/>
      <c r="C238" s="22">
        <f t="shared" ref="C238:G238" si="79">+C164*$K$2</f>
        <v>585.76</v>
      </c>
      <c r="D238" s="22">
        <f t="shared" si="79"/>
        <v>531.62666666666667</v>
      </c>
      <c r="E238" s="22">
        <f t="shared" si="79"/>
        <v>399.18666666666667</v>
      </c>
      <c r="F238" s="22">
        <f t="shared" si="79"/>
        <v>297.08000000000004</v>
      </c>
      <c r="G238" s="22">
        <f t="shared" si="79"/>
        <v>0</v>
      </c>
    </row>
    <row r="239" spans="1:7" hidden="1" x14ac:dyDescent="0.15">
      <c r="A239" s="15">
        <v>28</v>
      </c>
      <c r="B239" s="18"/>
      <c r="C239" s="22">
        <f t="shared" ref="C239:G239" si="80">+C165*$K$2</f>
        <v>585.76</v>
      </c>
      <c r="D239" s="22">
        <f t="shared" si="80"/>
        <v>531.62666666666667</v>
      </c>
      <c r="E239" s="22">
        <f t="shared" si="80"/>
        <v>399.18666666666667</v>
      </c>
      <c r="F239" s="22">
        <f t="shared" si="80"/>
        <v>297.08000000000004</v>
      </c>
      <c r="G239" s="22">
        <f t="shared" si="80"/>
        <v>0</v>
      </c>
    </row>
    <row r="240" spans="1:7" hidden="1" x14ac:dyDescent="0.15">
      <c r="A240" s="15">
        <v>29</v>
      </c>
      <c r="B240" s="18"/>
      <c r="C240" s="22">
        <f t="shared" ref="C240:G240" si="81">+C166*$K$2</f>
        <v>585.76</v>
      </c>
      <c r="D240" s="22">
        <f t="shared" si="81"/>
        <v>531.62666666666667</v>
      </c>
      <c r="E240" s="22">
        <f t="shared" si="81"/>
        <v>399.18666666666667</v>
      </c>
      <c r="F240" s="22">
        <f t="shared" si="81"/>
        <v>297.08000000000004</v>
      </c>
      <c r="G240" s="22">
        <f t="shared" si="81"/>
        <v>0</v>
      </c>
    </row>
    <row r="241" spans="1:7" hidden="1" x14ac:dyDescent="0.15">
      <c r="A241" s="15">
        <v>30</v>
      </c>
      <c r="B241" s="18"/>
      <c r="C241" s="22">
        <f t="shared" ref="C241:G241" si="82">+C167*$K$2</f>
        <v>651.74666666666667</v>
      </c>
      <c r="D241" s="22">
        <f t="shared" si="82"/>
        <v>591.26666666666665</v>
      </c>
      <c r="E241" s="22">
        <f t="shared" si="82"/>
        <v>438.29333333333335</v>
      </c>
      <c r="F241" s="22">
        <f t="shared" si="82"/>
        <v>326.10666666666668</v>
      </c>
      <c r="G241" s="22">
        <f t="shared" si="82"/>
        <v>0</v>
      </c>
    </row>
    <row r="242" spans="1:7" hidden="1" x14ac:dyDescent="0.15">
      <c r="A242" s="15">
        <v>31</v>
      </c>
      <c r="B242" s="18"/>
      <c r="C242" s="22">
        <f t="shared" ref="C242:G242" si="83">+C168*$K$2</f>
        <v>651.74666666666667</v>
      </c>
      <c r="D242" s="22">
        <f t="shared" si="83"/>
        <v>591.26666666666665</v>
      </c>
      <c r="E242" s="22">
        <f t="shared" si="83"/>
        <v>438.29333333333335</v>
      </c>
      <c r="F242" s="22">
        <f t="shared" si="83"/>
        <v>326.10666666666668</v>
      </c>
      <c r="G242" s="22">
        <f t="shared" si="83"/>
        <v>0</v>
      </c>
    </row>
    <row r="243" spans="1:7" hidden="1" x14ac:dyDescent="0.15">
      <c r="A243" s="15">
        <v>32</v>
      </c>
      <c r="B243" s="18"/>
      <c r="C243" s="22">
        <f t="shared" ref="C243:G243" si="84">+C169*$K$2</f>
        <v>651.74666666666667</v>
      </c>
      <c r="D243" s="22">
        <f t="shared" si="84"/>
        <v>591.26666666666665</v>
      </c>
      <c r="E243" s="22">
        <f t="shared" si="84"/>
        <v>438.29333333333335</v>
      </c>
      <c r="F243" s="22">
        <f t="shared" si="84"/>
        <v>326.10666666666668</v>
      </c>
      <c r="G243" s="22">
        <f t="shared" si="84"/>
        <v>0</v>
      </c>
    </row>
    <row r="244" spans="1:7" hidden="1" x14ac:dyDescent="0.15">
      <c r="A244" s="15">
        <v>33</v>
      </c>
      <c r="B244" s="18"/>
      <c r="C244" s="22">
        <f t="shared" ref="C244:G244" si="85">+C170*$K$2</f>
        <v>651.74666666666667</v>
      </c>
      <c r="D244" s="22">
        <f t="shared" si="85"/>
        <v>591.26666666666665</v>
      </c>
      <c r="E244" s="22">
        <f t="shared" si="85"/>
        <v>438.29333333333335</v>
      </c>
      <c r="F244" s="22">
        <f t="shared" si="85"/>
        <v>326.10666666666668</v>
      </c>
      <c r="G244" s="22">
        <f t="shared" si="85"/>
        <v>0</v>
      </c>
    </row>
    <row r="245" spans="1:7" hidden="1" x14ac:dyDescent="0.15">
      <c r="A245" s="15">
        <v>34</v>
      </c>
      <c r="B245" s="18"/>
      <c r="C245" s="22">
        <f t="shared" ref="C245:G245" si="86">+C171*$K$2</f>
        <v>651.74666666666667</v>
      </c>
      <c r="D245" s="22">
        <f t="shared" si="86"/>
        <v>591.26666666666665</v>
      </c>
      <c r="E245" s="22">
        <f t="shared" si="86"/>
        <v>438.29333333333335</v>
      </c>
      <c r="F245" s="22">
        <f t="shared" si="86"/>
        <v>326.10666666666668</v>
      </c>
      <c r="G245" s="22">
        <f t="shared" si="86"/>
        <v>0</v>
      </c>
    </row>
    <row r="246" spans="1:7" hidden="1" x14ac:dyDescent="0.15">
      <c r="A246" s="15">
        <v>35</v>
      </c>
      <c r="B246" s="18"/>
      <c r="C246" s="22">
        <f t="shared" ref="C246:G246" si="87">+C172*$K$2</f>
        <v>727.34666666666669</v>
      </c>
      <c r="D246" s="22">
        <f t="shared" si="87"/>
        <v>660.24</v>
      </c>
      <c r="E246" s="22">
        <f t="shared" si="87"/>
        <v>484.40000000000003</v>
      </c>
      <c r="F246" s="22">
        <f t="shared" si="87"/>
        <v>360.26666666666671</v>
      </c>
      <c r="G246" s="22">
        <f t="shared" si="87"/>
        <v>0</v>
      </c>
    </row>
    <row r="247" spans="1:7" hidden="1" x14ac:dyDescent="0.15">
      <c r="A247" s="15">
        <v>36</v>
      </c>
      <c r="B247" s="18"/>
      <c r="C247" s="22">
        <f t="shared" ref="C247:G247" si="88">+C173*$K$2</f>
        <v>727.34666666666669</v>
      </c>
      <c r="D247" s="22">
        <f t="shared" si="88"/>
        <v>660.24</v>
      </c>
      <c r="E247" s="22">
        <f t="shared" si="88"/>
        <v>484.40000000000003</v>
      </c>
      <c r="F247" s="22">
        <f t="shared" si="88"/>
        <v>360.26666666666671</v>
      </c>
      <c r="G247" s="22">
        <f t="shared" si="88"/>
        <v>0</v>
      </c>
    </row>
    <row r="248" spans="1:7" hidden="1" x14ac:dyDescent="0.15">
      <c r="A248" s="15">
        <v>37</v>
      </c>
      <c r="B248" s="18"/>
      <c r="C248" s="22">
        <f t="shared" ref="C248:G248" si="89">+C174*$K$2</f>
        <v>727.34666666666669</v>
      </c>
      <c r="D248" s="22">
        <f t="shared" si="89"/>
        <v>660.24</v>
      </c>
      <c r="E248" s="22">
        <f t="shared" si="89"/>
        <v>484.40000000000003</v>
      </c>
      <c r="F248" s="22">
        <f t="shared" si="89"/>
        <v>360.26666666666671</v>
      </c>
      <c r="G248" s="22">
        <f t="shared" si="89"/>
        <v>0</v>
      </c>
    </row>
    <row r="249" spans="1:7" hidden="1" x14ac:dyDescent="0.15">
      <c r="A249" s="15">
        <v>38</v>
      </c>
      <c r="B249" s="18"/>
      <c r="C249" s="22">
        <f t="shared" ref="C249:G249" si="90">+C175*$K$2</f>
        <v>727.34666666666669</v>
      </c>
      <c r="D249" s="22">
        <f t="shared" si="90"/>
        <v>660.24</v>
      </c>
      <c r="E249" s="22">
        <f t="shared" si="90"/>
        <v>484.40000000000003</v>
      </c>
      <c r="F249" s="22">
        <f t="shared" si="90"/>
        <v>360.26666666666671</v>
      </c>
      <c r="G249" s="22">
        <f t="shared" si="90"/>
        <v>0</v>
      </c>
    </row>
    <row r="250" spans="1:7" hidden="1" x14ac:dyDescent="0.15">
      <c r="A250" s="15">
        <v>39</v>
      </c>
      <c r="B250" s="18"/>
      <c r="C250" s="22">
        <f t="shared" ref="C250:G250" si="91">+C176*$K$2</f>
        <v>727.34666666666669</v>
      </c>
      <c r="D250" s="22">
        <f t="shared" si="91"/>
        <v>660.24</v>
      </c>
      <c r="E250" s="22">
        <f t="shared" si="91"/>
        <v>484.40000000000003</v>
      </c>
      <c r="F250" s="22">
        <f t="shared" si="91"/>
        <v>360.26666666666671</v>
      </c>
      <c r="G250" s="22">
        <f t="shared" si="91"/>
        <v>0</v>
      </c>
    </row>
    <row r="251" spans="1:7" hidden="1" x14ac:dyDescent="0.15">
      <c r="A251" s="15">
        <v>40</v>
      </c>
      <c r="B251" s="18"/>
      <c r="C251" s="22">
        <f t="shared" ref="C251:G251" si="92">+C177*$K$2</f>
        <v>815.08</v>
      </c>
      <c r="D251" s="22">
        <f t="shared" si="92"/>
        <v>739.76</v>
      </c>
      <c r="E251" s="22">
        <f t="shared" si="92"/>
        <v>538.5333333333333</v>
      </c>
      <c r="F251" s="22">
        <f t="shared" si="92"/>
        <v>400.68</v>
      </c>
      <c r="G251" s="22">
        <f t="shared" si="92"/>
        <v>0</v>
      </c>
    </row>
    <row r="252" spans="1:7" hidden="1" x14ac:dyDescent="0.15">
      <c r="A252" s="15">
        <v>41</v>
      </c>
      <c r="B252" s="18"/>
      <c r="C252" s="22">
        <f t="shared" ref="C252:G252" si="93">+C178*$K$2</f>
        <v>815.08</v>
      </c>
      <c r="D252" s="22">
        <f t="shared" si="93"/>
        <v>739.76</v>
      </c>
      <c r="E252" s="22">
        <f t="shared" si="93"/>
        <v>538.5333333333333</v>
      </c>
      <c r="F252" s="22">
        <f t="shared" si="93"/>
        <v>400.68</v>
      </c>
      <c r="G252" s="22">
        <f t="shared" si="93"/>
        <v>0</v>
      </c>
    </row>
    <row r="253" spans="1:7" hidden="1" x14ac:dyDescent="0.15">
      <c r="A253" s="15">
        <v>42</v>
      </c>
      <c r="B253" s="18"/>
      <c r="C253" s="22">
        <f t="shared" ref="C253:G253" si="94">+C179*$K$2</f>
        <v>815.08</v>
      </c>
      <c r="D253" s="22">
        <f t="shared" si="94"/>
        <v>739.76</v>
      </c>
      <c r="E253" s="22">
        <f t="shared" si="94"/>
        <v>538.5333333333333</v>
      </c>
      <c r="F253" s="22">
        <f t="shared" si="94"/>
        <v>400.68</v>
      </c>
      <c r="G253" s="22">
        <f t="shared" si="94"/>
        <v>0</v>
      </c>
    </row>
    <row r="254" spans="1:7" hidden="1" x14ac:dyDescent="0.15">
      <c r="A254" s="15">
        <v>43</v>
      </c>
      <c r="B254" s="18"/>
      <c r="C254" s="22">
        <f t="shared" ref="C254:G254" si="95">+C180*$K$2</f>
        <v>815.08</v>
      </c>
      <c r="D254" s="22">
        <f t="shared" si="95"/>
        <v>739.76</v>
      </c>
      <c r="E254" s="22">
        <f t="shared" si="95"/>
        <v>538.5333333333333</v>
      </c>
      <c r="F254" s="22">
        <f t="shared" si="95"/>
        <v>400.68</v>
      </c>
      <c r="G254" s="22">
        <f t="shared" si="95"/>
        <v>0</v>
      </c>
    </row>
    <row r="255" spans="1:7" hidden="1" x14ac:dyDescent="0.15">
      <c r="A255" s="15">
        <v>44</v>
      </c>
      <c r="B255" s="18"/>
      <c r="C255" s="22">
        <f t="shared" ref="C255:G255" si="96">+C181*$K$2</f>
        <v>815.08</v>
      </c>
      <c r="D255" s="22">
        <f t="shared" si="96"/>
        <v>739.76</v>
      </c>
      <c r="E255" s="22">
        <f t="shared" si="96"/>
        <v>538.5333333333333</v>
      </c>
      <c r="F255" s="22">
        <f t="shared" si="96"/>
        <v>400.68</v>
      </c>
      <c r="G255" s="22">
        <f t="shared" si="96"/>
        <v>0</v>
      </c>
    </row>
    <row r="256" spans="1:7" hidden="1" x14ac:dyDescent="0.15">
      <c r="A256" s="15">
        <v>45</v>
      </c>
      <c r="B256" s="18"/>
      <c r="C256" s="22">
        <f t="shared" ref="C256:G256" si="97">+C182*$K$2</f>
        <v>912.24</v>
      </c>
      <c r="D256" s="22">
        <f t="shared" si="97"/>
        <v>828.0533333333334</v>
      </c>
      <c r="E256" s="22">
        <f t="shared" si="97"/>
        <v>599.48</v>
      </c>
      <c r="F256" s="22">
        <f t="shared" si="97"/>
        <v>445.94666666666672</v>
      </c>
      <c r="G256" s="22">
        <f t="shared" si="97"/>
        <v>0</v>
      </c>
    </row>
    <row r="257" spans="1:7" hidden="1" x14ac:dyDescent="0.15">
      <c r="A257" s="15">
        <v>46</v>
      </c>
      <c r="B257" s="18"/>
      <c r="C257" s="22">
        <f t="shared" ref="C257:G257" si="98">+C183*$K$2</f>
        <v>912.24</v>
      </c>
      <c r="D257" s="22">
        <f t="shared" si="98"/>
        <v>828.0533333333334</v>
      </c>
      <c r="E257" s="22">
        <f t="shared" si="98"/>
        <v>599.48</v>
      </c>
      <c r="F257" s="22">
        <f t="shared" si="98"/>
        <v>445.94666666666672</v>
      </c>
      <c r="G257" s="22">
        <f t="shared" si="98"/>
        <v>0</v>
      </c>
    </row>
    <row r="258" spans="1:7" hidden="1" x14ac:dyDescent="0.15">
      <c r="A258" s="15">
        <v>47</v>
      </c>
      <c r="B258" s="18"/>
      <c r="C258" s="22">
        <f t="shared" ref="C258:G258" si="99">+C184*$K$2</f>
        <v>912.24</v>
      </c>
      <c r="D258" s="22">
        <f t="shared" si="99"/>
        <v>828.0533333333334</v>
      </c>
      <c r="E258" s="22">
        <f t="shared" si="99"/>
        <v>599.48</v>
      </c>
      <c r="F258" s="22">
        <f t="shared" si="99"/>
        <v>445.94666666666672</v>
      </c>
      <c r="G258" s="22">
        <f t="shared" si="99"/>
        <v>0</v>
      </c>
    </row>
    <row r="259" spans="1:7" hidden="1" x14ac:dyDescent="0.15">
      <c r="A259" s="15">
        <v>48</v>
      </c>
      <c r="B259" s="18"/>
      <c r="C259" s="22">
        <f t="shared" ref="C259:G259" si="100">+C185*$K$2</f>
        <v>912.24</v>
      </c>
      <c r="D259" s="22">
        <f t="shared" si="100"/>
        <v>828.0533333333334</v>
      </c>
      <c r="E259" s="22">
        <f t="shared" si="100"/>
        <v>599.48</v>
      </c>
      <c r="F259" s="22">
        <f t="shared" si="100"/>
        <v>445.94666666666672</v>
      </c>
      <c r="G259" s="22">
        <f t="shared" si="100"/>
        <v>0</v>
      </c>
    </row>
    <row r="260" spans="1:7" hidden="1" x14ac:dyDescent="0.15">
      <c r="A260" s="15">
        <v>49</v>
      </c>
      <c r="B260" s="18"/>
      <c r="C260" s="22">
        <f t="shared" ref="C260:G260" si="101">+C186*$K$2</f>
        <v>912.24</v>
      </c>
      <c r="D260" s="22">
        <f t="shared" si="101"/>
        <v>828.0533333333334</v>
      </c>
      <c r="E260" s="22">
        <f t="shared" si="101"/>
        <v>599.48</v>
      </c>
      <c r="F260" s="22">
        <f t="shared" si="101"/>
        <v>445.94666666666672</v>
      </c>
      <c r="G260" s="22">
        <f t="shared" si="101"/>
        <v>0</v>
      </c>
    </row>
    <row r="261" spans="1:7" hidden="1" x14ac:dyDescent="0.15">
      <c r="A261" s="15">
        <v>50</v>
      </c>
      <c r="B261" s="18"/>
      <c r="C261" s="22">
        <f t="shared" ref="C261:G261" si="102">+C187*$K$2</f>
        <v>1021.72</v>
      </c>
      <c r="D261" s="22">
        <f t="shared" si="102"/>
        <v>927.1733333333334</v>
      </c>
      <c r="E261" s="22">
        <f t="shared" si="102"/>
        <v>668.64</v>
      </c>
      <c r="F261" s="22">
        <f t="shared" si="102"/>
        <v>497.4666666666667</v>
      </c>
      <c r="G261" s="22">
        <f t="shared" si="102"/>
        <v>0</v>
      </c>
    </row>
    <row r="262" spans="1:7" hidden="1" x14ac:dyDescent="0.15">
      <c r="A262" s="15">
        <v>51</v>
      </c>
      <c r="B262" s="18"/>
      <c r="C262" s="22">
        <f t="shared" ref="C262:G262" si="103">+C188*$K$2</f>
        <v>1021.72</v>
      </c>
      <c r="D262" s="22">
        <f t="shared" si="103"/>
        <v>927.1733333333334</v>
      </c>
      <c r="E262" s="22">
        <f t="shared" si="103"/>
        <v>668.64</v>
      </c>
      <c r="F262" s="22">
        <f t="shared" si="103"/>
        <v>497.4666666666667</v>
      </c>
      <c r="G262" s="22">
        <f t="shared" si="103"/>
        <v>0</v>
      </c>
    </row>
    <row r="263" spans="1:7" hidden="1" x14ac:dyDescent="0.15">
      <c r="A263" s="15">
        <v>52</v>
      </c>
      <c r="B263" s="18"/>
      <c r="C263" s="22">
        <f t="shared" ref="C263:G263" si="104">+C189*$K$2</f>
        <v>1021.72</v>
      </c>
      <c r="D263" s="22">
        <f t="shared" si="104"/>
        <v>927.1733333333334</v>
      </c>
      <c r="E263" s="22">
        <f t="shared" si="104"/>
        <v>668.64</v>
      </c>
      <c r="F263" s="22">
        <f t="shared" si="104"/>
        <v>497.4666666666667</v>
      </c>
      <c r="G263" s="22">
        <f t="shared" si="104"/>
        <v>0</v>
      </c>
    </row>
    <row r="264" spans="1:7" hidden="1" x14ac:dyDescent="0.15">
      <c r="A264" s="15">
        <v>53</v>
      </c>
      <c r="B264" s="18"/>
      <c r="C264" s="22">
        <f t="shared" ref="C264:G264" si="105">+C190*$K$2</f>
        <v>1021.72</v>
      </c>
      <c r="D264" s="22">
        <f t="shared" si="105"/>
        <v>927.1733333333334</v>
      </c>
      <c r="E264" s="22">
        <f t="shared" si="105"/>
        <v>668.64</v>
      </c>
      <c r="F264" s="22">
        <f t="shared" si="105"/>
        <v>497.4666666666667</v>
      </c>
      <c r="G264" s="22">
        <f t="shared" si="105"/>
        <v>0</v>
      </c>
    </row>
    <row r="265" spans="1:7" hidden="1" x14ac:dyDescent="0.15">
      <c r="A265" s="15">
        <v>54</v>
      </c>
      <c r="B265" s="18"/>
      <c r="C265" s="22">
        <f t="shared" ref="C265:G265" si="106">+C191*$K$2</f>
        <v>1021.72</v>
      </c>
      <c r="D265" s="22">
        <f t="shared" si="106"/>
        <v>927.1733333333334</v>
      </c>
      <c r="E265" s="22">
        <f t="shared" si="106"/>
        <v>668.64</v>
      </c>
      <c r="F265" s="22">
        <f t="shared" si="106"/>
        <v>497.4666666666667</v>
      </c>
      <c r="G265" s="22">
        <f t="shared" si="106"/>
        <v>0</v>
      </c>
    </row>
    <row r="266" spans="1:7" hidden="1" x14ac:dyDescent="0.15">
      <c r="A266" s="15">
        <v>55</v>
      </c>
      <c r="B266" s="18"/>
      <c r="C266" s="22">
        <f t="shared" ref="C266:G266" si="107">+C192*$K$2</f>
        <v>1142.3066666666666</v>
      </c>
      <c r="D266" s="22">
        <f t="shared" si="107"/>
        <v>1036.7466666666667</v>
      </c>
      <c r="E266" s="22">
        <f t="shared" si="107"/>
        <v>745.64</v>
      </c>
      <c r="F266" s="22">
        <f t="shared" si="107"/>
        <v>554.77333333333331</v>
      </c>
      <c r="G266" s="22">
        <f t="shared" si="107"/>
        <v>0</v>
      </c>
    </row>
    <row r="267" spans="1:7" hidden="1" x14ac:dyDescent="0.15">
      <c r="A267" s="15">
        <v>56</v>
      </c>
      <c r="B267" s="18"/>
      <c r="C267" s="22">
        <f t="shared" ref="C267:G267" si="108">+C193*$K$2</f>
        <v>1142.3066666666666</v>
      </c>
      <c r="D267" s="22">
        <f t="shared" si="108"/>
        <v>1036.7466666666667</v>
      </c>
      <c r="E267" s="22">
        <f t="shared" si="108"/>
        <v>745.64</v>
      </c>
      <c r="F267" s="22">
        <f t="shared" si="108"/>
        <v>554.77333333333331</v>
      </c>
      <c r="G267" s="22">
        <f t="shared" si="108"/>
        <v>0</v>
      </c>
    </row>
    <row r="268" spans="1:7" hidden="1" x14ac:dyDescent="0.15">
      <c r="A268" s="15">
        <v>57</v>
      </c>
      <c r="B268" s="18"/>
      <c r="C268" s="22">
        <f t="shared" ref="C268:G268" si="109">+C194*$K$2</f>
        <v>1142.3066666666666</v>
      </c>
      <c r="D268" s="22">
        <f t="shared" si="109"/>
        <v>1036.7466666666667</v>
      </c>
      <c r="E268" s="22">
        <f t="shared" si="109"/>
        <v>745.64</v>
      </c>
      <c r="F268" s="22">
        <f t="shared" si="109"/>
        <v>554.77333333333331</v>
      </c>
      <c r="G268" s="22">
        <f t="shared" si="109"/>
        <v>0</v>
      </c>
    </row>
    <row r="269" spans="1:7" hidden="1" x14ac:dyDescent="0.15">
      <c r="A269" s="15">
        <v>58</v>
      </c>
      <c r="B269" s="18"/>
      <c r="C269" s="22">
        <f t="shared" ref="C269:G269" si="110">+C195*$K$2</f>
        <v>1142.3066666666666</v>
      </c>
      <c r="D269" s="22">
        <f t="shared" si="110"/>
        <v>1036.7466666666667</v>
      </c>
      <c r="E269" s="22">
        <f t="shared" si="110"/>
        <v>745.64</v>
      </c>
      <c r="F269" s="22">
        <f t="shared" si="110"/>
        <v>554.77333333333331</v>
      </c>
      <c r="G269" s="22">
        <f t="shared" si="110"/>
        <v>0</v>
      </c>
    </row>
    <row r="270" spans="1:7" hidden="1" x14ac:dyDescent="0.15">
      <c r="A270" s="15">
        <v>59</v>
      </c>
      <c r="B270" s="18"/>
      <c r="C270" s="22">
        <f t="shared" ref="C270:G270" si="111">+C196*$K$2</f>
        <v>1142.3066666666666</v>
      </c>
      <c r="D270" s="22">
        <f t="shared" si="111"/>
        <v>1036.7466666666667</v>
      </c>
      <c r="E270" s="22">
        <f t="shared" si="111"/>
        <v>745.64</v>
      </c>
      <c r="F270" s="22">
        <f t="shared" si="111"/>
        <v>554.77333333333331</v>
      </c>
      <c r="G270" s="22">
        <f t="shared" si="111"/>
        <v>0</v>
      </c>
    </row>
    <row r="271" spans="1:7" hidden="1" x14ac:dyDescent="0.15">
      <c r="A271" s="15">
        <v>60</v>
      </c>
      <c r="B271" s="18"/>
      <c r="C271" s="22">
        <f t="shared" ref="C271:G271" si="112">+C197*$K$2</f>
        <v>1222.6666666666667</v>
      </c>
      <c r="D271" s="22">
        <f t="shared" si="112"/>
        <v>1109.3600000000001</v>
      </c>
      <c r="E271" s="22">
        <f t="shared" si="112"/>
        <v>797.16000000000008</v>
      </c>
      <c r="F271" s="22">
        <f t="shared" si="112"/>
        <v>592.94666666666672</v>
      </c>
      <c r="G271" s="22">
        <f t="shared" si="112"/>
        <v>0</v>
      </c>
    </row>
    <row r="272" spans="1:7" hidden="1" x14ac:dyDescent="0.15">
      <c r="A272" s="15">
        <v>61</v>
      </c>
      <c r="B272" s="18"/>
      <c r="C272" s="22">
        <f t="shared" ref="C272:G272" si="113">+C198*$K$2</f>
        <v>1362.48</v>
      </c>
      <c r="D272" s="22">
        <f t="shared" si="113"/>
        <v>1236.3866666666668</v>
      </c>
      <c r="E272" s="22">
        <f t="shared" si="113"/>
        <v>887.04000000000008</v>
      </c>
      <c r="F272" s="22">
        <f t="shared" si="113"/>
        <v>659.96</v>
      </c>
      <c r="G272" s="22">
        <f t="shared" si="113"/>
        <v>0</v>
      </c>
    </row>
    <row r="273" spans="1:17" hidden="1" x14ac:dyDescent="0.15">
      <c r="A273" s="15">
        <v>62</v>
      </c>
      <c r="B273" s="18"/>
      <c r="C273" s="22">
        <f t="shared" ref="C273:G273" si="114">+C199*$K$2</f>
        <v>1513.4</v>
      </c>
      <c r="D273" s="22">
        <f t="shared" si="114"/>
        <v>1373.68</v>
      </c>
      <c r="E273" s="22">
        <f t="shared" si="114"/>
        <v>985.04000000000008</v>
      </c>
      <c r="F273" s="22">
        <f t="shared" si="114"/>
        <v>732.85333333333335</v>
      </c>
      <c r="G273" s="22">
        <f t="shared" si="114"/>
        <v>0</v>
      </c>
    </row>
    <row r="274" spans="1:17" hidden="1" x14ac:dyDescent="0.15">
      <c r="A274" s="15">
        <v>63</v>
      </c>
      <c r="B274" s="18"/>
      <c r="C274" s="22">
        <f t="shared" ref="C274:G274" si="115">+C200*$K$2</f>
        <v>1676.2666666666667</v>
      </c>
      <c r="D274" s="22">
        <f t="shared" si="115"/>
        <v>1521.24</v>
      </c>
      <c r="E274" s="22">
        <f t="shared" si="115"/>
        <v>1091.1600000000001</v>
      </c>
      <c r="F274" s="22">
        <f t="shared" si="115"/>
        <v>811.62666666666667</v>
      </c>
      <c r="G274" s="22">
        <f t="shared" si="115"/>
        <v>0</v>
      </c>
    </row>
    <row r="275" spans="1:17" hidden="1" x14ac:dyDescent="0.15">
      <c r="A275" s="15">
        <v>64</v>
      </c>
      <c r="B275" s="18"/>
      <c r="C275" s="22">
        <f t="shared" ref="C275:G275" si="116">+C201*$K$2</f>
        <v>1850.4266666666667</v>
      </c>
      <c r="D275" s="22">
        <f t="shared" si="116"/>
        <v>1679.16</v>
      </c>
      <c r="E275" s="22">
        <f t="shared" si="116"/>
        <v>1204.9333333333334</v>
      </c>
      <c r="F275" s="22">
        <f t="shared" si="116"/>
        <v>896.37333333333333</v>
      </c>
      <c r="G275" s="22">
        <f t="shared" si="116"/>
        <v>0</v>
      </c>
    </row>
    <row r="276" spans="1:17" hidden="1" x14ac:dyDescent="0.15">
      <c r="A276" s="15">
        <v>65</v>
      </c>
      <c r="B276" s="18"/>
      <c r="C276" s="22">
        <f t="shared" ref="C276:G276" si="117">+C202*$K$2</f>
        <v>2035.88</v>
      </c>
      <c r="D276" s="22">
        <f t="shared" si="117"/>
        <v>1847.3466666666668</v>
      </c>
      <c r="E276" s="22">
        <f t="shared" si="117"/>
        <v>1326.4533333333334</v>
      </c>
      <c r="F276" s="22">
        <f t="shared" si="117"/>
        <v>986.72</v>
      </c>
      <c r="G276" s="22">
        <f t="shared" si="117"/>
        <v>0</v>
      </c>
    </row>
    <row r="277" spans="1:17" hidden="1" x14ac:dyDescent="0.15">
      <c r="A277" s="15">
        <v>66</v>
      </c>
      <c r="B277" s="18"/>
      <c r="C277" s="22">
        <f t="shared" ref="C277:G277" si="118">+C203*$K$2</f>
        <v>2233</v>
      </c>
      <c r="D277" s="22">
        <f t="shared" si="118"/>
        <v>2026.2666666666667</v>
      </c>
      <c r="E277" s="22">
        <f t="shared" si="118"/>
        <v>1456</v>
      </c>
      <c r="F277" s="22">
        <f t="shared" si="118"/>
        <v>1083.2266666666667</v>
      </c>
      <c r="G277" s="22">
        <f t="shared" si="118"/>
        <v>0</v>
      </c>
    </row>
    <row r="278" spans="1:17" hidden="1" x14ac:dyDescent="0.15">
      <c r="A278" s="15">
        <v>67</v>
      </c>
      <c r="B278" s="18"/>
      <c r="C278" s="22">
        <f t="shared" ref="C278:G278" si="119">+C204*$K$2</f>
        <v>2441.2266666666669</v>
      </c>
      <c r="D278" s="22">
        <f t="shared" si="119"/>
        <v>2215.36</v>
      </c>
      <c r="E278" s="22">
        <f t="shared" si="119"/>
        <v>1593.2</v>
      </c>
      <c r="F278" s="22">
        <f t="shared" si="119"/>
        <v>1185.3333333333335</v>
      </c>
      <c r="G278" s="22">
        <f t="shared" si="119"/>
        <v>0</v>
      </c>
    </row>
    <row r="279" spans="1:17" hidden="1" x14ac:dyDescent="0.15">
      <c r="A279" s="15">
        <v>68</v>
      </c>
      <c r="B279" s="18"/>
      <c r="C279" s="22">
        <f t="shared" ref="C279:G279" si="120">+C205*$K$2</f>
        <v>2660.84</v>
      </c>
      <c r="D279" s="22">
        <f t="shared" si="120"/>
        <v>2415</v>
      </c>
      <c r="E279" s="22">
        <f t="shared" si="120"/>
        <v>1738.52</v>
      </c>
      <c r="F279" s="22">
        <f t="shared" si="120"/>
        <v>1293.2266666666667</v>
      </c>
      <c r="G279" s="22">
        <f t="shared" si="120"/>
        <v>0</v>
      </c>
    </row>
    <row r="280" spans="1:17" hidden="1" x14ac:dyDescent="0.15">
      <c r="A280" s="15">
        <v>69</v>
      </c>
      <c r="B280" s="18"/>
      <c r="C280" s="22">
        <f t="shared" ref="C280:G280" si="121">+C206*$K$2</f>
        <v>2892.1200000000003</v>
      </c>
      <c r="D280" s="22">
        <f t="shared" si="121"/>
        <v>2624.626666666667</v>
      </c>
      <c r="E280" s="22">
        <f t="shared" si="121"/>
        <v>1891.4</v>
      </c>
      <c r="F280" s="22">
        <f t="shared" si="121"/>
        <v>1407</v>
      </c>
      <c r="G280" s="22">
        <f t="shared" si="121"/>
        <v>0</v>
      </c>
    </row>
    <row r="281" spans="1:17" hidden="1" x14ac:dyDescent="0.15">
      <c r="A281" s="15">
        <v>70</v>
      </c>
      <c r="B281" s="18"/>
      <c r="C281" s="22">
        <f t="shared" ref="C281:G281" si="122">+C207*$K$2</f>
        <v>3134.5066666666667</v>
      </c>
      <c r="D281" s="22">
        <f t="shared" si="122"/>
        <v>2844.8</v>
      </c>
      <c r="E281" s="22">
        <f t="shared" si="122"/>
        <v>2052.3066666666668</v>
      </c>
      <c r="F281" s="22">
        <f t="shared" si="122"/>
        <v>1526.8400000000001</v>
      </c>
      <c r="G281" s="22">
        <f t="shared" si="122"/>
        <v>0</v>
      </c>
    </row>
    <row r="282" spans="1:17" hidden="1" x14ac:dyDescent="0.15">
      <c r="A282" s="15">
        <v>71</v>
      </c>
      <c r="B282" s="18"/>
      <c r="C282" s="22">
        <f t="shared" ref="C282:G282" si="123">+C208*$K$2</f>
        <v>3388.7466666666669</v>
      </c>
      <c r="D282" s="22">
        <f t="shared" si="123"/>
        <v>3075.52</v>
      </c>
      <c r="E282" s="22">
        <f t="shared" si="123"/>
        <v>2220.96</v>
      </c>
      <c r="F282" s="22">
        <f t="shared" si="123"/>
        <v>1652.1866666666667</v>
      </c>
      <c r="G282" s="22">
        <f t="shared" si="123"/>
        <v>0</v>
      </c>
      <c r="Q282" s="295"/>
    </row>
    <row r="283" spans="1:17" hidden="1" x14ac:dyDescent="0.15">
      <c r="A283" s="15">
        <v>72</v>
      </c>
      <c r="B283" s="18"/>
      <c r="C283" s="22">
        <f t="shared" ref="C283:G283" si="124">+C209*$K$2</f>
        <v>3654.186666666667</v>
      </c>
      <c r="D283" s="22">
        <f t="shared" si="124"/>
        <v>3316.04</v>
      </c>
      <c r="E283" s="22">
        <f t="shared" si="124"/>
        <v>2397.6400000000003</v>
      </c>
      <c r="F283" s="22">
        <f t="shared" si="124"/>
        <v>1783.5066666666667</v>
      </c>
      <c r="G283" s="22">
        <f t="shared" si="124"/>
        <v>0</v>
      </c>
    </row>
    <row r="284" spans="1:17" hidden="1" x14ac:dyDescent="0.15">
      <c r="A284" s="15">
        <v>73</v>
      </c>
      <c r="B284" s="18"/>
      <c r="C284" s="22">
        <f t="shared" ref="C284:G284" si="125">+C210*$K$2</f>
        <v>3930.92</v>
      </c>
      <c r="D284" s="22">
        <f t="shared" si="125"/>
        <v>3567.3866666666668</v>
      </c>
      <c r="E284" s="22">
        <f t="shared" si="125"/>
        <v>2582.1600000000003</v>
      </c>
      <c r="F284" s="22">
        <f t="shared" si="125"/>
        <v>1920.7066666666667</v>
      </c>
      <c r="G284" s="22">
        <f t="shared" si="125"/>
        <v>0</v>
      </c>
    </row>
    <row r="285" spans="1:17" hidden="1" x14ac:dyDescent="0.15">
      <c r="A285" s="15">
        <v>74</v>
      </c>
      <c r="B285" s="18"/>
      <c r="C285" s="22">
        <f t="shared" ref="C285:G285" si="126">+C211*$K$2</f>
        <v>4219.2266666666665</v>
      </c>
      <c r="D285" s="22">
        <f t="shared" si="126"/>
        <v>3828.9066666666668</v>
      </c>
      <c r="E285" s="22">
        <f t="shared" si="126"/>
        <v>2774.6133333333337</v>
      </c>
      <c r="F285" s="22">
        <f t="shared" si="126"/>
        <v>2063.88</v>
      </c>
      <c r="G285" s="22">
        <f t="shared" si="126"/>
        <v>0</v>
      </c>
    </row>
    <row r="286" spans="1:17" hidden="1" x14ac:dyDescent="0.15">
      <c r="A286" s="15">
        <v>75</v>
      </c>
      <c r="B286" s="18"/>
      <c r="C286" s="22">
        <f t="shared" ref="C286:G286" si="127">+C212*$K$2</f>
        <v>4519.0133333333333</v>
      </c>
      <c r="D286" s="22">
        <f t="shared" si="127"/>
        <v>4101.0666666666666</v>
      </c>
      <c r="E286" s="22">
        <f t="shared" si="127"/>
        <v>2974.9066666666668</v>
      </c>
      <c r="F286" s="22">
        <f t="shared" si="127"/>
        <v>2212.84</v>
      </c>
      <c r="G286" s="22">
        <f t="shared" si="127"/>
        <v>0</v>
      </c>
    </row>
    <row r="287" spans="1:17" hidden="1" x14ac:dyDescent="0.15">
      <c r="A287" s="15">
        <v>76</v>
      </c>
      <c r="B287" s="18"/>
      <c r="C287" s="22">
        <f t="shared" ref="C287:G287" si="128">+C213*$K$2</f>
        <v>4519.0133333333333</v>
      </c>
      <c r="D287" s="22">
        <f t="shared" si="128"/>
        <v>4101.0666666666666</v>
      </c>
      <c r="E287" s="22">
        <f t="shared" si="128"/>
        <v>2974.9066666666668</v>
      </c>
      <c r="F287" s="22">
        <f t="shared" si="128"/>
        <v>2212.84</v>
      </c>
      <c r="G287" s="22">
        <f t="shared" si="128"/>
        <v>0</v>
      </c>
    </row>
    <row r="288" spans="1:17" hidden="1" x14ac:dyDescent="0.15">
      <c r="A288" s="15">
        <v>77</v>
      </c>
      <c r="B288" s="18"/>
      <c r="C288" s="22">
        <f t="shared" ref="C288:G288" si="129">+C214*$K$2</f>
        <v>4519.0133333333333</v>
      </c>
      <c r="D288" s="22">
        <f t="shared" si="129"/>
        <v>4101.0666666666666</v>
      </c>
      <c r="E288" s="22">
        <f t="shared" si="129"/>
        <v>2974.9066666666668</v>
      </c>
      <c r="F288" s="22">
        <f t="shared" si="129"/>
        <v>2212.84</v>
      </c>
      <c r="G288" s="22">
        <f t="shared" si="129"/>
        <v>0</v>
      </c>
    </row>
    <row r="289" spans="1:18" hidden="1" x14ac:dyDescent="0.15">
      <c r="A289" s="15">
        <v>78</v>
      </c>
      <c r="B289" s="18"/>
      <c r="C289" s="22">
        <f t="shared" ref="C289:G289" si="130">+C215*$K$2</f>
        <v>4519.0133333333333</v>
      </c>
      <c r="D289" s="22">
        <f t="shared" si="130"/>
        <v>4101.0666666666666</v>
      </c>
      <c r="E289" s="22">
        <f t="shared" si="130"/>
        <v>2974.9066666666668</v>
      </c>
      <c r="F289" s="22">
        <f t="shared" si="130"/>
        <v>2212.84</v>
      </c>
      <c r="G289" s="22">
        <f t="shared" si="130"/>
        <v>0</v>
      </c>
    </row>
    <row r="290" spans="1:18" hidden="1" x14ac:dyDescent="0.15">
      <c r="A290" s="15">
        <v>79</v>
      </c>
      <c r="B290" s="18"/>
      <c r="C290" s="22">
        <f t="shared" ref="C290:G290" si="131">+C216*$K$2</f>
        <v>4519.0133333333333</v>
      </c>
      <c r="D290" s="22">
        <f t="shared" si="131"/>
        <v>4101.0666666666666</v>
      </c>
      <c r="E290" s="22">
        <f t="shared" si="131"/>
        <v>2974.9066666666668</v>
      </c>
      <c r="F290" s="22">
        <f t="shared" si="131"/>
        <v>2212.84</v>
      </c>
      <c r="G290" s="22">
        <f t="shared" si="131"/>
        <v>0</v>
      </c>
    </row>
    <row r="291" spans="1:18" hidden="1" x14ac:dyDescent="0.15">
      <c r="A291" s="15">
        <v>80</v>
      </c>
      <c r="B291" s="18"/>
      <c r="C291" s="22">
        <f t="shared" ref="C291:G291" si="132">+C217*$K$2</f>
        <v>4519.0133333333333</v>
      </c>
      <c r="D291" s="22">
        <f t="shared" si="132"/>
        <v>4101.0666666666666</v>
      </c>
      <c r="E291" s="22">
        <f t="shared" si="132"/>
        <v>2974.9066666666668</v>
      </c>
      <c r="F291" s="22">
        <f t="shared" si="132"/>
        <v>2212.84</v>
      </c>
      <c r="G291" s="22">
        <f t="shared" si="132"/>
        <v>0</v>
      </c>
    </row>
    <row r="292" spans="1:18" hidden="1" x14ac:dyDescent="0.15">
      <c r="A292" s="15">
        <v>81</v>
      </c>
      <c r="B292" s="18"/>
      <c r="C292" s="22">
        <f t="shared" ref="C292:G292" si="133">+C218*$K$2</f>
        <v>4519.0133333333333</v>
      </c>
      <c r="D292" s="22">
        <f t="shared" si="133"/>
        <v>4101.0666666666666</v>
      </c>
      <c r="E292" s="22">
        <f t="shared" si="133"/>
        <v>2974.9066666666668</v>
      </c>
      <c r="F292" s="22">
        <f t="shared" si="133"/>
        <v>2212.84</v>
      </c>
      <c r="G292" s="22">
        <f t="shared" si="133"/>
        <v>0</v>
      </c>
    </row>
    <row r="293" spans="1:18" hidden="1" x14ac:dyDescent="0.15">
      <c r="A293" s="15">
        <v>82</v>
      </c>
      <c r="B293" s="18"/>
      <c r="C293" s="22">
        <f t="shared" ref="C293:G293" si="134">+C219*$K$2</f>
        <v>4519.0133333333333</v>
      </c>
      <c r="D293" s="22">
        <f t="shared" si="134"/>
        <v>4101.0666666666666</v>
      </c>
      <c r="E293" s="22">
        <f t="shared" si="134"/>
        <v>2974.9066666666668</v>
      </c>
      <c r="F293" s="22">
        <f t="shared" si="134"/>
        <v>2212.84</v>
      </c>
      <c r="G293" s="22">
        <f t="shared" si="134"/>
        <v>0</v>
      </c>
    </row>
    <row r="294" spans="1:18" hidden="1" x14ac:dyDescent="0.15">
      <c r="A294" s="15">
        <v>83</v>
      </c>
      <c r="B294" s="18"/>
      <c r="C294" s="22">
        <f t="shared" ref="C294:G294" si="135">+C220*$K$2</f>
        <v>4519.0133333333333</v>
      </c>
      <c r="D294" s="22">
        <f t="shared" si="135"/>
        <v>4101.0666666666666</v>
      </c>
      <c r="E294" s="22">
        <f t="shared" si="135"/>
        <v>2974.9066666666668</v>
      </c>
      <c r="F294" s="22">
        <f t="shared" si="135"/>
        <v>2212.84</v>
      </c>
      <c r="G294" s="22">
        <f t="shared" si="135"/>
        <v>0</v>
      </c>
    </row>
    <row r="295" spans="1:18" hidden="1" x14ac:dyDescent="0.15">
      <c r="A295" s="15">
        <v>84</v>
      </c>
      <c r="B295" s="18" t="s">
        <v>3</v>
      </c>
      <c r="C295" s="22">
        <f t="shared" ref="C295:G295" si="136">+C221*$K$2</f>
        <v>4519.0133333333333</v>
      </c>
      <c r="D295" s="22">
        <f t="shared" si="136"/>
        <v>4101.0666666666666</v>
      </c>
      <c r="E295" s="22">
        <f t="shared" si="136"/>
        <v>2974.9066666666668</v>
      </c>
      <c r="F295" s="22">
        <f t="shared" si="136"/>
        <v>2212.84</v>
      </c>
      <c r="G295" s="22">
        <f t="shared" si="136"/>
        <v>0</v>
      </c>
    </row>
    <row r="296" spans="1:18" hidden="1" x14ac:dyDescent="0.15">
      <c r="A296" s="15">
        <v>1</v>
      </c>
      <c r="B296" s="18" t="s">
        <v>4</v>
      </c>
      <c r="C296" s="22">
        <f t="shared" ref="C296:G296" si="137">+C222*$K$2</f>
        <v>231.74666666666667</v>
      </c>
      <c r="D296" s="22">
        <f t="shared" si="137"/>
        <v>210.28</v>
      </c>
      <c r="E296" s="22">
        <f t="shared" si="137"/>
        <v>161.46666666666667</v>
      </c>
      <c r="F296" s="22">
        <f t="shared" si="137"/>
        <v>120.21333333333334</v>
      </c>
      <c r="G296" s="22">
        <f t="shared" si="137"/>
        <v>0</v>
      </c>
    </row>
    <row r="297" spans="1:18" hidden="1" x14ac:dyDescent="0.15">
      <c r="A297" s="15">
        <v>2</v>
      </c>
      <c r="B297" s="18" t="s">
        <v>1</v>
      </c>
      <c r="C297" s="22">
        <f t="shared" ref="C297:G297" si="138">+C223*$K$2</f>
        <v>393.86666666666667</v>
      </c>
      <c r="D297" s="22">
        <f t="shared" si="138"/>
        <v>357.28000000000003</v>
      </c>
      <c r="E297" s="22">
        <f t="shared" si="138"/>
        <v>274.30666666666667</v>
      </c>
      <c r="F297" s="22">
        <f t="shared" si="138"/>
        <v>204.12</v>
      </c>
      <c r="G297" s="22">
        <f t="shared" si="138"/>
        <v>0</v>
      </c>
    </row>
    <row r="298" spans="1:18" hidden="1" x14ac:dyDescent="0.15">
      <c r="A298" s="15">
        <v>3</v>
      </c>
      <c r="B298" s="18" t="s">
        <v>5</v>
      </c>
      <c r="C298" s="22">
        <f t="shared" ref="C298:G298" si="139">+C224*$K$2</f>
        <v>555.80000000000007</v>
      </c>
      <c r="D298" s="22">
        <f t="shared" si="139"/>
        <v>504.4666666666667</v>
      </c>
      <c r="E298" s="22">
        <f t="shared" si="139"/>
        <v>387.33333333333337</v>
      </c>
      <c r="F298" s="22">
        <f t="shared" si="139"/>
        <v>288.21333333333337</v>
      </c>
      <c r="G298" s="22">
        <f t="shared" si="139"/>
        <v>0</v>
      </c>
    </row>
    <row r="300" spans="1:18" ht="14" hidden="1" thickBot="1" x14ac:dyDescent="0.2"/>
    <row r="301" spans="1:18" ht="18" hidden="1" x14ac:dyDescent="0.2">
      <c r="A301" s="400" t="s">
        <v>19</v>
      </c>
      <c r="B301" s="401"/>
      <c r="C301" s="401"/>
      <c r="D301" s="401"/>
      <c r="E301" s="401"/>
      <c r="F301" s="401"/>
      <c r="G301" s="401"/>
    </row>
    <row r="302" spans="1:18" ht="18" hidden="1" x14ac:dyDescent="0.2">
      <c r="A302" s="402" t="s">
        <v>6</v>
      </c>
      <c r="B302" s="403"/>
      <c r="C302" s="403"/>
      <c r="D302" s="403"/>
      <c r="E302" s="403"/>
      <c r="F302" s="403"/>
      <c r="G302" s="403"/>
      <c r="H302" s="47"/>
    </row>
    <row r="303" spans="1:18" hidden="1" x14ac:dyDescent="0.15">
      <c r="A303" s="398" t="s">
        <v>0</v>
      </c>
      <c r="B303" s="399"/>
      <c r="C303" s="399"/>
      <c r="D303" s="399"/>
      <c r="E303" s="399"/>
      <c r="F303" s="399"/>
      <c r="G303" s="399"/>
    </row>
    <row r="304" spans="1:18" hidden="1" x14ac:dyDescent="0.15">
      <c r="A304" s="15" t="s">
        <v>2</v>
      </c>
      <c r="B304" s="16" t="s">
        <v>2</v>
      </c>
      <c r="C304" s="53">
        <v>250</v>
      </c>
      <c r="D304" s="53">
        <v>2000</v>
      </c>
      <c r="E304" s="17">
        <v>5000</v>
      </c>
      <c r="F304" s="17">
        <v>10000</v>
      </c>
      <c r="G304" s="17"/>
      <c r="O304" s="293"/>
      <c r="P304" s="293"/>
      <c r="Q304" s="294"/>
      <c r="R304" s="294"/>
    </row>
    <row r="305" spans="1:12" ht="14" hidden="1" x14ac:dyDescent="0.15">
      <c r="A305" s="15">
        <v>18</v>
      </c>
      <c r="B305" s="18"/>
      <c r="C305" s="202">
        <v>3999</v>
      </c>
      <c r="D305" s="202">
        <v>3836</v>
      </c>
      <c r="E305" s="202">
        <v>2926</v>
      </c>
      <c r="F305" s="202">
        <v>2176</v>
      </c>
      <c r="G305" s="198"/>
      <c r="I305" s="14"/>
      <c r="J305" s="14"/>
      <c r="K305" s="14"/>
      <c r="L305" s="14"/>
    </row>
    <row r="306" spans="1:12" ht="14" hidden="1" x14ac:dyDescent="0.15">
      <c r="A306" s="15">
        <v>19</v>
      </c>
      <c r="B306" s="18"/>
      <c r="C306" s="202">
        <v>3999</v>
      </c>
      <c r="D306" s="202">
        <v>3836</v>
      </c>
      <c r="E306" s="202">
        <v>2926</v>
      </c>
      <c r="F306" s="202">
        <v>2176</v>
      </c>
      <c r="G306" s="198"/>
      <c r="I306" s="14"/>
      <c r="J306" s="14"/>
      <c r="K306" s="14"/>
      <c r="L306" s="14"/>
    </row>
    <row r="307" spans="1:12" ht="14" hidden="1" x14ac:dyDescent="0.15">
      <c r="A307" s="15">
        <v>20</v>
      </c>
      <c r="B307" s="18"/>
      <c r="C307" s="202">
        <v>3999</v>
      </c>
      <c r="D307" s="202">
        <v>3836</v>
      </c>
      <c r="E307" s="202">
        <v>2926</v>
      </c>
      <c r="F307" s="202">
        <v>2176</v>
      </c>
      <c r="G307" s="198"/>
      <c r="I307" s="14"/>
      <c r="J307" s="14"/>
      <c r="K307" s="14"/>
      <c r="L307" s="14"/>
    </row>
    <row r="308" spans="1:12" ht="14" hidden="1" x14ac:dyDescent="0.15">
      <c r="A308" s="15">
        <v>21</v>
      </c>
      <c r="B308" s="18"/>
      <c r="C308" s="202">
        <v>3999</v>
      </c>
      <c r="D308" s="202">
        <v>3836</v>
      </c>
      <c r="E308" s="202">
        <v>2926</v>
      </c>
      <c r="F308" s="202">
        <v>2176</v>
      </c>
      <c r="G308" s="198"/>
      <c r="I308" s="14"/>
      <c r="J308" s="14"/>
      <c r="K308" s="14"/>
      <c r="L308" s="14"/>
    </row>
    <row r="309" spans="1:12" ht="14" hidden="1" x14ac:dyDescent="0.15">
      <c r="A309" s="15">
        <v>22</v>
      </c>
      <c r="B309" s="18"/>
      <c r="C309" s="202">
        <v>3999</v>
      </c>
      <c r="D309" s="202">
        <v>3836</v>
      </c>
      <c r="E309" s="202">
        <v>2926</v>
      </c>
      <c r="F309" s="202">
        <v>2176</v>
      </c>
      <c r="G309" s="198"/>
      <c r="I309" s="14"/>
      <c r="J309" s="14"/>
      <c r="K309" s="14"/>
      <c r="L309" s="14"/>
    </row>
    <row r="310" spans="1:12" ht="14" hidden="1" x14ac:dyDescent="0.15">
      <c r="A310" s="15">
        <v>23</v>
      </c>
      <c r="B310" s="18"/>
      <c r="C310" s="202">
        <v>3999</v>
      </c>
      <c r="D310" s="202">
        <v>3836</v>
      </c>
      <c r="E310" s="202">
        <v>2926</v>
      </c>
      <c r="F310" s="202">
        <v>2176</v>
      </c>
      <c r="G310" s="198"/>
      <c r="I310" s="14"/>
      <c r="J310" s="14"/>
      <c r="K310" s="14"/>
      <c r="L310" s="14"/>
    </row>
    <row r="311" spans="1:12" ht="14" hidden="1" x14ac:dyDescent="0.15">
      <c r="A311" s="15">
        <v>24</v>
      </c>
      <c r="B311" s="18"/>
      <c r="C311" s="202">
        <v>3999</v>
      </c>
      <c r="D311" s="202">
        <v>3836</v>
      </c>
      <c r="E311" s="202">
        <v>2926</v>
      </c>
      <c r="F311" s="202">
        <v>2176</v>
      </c>
      <c r="G311" s="198"/>
      <c r="I311" s="14"/>
      <c r="J311" s="14"/>
      <c r="K311" s="14"/>
      <c r="L311" s="14"/>
    </row>
    <row r="312" spans="1:12" ht="14" hidden="1" x14ac:dyDescent="0.15">
      <c r="A312" s="15">
        <v>25</v>
      </c>
      <c r="B312" s="18"/>
      <c r="C312" s="202">
        <v>4313</v>
      </c>
      <c r="D312" s="202">
        <v>4139</v>
      </c>
      <c r="E312" s="202">
        <v>3122</v>
      </c>
      <c r="F312" s="202">
        <v>2322</v>
      </c>
      <c r="G312" s="198"/>
      <c r="I312" s="14"/>
      <c r="J312" s="14"/>
      <c r="K312" s="14"/>
      <c r="L312" s="14"/>
    </row>
    <row r="313" spans="1:12" ht="14" hidden="1" x14ac:dyDescent="0.15">
      <c r="A313" s="15">
        <v>26</v>
      </c>
      <c r="B313" s="18"/>
      <c r="C313" s="202">
        <v>4313</v>
      </c>
      <c r="D313" s="202">
        <v>4139</v>
      </c>
      <c r="E313" s="202">
        <v>3122</v>
      </c>
      <c r="F313" s="202">
        <v>2322</v>
      </c>
      <c r="G313" s="198"/>
      <c r="I313" s="14"/>
      <c r="J313" s="14"/>
      <c r="K313" s="14"/>
      <c r="L313" s="14"/>
    </row>
    <row r="314" spans="1:12" ht="14" hidden="1" x14ac:dyDescent="0.15">
      <c r="A314" s="15">
        <v>27</v>
      </c>
      <c r="B314" s="18"/>
      <c r="C314" s="202">
        <v>4313</v>
      </c>
      <c r="D314" s="202">
        <v>4139</v>
      </c>
      <c r="E314" s="202">
        <v>3122</v>
      </c>
      <c r="F314" s="202">
        <v>2322</v>
      </c>
      <c r="G314" s="198"/>
      <c r="I314" s="14"/>
      <c r="J314" s="14"/>
      <c r="K314" s="14"/>
      <c r="L314" s="14"/>
    </row>
    <row r="315" spans="1:12" ht="14" hidden="1" x14ac:dyDescent="0.15">
      <c r="A315" s="15">
        <v>28</v>
      </c>
      <c r="B315" s="18"/>
      <c r="C315" s="202">
        <v>4313</v>
      </c>
      <c r="D315" s="202">
        <v>4139</v>
      </c>
      <c r="E315" s="202">
        <v>3122</v>
      </c>
      <c r="F315" s="202">
        <v>2322</v>
      </c>
      <c r="G315" s="198"/>
      <c r="I315" s="14"/>
      <c r="J315" s="14"/>
      <c r="K315" s="14"/>
      <c r="L315" s="14"/>
    </row>
    <row r="316" spans="1:12" ht="14" hidden="1" x14ac:dyDescent="0.15">
      <c r="A316" s="15">
        <v>29</v>
      </c>
      <c r="B316" s="18"/>
      <c r="C316" s="202">
        <v>4313</v>
      </c>
      <c r="D316" s="202">
        <v>4139</v>
      </c>
      <c r="E316" s="202">
        <v>3122</v>
      </c>
      <c r="F316" s="202">
        <v>2322</v>
      </c>
      <c r="G316" s="198"/>
      <c r="I316" s="14"/>
      <c r="J316" s="14"/>
      <c r="K316" s="14"/>
      <c r="L316" s="14"/>
    </row>
    <row r="317" spans="1:12" ht="14" hidden="1" x14ac:dyDescent="0.15">
      <c r="A317" s="15">
        <v>30</v>
      </c>
      <c r="B317" s="18"/>
      <c r="C317" s="202">
        <v>4868</v>
      </c>
      <c r="D317" s="202">
        <v>4672</v>
      </c>
      <c r="E317" s="202">
        <v>3471</v>
      </c>
      <c r="F317" s="202">
        <v>2583</v>
      </c>
      <c r="G317" s="198"/>
      <c r="I317" s="14"/>
      <c r="J317" s="14"/>
      <c r="K317" s="14"/>
      <c r="L317" s="14"/>
    </row>
    <row r="318" spans="1:12" ht="14" hidden="1" x14ac:dyDescent="0.15">
      <c r="A318" s="15">
        <v>31</v>
      </c>
      <c r="B318" s="18"/>
      <c r="C318" s="202">
        <v>4868</v>
      </c>
      <c r="D318" s="202">
        <v>4672</v>
      </c>
      <c r="E318" s="202">
        <v>3471</v>
      </c>
      <c r="F318" s="202">
        <v>2583</v>
      </c>
      <c r="G318" s="198"/>
      <c r="I318" s="14"/>
      <c r="J318" s="14"/>
      <c r="K318" s="14"/>
      <c r="L318" s="14"/>
    </row>
    <row r="319" spans="1:12" ht="14" hidden="1" x14ac:dyDescent="0.15">
      <c r="A319" s="15">
        <v>32</v>
      </c>
      <c r="B319" s="18"/>
      <c r="C319" s="202">
        <v>4868</v>
      </c>
      <c r="D319" s="202">
        <v>4672</v>
      </c>
      <c r="E319" s="202">
        <v>3471</v>
      </c>
      <c r="F319" s="202">
        <v>2583</v>
      </c>
      <c r="G319" s="198"/>
      <c r="I319" s="14"/>
      <c r="J319" s="14"/>
      <c r="K319" s="14"/>
      <c r="L319" s="14"/>
    </row>
    <row r="320" spans="1:12" ht="14" hidden="1" x14ac:dyDescent="0.15">
      <c r="A320" s="15">
        <v>33</v>
      </c>
      <c r="B320" s="18"/>
      <c r="C320" s="202">
        <v>4868</v>
      </c>
      <c r="D320" s="202">
        <v>4672</v>
      </c>
      <c r="E320" s="202">
        <v>3471</v>
      </c>
      <c r="F320" s="202">
        <v>2583</v>
      </c>
      <c r="G320" s="198"/>
      <c r="I320" s="14"/>
      <c r="J320" s="14"/>
      <c r="K320" s="14"/>
      <c r="L320" s="14"/>
    </row>
    <row r="321" spans="1:12" ht="14" hidden="1" x14ac:dyDescent="0.15">
      <c r="A321" s="15">
        <v>34</v>
      </c>
      <c r="B321" s="18"/>
      <c r="C321" s="202">
        <v>4868</v>
      </c>
      <c r="D321" s="202">
        <v>4672</v>
      </c>
      <c r="E321" s="202">
        <v>3471</v>
      </c>
      <c r="F321" s="202">
        <v>2583</v>
      </c>
      <c r="G321" s="198"/>
      <c r="I321" s="14"/>
      <c r="J321" s="14"/>
      <c r="K321" s="14"/>
      <c r="L321" s="14"/>
    </row>
    <row r="322" spans="1:12" ht="14" hidden="1" x14ac:dyDescent="0.15">
      <c r="A322" s="15">
        <v>35</v>
      </c>
      <c r="B322" s="18"/>
      <c r="C322" s="202">
        <v>5511</v>
      </c>
      <c r="D322" s="202">
        <v>5288</v>
      </c>
      <c r="E322" s="202">
        <v>3887</v>
      </c>
      <c r="F322" s="202">
        <v>2891</v>
      </c>
      <c r="G322" s="198"/>
      <c r="I322" s="14"/>
      <c r="J322" s="14"/>
      <c r="K322" s="14"/>
      <c r="L322" s="14"/>
    </row>
    <row r="323" spans="1:12" ht="14" hidden="1" x14ac:dyDescent="0.15">
      <c r="A323" s="15">
        <v>36</v>
      </c>
      <c r="B323" s="18"/>
      <c r="C323" s="202">
        <v>5511</v>
      </c>
      <c r="D323" s="202">
        <v>5288</v>
      </c>
      <c r="E323" s="202">
        <v>3887</v>
      </c>
      <c r="F323" s="202">
        <v>2891</v>
      </c>
      <c r="G323" s="198"/>
      <c r="I323" s="14"/>
      <c r="J323" s="14"/>
      <c r="K323" s="14"/>
      <c r="L323" s="14"/>
    </row>
    <row r="324" spans="1:12" ht="14" hidden="1" x14ac:dyDescent="0.15">
      <c r="A324" s="15">
        <v>37</v>
      </c>
      <c r="B324" s="18"/>
      <c r="C324" s="202">
        <v>5511</v>
      </c>
      <c r="D324" s="202">
        <v>5288</v>
      </c>
      <c r="E324" s="202">
        <v>3887</v>
      </c>
      <c r="F324" s="202">
        <v>2891</v>
      </c>
      <c r="G324" s="198"/>
      <c r="I324" s="14"/>
      <c r="J324" s="14"/>
      <c r="K324" s="14"/>
      <c r="L324" s="14"/>
    </row>
    <row r="325" spans="1:12" ht="14" hidden="1" x14ac:dyDescent="0.15">
      <c r="A325" s="15">
        <v>38</v>
      </c>
      <c r="B325" s="18"/>
      <c r="C325" s="202">
        <v>5511</v>
      </c>
      <c r="D325" s="202">
        <v>5288</v>
      </c>
      <c r="E325" s="202">
        <v>3887</v>
      </c>
      <c r="F325" s="202">
        <v>2891</v>
      </c>
      <c r="G325" s="198"/>
      <c r="I325" s="14"/>
      <c r="J325" s="14"/>
      <c r="K325" s="14"/>
      <c r="L325" s="14"/>
    </row>
    <row r="326" spans="1:12" ht="14" hidden="1" x14ac:dyDescent="0.15">
      <c r="A326" s="15">
        <v>39</v>
      </c>
      <c r="B326" s="18"/>
      <c r="C326" s="202">
        <v>5511</v>
      </c>
      <c r="D326" s="202">
        <v>5288</v>
      </c>
      <c r="E326" s="202">
        <v>3887</v>
      </c>
      <c r="F326" s="202">
        <v>2891</v>
      </c>
      <c r="G326" s="198"/>
      <c r="I326" s="14"/>
      <c r="J326" s="14"/>
      <c r="K326" s="14"/>
      <c r="L326" s="14"/>
    </row>
    <row r="327" spans="1:12" ht="14" hidden="1" x14ac:dyDescent="0.15">
      <c r="A327" s="15">
        <v>40</v>
      </c>
      <c r="B327" s="18"/>
      <c r="C327" s="202">
        <v>6252</v>
      </c>
      <c r="D327" s="202">
        <v>5998</v>
      </c>
      <c r="E327" s="202">
        <v>4373</v>
      </c>
      <c r="F327" s="202">
        <v>3254</v>
      </c>
      <c r="G327" s="198"/>
      <c r="I327" s="14"/>
      <c r="J327" s="14"/>
      <c r="K327" s="14"/>
      <c r="L327" s="14"/>
    </row>
    <row r="328" spans="1:12" ht="14" hidden="1" x14ac:dyDescent="0.15">
      <c r="A328" s="15">
        <v>41</v>
      </c>
      <c r="B328" s="18"/>
      <c r="C328" s="202">
        <v>6252</v>
      </c>
      <c r="D328" s="202">
        <v>5998</v>
      </c>
      <c r="E328" s="202">
        <v>4373</v>
      </c>
      <c r="F328" s="202">
        <v>3254</v>
      </c>
      <c r="G328" s="198"/>
      <c r="I328" s="14"/>
      <c r="J328" s="14"/>
      <c r="K328" s="14"/>
      <c r="L328" s="14"/>
    </row>
    <row r="329" spans="1:12" ht="14" hidden="1" x14ac:dyDescent="0.15">
      <c r="A329" s="15">
        <v>42</v>
      </c>
      <c r="B329" s="18"/>
      <c r="C329" s="202">
        <v>6252</v>
      </c>
      <c r="D329" s="202">
        <v>5998</v>
      </c>
      <c r="E329" s="202">
        <v>4373</v>
      </c>
      <c r="F329" s="202">
        <v>3254</v>
      </c>
      <c r="G329" s="198"/>
      <c r="I329" s="14"/>
      <c r="J329" s="14"/>
      <c r="K329" s="14"/>
      <c r="L329" s="14"/>
    </row>
    <row r="330" spans="1:12" ht="14" hidden="1" x14ac:dyDescent="0.15">
      <c r="A330" s="15">
        <v>43</v>
      </c>
      <c r="B330" s="18"/>
      <c r="C330" s="202">
        <v>6252</v>
      </c>
      <c r="D330" s="202">
        <v>5998</v>
      </c>
      <c r="E330" s="202">
        <v>4373</v>
      </c>
      <c r="F330" s="202">
        <v>3254</v>
      </c>
      <c r="G330" s="198"/>
      <c r="I330" s="14"/>
      <c r="J330" s="14"/>
      <c r="K330" s="14"/>
      <c r="L330" s="14"/>
    </row>
    <row r="331" spans="1:12" ht="14" hidden="1" x14ac:dyDescent="0.15">
      <c r="A331" s="15">
        <v>44</v>
      </c>
      <c r="B331" s="18"/>
      <c r="C331" s="202">
        <v>6252</v>
      </c>
      <c r="D331" s="202">
        <v>5998</v>
      </c>
      <c r="E331" s="202">
        <v>4373</v>
      </c>
      <c r="F331" s="202">
        <v>3254</v>
      </c>
      <c r="G331" s="198"/>
      <c r="I331" s="14"/>
      <c r="J331" s="14"/>
      <c r="K331" s="14"/>
      <c r="L331" s="14"/>
    </row>
    <row r="332" spans="1:12" ht="14" hidden="1" x14ac:dyDescent="0.15">
      <c r="A332" s="15">
        <v>45</v>
      </c>
      <c r="B332" s="18"/>
      <c r="C332" s="202">
        <v>7076</v>
      </c>
      <c r="D332" s="202">
        <v>6790</v>
      </c>
      <c r="E332" s="202">
        <v>4924</v>
      </c>
      <c r="F332" s="202">
        <v>3665</v>
      </c>
      <c r="G332" s="198"/>
      <c r="I332" s="14"/>
      <c r="J332" s="14"/>
      <c r="K332" s="14"/>
      <c r="L332" s="14"/>
    </row>
    <row r="333" spans="1:12" ht="14" hidden="1" x14ac:dyDescent="0.15">
      <c r="A333" s="15">
        <v>46</v>
      </c>
      <c r="B333" s="18"/>
      <c r="C333" s="202">
        <v>7076</v>
      </c>
      <c r="D333" s="202">
        <v>6790</v>
      </c>
      <c r="E333" s="202">
        <v>4924</v>
      </c>
      <c r="F333" s="202">
        <v>3665</v>
      </c>
      <c r="G333" s="198"/>
      <c r="I333" s="14"/>
      <c r="J333" s="14"/>
      <c r="K333" s="14"/>
      <c r="L333" s="14"/>
    </row>
    <row r="334" spans="1:12" ht="14" hidden="1" x14ac:dyDescent="0.15">
      <c r="A334" s="15">
        <v>47</v>
      </c>
      <c r="B334" s="18"/>
      <c r="C334" s="202">
        <v>7076</v>
      </c>
      <c r="D334" s="202">
        <v>6790</v>
      </c>
      <c r="E334" s="202">
        <v>4924</v>
      </c>
      <c r="F334" s="202">
        <v>3665</v>
      </c>
      <c r="G334" s="198"/>
      <c r="I334" s="14"/>
      <c r="J334" s="14"/>
      <c r="K334" s="14"/>
      <c r="L334" s="14"/>
    </row>
    <row r="335" spans="1:12" ht="14" hidden="1" x14ac:dyDescent="0.15">
      <c r="A335" s="15">
        <v>48</v>
      </c>
      <c r="B335" s="18"/>
      <c r="C335" s="202">
        <v>7076</v>
      </c>
      <c r="D335" s="202">
        <v>6790</v>
      </c>
      <c r="E335" s="202">
        <v>4924</v>
      </c>
      <c r="F335" s="202">
        <v>3665</v>
      </c>
      <c r="G335" s="198"/>
      <c r="I335" s="14"/>
      <c r="J335" s="14"/>
      <c r="K335" s="14"/>
      <c r="L335" s="14"/>
    </row>
    <row r="336" spans="1:12" ht="14" hidden="1" x14ac:dyDescent="0.15">
      <c r="A336" s="15">
        <v>49</v>
      </c>
      <c r="B336" s="18"/>
      <c r="C336" s="202">
        <v>7076</v>
      </c>
      <c r="D336" s="202">
        <v>6790</v>
      </c>
      <c r="E336" s="202">
        <v>4924</v>
      </c>
      <c r="F336" s="202">
        <v>3665</v>
      </c>
      <c r="G336" s="198"/>
      <c r="I336" s="14"/>
      <c r="J336" s="14"/>
      <c r="K336" s="14"/>
      <c r="L336" s="14"/>
    </row>
    <row r="337" spans="1:12" ht="14" hidden="1" x14ac:dyDescent="0.15">
      <c r="A337" s="15">
        <v>50</v>
      </c>
      <c r="B337" s="18"/>
      <c r="C337" s="202">
        <v>8006</v>
      </c>
      <c r="D337" s="202">
        <v>7682</v>
      </c>
      <c r="E337" s="202">
        <v>5548</v>
      </c>
      <c r="F337" s="202">
        <v>4130</v>
      </c>
      <c r="G337" s="198"/>
      <c r="I337" s="14"/>
      <c r="J337" s="14"/>
      <c r="K337" s="14"/>
      <c r="L337" s="14"/>
    </row>
    <row r="338" spans="1:12" ht="14" hidden="1" x14ac:dyDescent="0.15">
      <c r="A338" s="15">
        <v>51</v>
      </c>
      <c r="B338" s="18"/>
      <c r="C338" s="202">
        <v>8006</v>
      </c>
      <c r="D338" s="202">
        <v>7682</v>
      </c>
      <c r="E338" s="202">
        <v>5548</v>
      </c>
      <c r="F338" s="202">
        <v>4130</v>
      </c>
      <c r="G338" s="198"/>
      <c r="I338" s="14"/>
      <c r="J338" s="14"/>
      <c r="K338" s="14"/>
      <c r="L338" s="14"/>
    </row>
    <row r="339" spans="1:12" ht="14" hidden="1" x14ac:dyDescent="0.15">
      <c r="A339" s="15">
        <v>52</v>
      </c>
      <c r="B339" s="18"/>
      <c r="C339" s="202">
        <v>8006</v>
      </c>
      <c r="D339" s="202">
        <v>7682</v>
      </c>
      <c r="E339" s="202">
        <v>5548</v>
      </c>
      <c r="F339" s="202">
        <v>4130</v>
      </c>
      <c r="G339" s="198"/>
      <c r="I339" s="14"/>
      <c r="J339" s="14"/>
      <c r="K339" s="14"/>
      <c r="L339" s="14"/>
    </row>
    <row r="340" spans="1:12" ht="14" hidden="1" x14ac:dyDescent="0.15">
      <c r="A340" s="15">
        <v>53</v>
      </c>
      <c r="B340" s="18"/>
      <c r="C340" s="202">
        <v>8006</v>
      </c>
      <c r="D340" s="202">
        <v>7682</v>
      </c>
      <c r="E340" s="202">
        <v>5548</v>
      </c>
      <c r="F340" s="202">
        <v>4130</v>
      </c>
      <c r="G340" s="198"/>
      <c r="I340" s="14"/>
      <c r="J340" s="14"/>
      <c r="K340" s="14"/>
      <c r="L340" s="14"/>
    </row>
    <row r="341" spans="1:12" ht="14" hidden="1" x14ac:dyDescent="0.15">
      <c r="A341" s="15">
        <v>54</v>
      </c>
      <c r="B341" s="18"/>
      <c r="C341" s="202">
        <v>8006</v>
      </c>
      <c r="D341" s="202">
        <v>7682</v>
      </c>
      <c r="E341" s="202">
        <v>5548</v>
      </c>
      <c r="F341" s="202">
        <v>4130</v>
      </c>
      <c r="G341" s="198"/>
      <c r="I341" s="14"/>
      <c r="J341" s="14"/>
      <c r="K341" s="14"/>
      <c r="L341" s="14"/>
    </row>
    <row r="342" spans="1:12" ht="14" hidden="1" x14ac:dyDescent="0.15">
      <c r="A342" s="15">
        <v>55</v>
      </c>
      <c r="B342" s="18"/>
      <c r="C342" s="202">
        <v>9030</v>
      </c>
      <c r="D342" s="202">
        <v>8666</v>
      </c>
      <c r="E342" s="202">
        <v>6243</v>
      </c>
      <c r="F342" s="202">
        <v>4644</v>
      </c>
      <c r="G342" s="198"/>
      <c r="I342" s="14"/>
      <c r="J342" s="14"/>
      <c r="K342" s="14"/>
      <c r="L342" s="14"/>
    </row>
    <row r="343" spans="1:12" ht="14" hidden="1" x14ac:dyDescent="0.15">
      <c r="A343" s="15">
        <v>56</v>
      </c>
      <c r="B343" s="18"/>
      <c r="C343" s="202">
        <v>9030</v>
      </c>
      <c r="D343" s="202">
        <v>8666</v>
      </c>
      <c r="E343" s="202">
        <v>6243</v>
      </c>
      <c r="F343" s="202">
        <v>4644</v>
      </c>
      <c r="G343" s="198"/>
      <c r="I343" s="14"/>
      <c r="J343" s="14"/>
      <c r="K343" s="14"/>
      <c r="L343" s="14"/>
    </row>
    <row r="344" spans="1:12" ht="14" hidden="1" x14ac:dyDescent="0.15">
      <c r="A344" s="15">
        <v>57</v>
      </c>
      <c r="B344" s="18"/>
      <c r="C344" s="202">
        <v>9030</v>
      </c>
      <c r="D344" s="202">
        <v>8666</v>
      </c>
      <c r="E344" s="202">
        <v>6243</v>
      </c>
      <c r="F344" s="202">
        <v>4644</v>
      </c>
      <c r="G344" s="198"/>
      <c r="I344" s="14"/>
      <c r="J344" s="14"/>
      <c r="K344" s="14"/>
      <c r="L344" s="14"/>
    </row>
    <row r="345" spans="1:12" ht="14" hidden="1" x14ac:dyDescent="0.15">
      <c r="A345" s="15">
        <v>58</v>
      </c>
      <c r="B345" s="18"/>
      <c r="C345" s="202">
        <v>9030</v>
      </c>
      <c r="D345" s="202">
        <v>8666</v>
      </c>
      <c r="E345" s="202">
        <v>6243</v>
      </c>
      <c r="F345" s="202">
        <v>4644</v>
      </c>
      <c r="G345" s="198"/>
      <c r="I345" s="14"/>
      <c r="J345" s="14"/>
      <c r="K345" s="14"/>
      <c r="L345" s="14"/>
    </row>
    <row r="346" spans="1:12" ht="14" hidden="1" x14ac:dyDescent="0.15">
      <c r="A346" s="15">
        <v>59</v>
      </c>
      <c r="B346" s="18"/>
      <c r="C346" s="202">
        <v>9030</v>
      </c>
      <c r="D346" s="202">
        <v>8666</v>
      </c>
      <c r="E346" s="202">
        <v>6243</v>
      </c>
      <c r="F346" s="202">
        <v>4644</v>
      </c>
      <c r="G346" s="198"/>
      <c r="I346" s="14"/>
      <c r="J346" s="14"/>
      <c r="K346" s="14"/>
      <c r="L346" s="14"/>
    </row>
    <row r="347" spans="1:12" ht="14" hidden="1" x14ac:dyDescent="0.15">
      <c r="A347" s="15">
        <v>60</v>
      </c>
      <c r="B347" s="18"/>
      <c r="C347" s="202">
        <v>9714</v>
      </c>
      <c r="D347" s="202">
        <v>9321</v>
      </c>
      <c r="E347" s="202">
        <v>6710</v>
      </c>
      <c r="F347" s="202">
        <v>4991</v>
      </c>
      <c r="G347" s="198"/>
      <c r="I347" s="14"/>
      <c r="J347" s="14"/>
      <c r="K347" s="14"/>
      <c r="L347" s="14"/>
    </row>
    <row r="348" spans="1:12" ht="14" hidden="1" x14ac:dyDescent="0.15">
      <c r="A348" s="15">
        <v>61</v>
      </c>
      <c r="B348" s="18"/>
      <c r="C348" s="202">
        <v>10905</v>
      </c>
      <c r="D348" s="202">
        <v>10462</v>
      </c>
      <c r="E348" s="202">
        <v>7523</v>
      </c>
      <c r="F348" s="202">
        <v>5595</v>
      </c>
      <c r="G348" s="198"/>
      <c r="I348" s="14"/>
      <c r="J348" s="14"/>
      <c r="K348" s="14"/>
      <c r="L348" s="14"/>
    </row>
    <row r="349" spans="1:12" ht="14" hidden="1" x14ac:dyDescent="0.15">
      <c r="A349" s="15">
        <v>62</v>
      </c>
      <c r="B349" s="18"/>
      <c r="C349" s="202">
        <v>12194</v>
      </c>
      <c r="D349" s="202">
        <v>11702</v>
      </c>
      <c r="E349" s="202">
        <v>8409</v>
      </c>
      <c r="F349" s="202">
        <v>6255</v>
      </c>
      <c r="G349" s="198"/>
      <c r="I349" s="14"/>
      <c r="J349" s="14"/>
      <c r="K349" s="14"/>
      <c r="L349" s="14"/>
    </row>
    <row r="350" spans="1:12" ht="14" hidden="1" x14ac:dyDescent="0.15">
      <c r="A350" s="15">
        <v>63</v>
      </c>
      <c r="B350" s="18"/>
      <c r="C350" s="202">
        <v>13581</v>
      </c>
      <c r="D350" s="202">
        <v>13030</v>
      </c>
      <c r="E350" s="202">
        <v>9366</v>
      </c>
      <c r="F350" s="202">
        <v>6969</v>
      </c>
      <c r="G350" s="198"/>
      <c r="I350" s="14"/>
      <c r="J350" s="14"/>
      <c r="K350" s="14"/>
      <c r="L350" s="14"/>
    </row>
    <row r="351" spans="1:12" ht="14" hidden="1" x14ac:dyDescent="0.15">
      <c r="A351" s="15">
        <v>64</v>
      </c>
      <c r="B351" s="18"/>
      <c r="C351" s="202">
        <v>15065</v>
      </c>
      <c r="D351" s="202">
        <v>14456</v>
      </c>
      <c r="E351" s="202">
        <v>10397</v>
      </c>
      <c r="F351" s="202">
        <v>7734</v>
      </c>
      <c r="G351" s="198"/>
      <c r="I351" s="14"/>
      <c r="J351" s="14"/>
      <c r="K351" s="14"/>
      <c r="L351" s="14"/>
    </row>
    <row r="352" spans="1:12" ht="14" hidden="1" x14ac:dyDescent="0.15">
      <c r="A352" s="15">
        <v>65</v>
      </c>
      <c r="B352" s="18"/>
      <c r="C352" s="202">
        <v>16649</v>
      </c>
      <c r="D352" s="202">
        <v>15972</v>
      </c>
      <c r="E352" s="202">
        <v>11495</v>
      </c>
      <c r="F352" s="202">
        <v>8553</v>
      </c>
      <c r="G352" s="198"/>
      <c r="I352" s="14"/>
      <c r="J352" s="14"/>
      <c r="K352" s="14"/>
      <c r="L352" s="14"/>
    </row>
    <row r="353" spans="1:12" ht="14" hidden="1" x14ac:dyDescent="0.15">
      <c r="A353" s="15">
        <v>66</v>
      </c>
      <c r="B353" s="18"/>
      <c r="C353" s="202">
        <v>18330</v>
      </c>
      <c r="D353" s="202">
        <v>17585</v>
      </c>
      <c r="E353" s="202">
        <v>12668</v>
      </c>
      <c r="F353" s="202">
        <v>9424</v>
      </c>
      <c r="G353" s="198"/>
      <c r="I353" s="14"/>
      <c r="J353" s="14"/>
      <c r="K353" s="14"/>
      <c r="L353" s="14"/>
    </row>
    <row r="354" spans="1:12" ht="14" hidden="1" x14ac:dyDescent="0.15">
      <c r="A354" s="15">
        <v>67</v>
      </c>
      <c r="B354" s="18"/>
      <c r="C354" s="202">
        <v>20109</v>
      </c>
      <c r="D354" s="202">
        <v>19292</v>
      </c>
      <c r="E354" s="202">
        <v>13911</v>
      </c>
      <c r="F354" s="202">
        <v>10347</v>
      </c>
      <c r="G354" s="198"/>
      <c r="I354" s="14"/>
      <c r="J354" s="14"/>
      <c r="K354" s="14"/>
      <c r="L354" s="14"/>
    </row>
    <row r="355" spans="1:12" ht="14" hidden="1" x14ac:dyDescent="0.15">
      <c r="A355" s="15">
        <v>68</v>
      </c>
      <c r="B355" s="18"/>
      <c r="C355" s="202">
        <v>21984</v>
      </c>
      <c r="D355" s="202">
        <v>21094</v>
      </c>
      <c r="E355" s="202">
        <v>15225</v>
      </c>
      <c r="F355" s="202">
        <v>11326</v>
      </c>
      <c r="G355" s="198"/>
      <c r="I355" s="14"/>
      <c r="J355" s="14"/>
      <c r="K355" s="14"/>
      <c r="L355" s="14"/>
    </row>
    <row r="356" spans="1:12" ht="14" hidden="1" x14ac:dyDescent="0.15">
      <c r="A356" s="15">
        <v>69</v>
      </c>
      <c r="B356" s="18"/>
      <c r="C356" s="202">
        <v>23962</v>
      </c>
      <c r="D356" s="202">
        <v>22990</v>
      </c>
      <c r="E356" s="202">
        <v>16610</v>
      </c>
      <c r="F356" s="202">
        <v>12357</v>
      </c>
      <c r="G356" s="198"/>
      <c r="I356" s="14"/>
      <c r="J356" s="14"/>
      <c r="K356" s="14"/>
      <c r="L356" s="14"/>
    </row>
    <row r="357" spans="1:12" ht="14" hidden="1" x14ac:dyDescent="0.15">
      <c r="A357" s="15">
        <v>70</v>
      </c>
      <c r="B357" s="18"/>
      <c r="C357" s="202">
        <v>26036</v>
      </c>
      <c r="D357" s="202">
        <v>24980</v>
      </c>
      <c r="E357" s="202">
        <v>18069</v>
      </c>
      <c r="F357" s="202">
        <v>13440</v>
      </c>
      <c r="G357" s="198"/>
      <c r="I357" s="14"/>
      <c r="J357" s="14"/>
      <c r="K357" s="14"/>
      <c r="L357" s="14"/>
    </row>
    <row r="358" spans="1:12" ht="14" hidden="1" x14ac:dyDescent="0.15">
      <c r="A358" s="15">
        <v>71</v>
      </c>
      <c r="B358" s="18"/>
      <c r="C358" s="202">
        <v>28205</v>
      </c>
      <c r="D358" s="202">
        <v>27064</v>
      </c>
      <c r="E358" s="202">
        <v>19595</v>
      </c>
      <c r="F358" s="202">
        <v>14574</v>
      </c>
      <c r="G358" s="198"/>
      <c r="I358" s="14"/>
      <c r="J358" s="14"/>
      <c r="K358" s="14"/>
      <c r="L358" s="14"/>
    </row>
    <row r="359" spans="1:12" ht="14" hidden="1" x14ac:dyDescent="0.15">
      <c r="A359" s="15">
        <v>72</v>
      </c>
      <c r="B359" s="18"/>
      <c r="C359" s="202">
        <v>30474</v>
      </c>
      <c r="D359" s="202">
        <v>29240</v>
      </c>
      <c r="E359" s="202">
        <v>21196</v>
      </c>
      <c r="F359" s="202">
        <v>15766</v>
      </c>
      <c r="G359" s="198"/>
      <c r="I359" s="14"/>
      <c r="J359" s="14"/>
      <c r="K359" s="14"/>
      <c r="L359" s="14"/>
    </row>
    <row r="360" spans="1:12" ht="14" hidden="1" x14ac:dyDescent="0.15">
      <c r="A360" s="15">
        <v>73</v>
      </c>
      <c r="B360" s="18"/>
      <c r="C360" s="202">
        <v>32843</v>
      </c>
      <c r="D360" s="202">
        <v>31511</v>
      </c>
      <c r="E360" s="202">
        <v>22866</v>
      </c>
      <c r="F360" s="202">
        <v>17009</v>
      </c>
      <c r="G360" s="198"/>
      <c r="I360" s="14"/>
      <c r="J360" s="14"/>
      <c r="K360" s="14"/>
      <c r="L360" s="14"/>
    </row>
    <row r="361" spans="1:12" ht="14" hidden="1" x14ac:dyDescent="0.15">
      <c r="A361" s="15">
        <v>74</v>
      </c>
      <c r="B361" s="18"/>
      <c r="C361" s="202">
        <v>35309</v>
      </c>
      <c r="D361" s="202">
        <v>33878</v>
      </c>
      <c r="E361" s="202">
        <v>24610</v>
      </c>
      <c r="F361" s="202">
        <v>18306</v>
      </c>
      <c r="G361" s="198"/>
      <c r="I361" s="14"/>
      <c r="J361" s="14"/>
      <c r="K361" s="14"/>
      <c r="L361" s="14"/>
    </row>
    <row r="362" spans="1:12" ht="14" hidden="1" x14ac:dyDescent="0.15">
      <c r="A362" s="15">
        <v>75</v>
      </c>
      <c r="B362" s="18"/>
      <c r="C362" s="202">
        <v>37874</v>
      </c>
      <c r="D362" s="202">
        <v>36338</v>
      </c>
      <c r="E362" s="202">
        <v>26422</v>
      </c>
      <c r="F362" s="202">
        <v>19654</v>
      </c>
      <c r="G362" s="198"/>
      <c r="I362" s="14"/>
      <c r="J362" s="14"/>
      <c r="K362" s="14"/>
      <c r="L362" s="14"/>
    </row>
    <row r="363" spans="1:12" ht="14" hidden="1" x14ac:dyDescent="0.15">
      <c r="A363" s="15">
        <v>76</v>
      </c>
      <c r="B363" s="18"/>
      <c r="C363" s="202">
        <v>37874</v>
      </c>
      <c r="D363" s="202">
        <v>36338</v>
      </c>
      <c r="E363" s="202">
        <v>26422</v>
      </c>
      <c r="F363" s="202">
        <v>19654</v>
      </c>
      <c r="G363" s="198"/>
      <c r="I363" s="14"/>
      <c r="J363" s="14"/>
      <c r="K363" s="14"/>
      <c r="L363" s="14"/>
    </row>
    <row r="364" spans="1:12" ht="14" hidden="1" x14ac:dyDescent="0.15">
      <c r="A364" s="15">
        <v>77</v>
      </c>
      <c r="B364" s="18"/>
      <c r="C364" s="202">
        <v>37874</v>
      </c>
      <c r="D364" s="202">
        <v>36338</v>
      </c>
      <c r="E364" s="202">
        <v>26422</v>
      </c>
      <c r="F364" s="202">
        <v>19654</v>
      </c>
      <c r="G364" s="198"/>
      <c r="I364" s="14"/>
      <c r="J364" s="14"/>
      <c r="K364" s="14"/>
      <c r="L364" s="14"/>
    </row>
    <row r="365" spans="1:12" ht="14" hidden="1" x14ac:dyDescent="0.15">
      <c r="A365" s="15">
        <v>78</v>
      </c>
      <c r="B365" s="18"/>
      <c r="C365" s="202">
        <v>37874</v>
      </c>
      <c r="D365" s="202">
        <v>36338</v>
      </c>
      <c r="E365" s="202">
        <v>26422</v>
      </c>
      <c r="F365" s="202">
        <v>19654</v>
      </c>
      <c r="G365" s="198"/>
      <c r="I365" s="14"/>
      <c r="J365" s="14"/>
      <c r="K365" s="14"/>
      <c r="L365" s="14"/>
    </row>
    <row r="366" spans="1:12" ht="14" hidden="1" x14ac:dyDescent="0.15">
      <c r="A366" s="15">
        <v>79</v>
      </c>
      <c r="B366" s="18"/>
      <c r="C366" s="202">
        <v>37874</v>
      </c>
      <c r="D366" s="202">
        <v>36338</v>
      </c>
      <c r="E366" s="202">
        <v>26422</v>
      </c>
      <c r="F366" s="202">
        <v>19654</v>
      </c>
      <c r="G366" s="198"/>
      <c r="I366" s="14"/>
      <c r="J366" s="14"/>
      <c r="K366" s="14"/>
      <c r="L366" s="14"/>
    </row>
    <row r="367" spans="1:12" ht="14" hidden="1" x14ac:dyDescent="0.15">
      <c r="A367" s="15">
        <v>80</v>
      </c>
      <c r="B367" s="18"/>
      <c r="C367" s="202">
        <v>37874</v>
      </c>
      <c r="D367" s="202">
        <v>36338</v>
      </c>
      <c r="E367" s="202">
        <v>26422</v>
      </c>
      <c r="F367" s="202">
        <v>19654</v>
      </c>
      <c r="G367" s="198"/>
      <c r="I367" s="14"/>
      <c r="J367" s="14"/>
      <c r="K367" s="14"/>
      <c r="L367" s="14"/>
    </row>
    <row r="368" spans="1:12" ht="14" hidden="1" x14ac:dyDescent="0.15">
      <c r="A368" s="15">
        <v>81</v>
      </c>
      <c r="B368" s="18"/>
      <c r="C368" s="202">
        <v>37874</v>
      </c>
      <c r="D368" s="202">
        <v>36338</v>
      </c>
      <c r="E368" s="202">
        <v>26422</v>
      </c>
      <c r="F368" s="202">
        <v>19654</v>
      </c>
      <c r="G368" s="198"/>
      <c r="I368" s="14"/>
      <c r="J368" s="14"/>
      <c r="K368" s="14"/>
      <c r="L368" s="14"/>
    </row>
    <row r="369" spans="1:12" ht="14" hidden="1" x14ac:dyDescent="0.15">
      <c r="A369" s="15">
        <v>82</v>
      </c>
      <c r="B369" s="18"/>
      <c r="C369" s="202">
        <v>37874</v>
      </c>
      <c r="D369" s="202">
        <v>36338</v>
      </c>
      <c r="E369" s="202">
        <v>26422</v>
      </c>
      <c r="F369" s="202">
        <v>19654</v>
      </c>
      <c r="G369" s="198"/>
      <c r="I369" s="14"/>
      <c r="J369" s="14"/>
      <c r="K369" s="14"/>
      <c r="L369" s="14"/>
    </row>
    <row r="370" spans="1:12" ht="14" hidden="1" x14ac:dyDescent="0.15">
      <c r="A370" s="15">
        <v>83</v>
      </c>
      <c r="B370" s="18"/>
      <c r="C370" s="202">
        <v>37874</v>
      </c>
      <c r="D370" s="202">
        <v>36338</v>
      </c>
      <c r="E370" s="202">
        <v>26422</v>
      </c>
      <c r="F370" s="202">
        <v>19654</v>
      </c>
      <c r="G370" s="198"/>
      <c r="I370" s="14"/>
      <c r="J370" s="14"/>
      <c r="K370" s="14"/>
      <c r="L370" s="14"/>
    </row>
    <row r="371" spans="1:12" ht="14" hidden="1" x14ac:dyDescent="0.15">
      <c r="A371" s="15">
        <v>84</v>
      </c>
      <c r="B371" s="18" t="s">
        <v>3</v>
      </c>
      <c r="C371" s="202">
        <v>37874</v>
      </c>
      <c r="D371" s="202">
        <v>36338</v>
      </c>
      <c r="E371" s="202">
        <v>26422</v>
      </c>
      <c r="F371" s="202">
        <v>19654</v>
      </c>
      <c r="G371" s="198"/>
      <c r="I371" s="14"/>
      <c r="J371" s="14"/>
      <c r="K371" s="14"/>
      <c r="L371" s="14"/>
    </row>
    <row r="372" spans="1:12" ht="14" hidden="1" x14ac:dyDescent="0.15">
      <c r="A372" s="15">
        <v>1</v>
      </c>
      <c r="B372" s="18" t="s">
        <v>4</v>
      </c>
      <c r="C372" s="203">
        <v>1869</v>
      </c>
      <c r="D372" s="203">
        <v>1796</v>
      </c>
      <c r="E372" s="203">
        <v>1388</v>
      </c>
      <c r="F372" s="203">
        <v>1034</v>
      </c>
      <c r="G372" s="199"/>
      <c r="I372" s="14"/>
      <c r="J372" s="14"/>
      <c r="K372" s="14"/>
      <c r="L372" s="14"/>
    </row>
    <row r="373" spans="1:12" ht="14" hidden="1" x14ac:dyDescent="0.15">
      <c r="A373" s="15">
        <v>2</v>
      </c>
      <c r="B373" s="18" t="s">
        <v>1</v>
      </c>
      <c r="C373" s="203">
        <v>3177</v>
      </c>
      <c r="D373" s="203">
        <v>3048</v>
      </c>
      <c r="E373" s="203">
        <v>2358</v>
      </c>
      <c r="F373" s="203">
        <v>1755</v>
      </c>
      <c r="G373" s="198"/>
      <c r="I373" s="14"/>
      <c r="J373" s="14"/>
      <c r="K373" s="14"/>
      <c r="L373" s="14"/>
    </row>
    <row r="374" spans="1:12" ht="14" hidden="1" x14ac:dyDescent="0.15">
      <c r="A374" s="15">
        <v>3</v>
      </c>
      <c r="B374" s="18" t="s">
        <v>5</v>
      </c>
      <c r="C374" s="203">
        <v>4484</v>
      </c>
      <c r="D374" s="203">
        <v>4305</v>
      </c>
      <c r="E374" s="203">
        <v>3326</v>
      </c>
      <c r="F374" s="203">
        <v>2474</v>
      </c>
      <c r="G374" s="198"/>
      <c r="I374" s="14"/>
      <c r="J374" s="14"/>
      <c r="K374" s="14"/>
      <c r="L374" s="14"/>
    </row>
    <row r="375" spans="1:12" hidden="1" x14ac:dyDescent="0.15">
      <c r="A375" s="15"/>
      <c r="B375" s="19"/>
      <c r="C375" s="20"/>
      <c r="D375" s="20"/>
      <c r="E375" s="20"/>
      <c r="F375" s="20"/>
      <c r="G375" s="20"/>
    </row>
    <row r="376" spans="1:12" ht="18" hidden="1" x14ac:dyDescent="0.2">
      <c r="A376" s="402" t="s">
        <v>20</v>
      </c>
      <c r="B376" s="403"/>
      <c r="C376" s="403"/>
      <c r="D376" s="403"/>
      <c r="E376" s="403"/>
      <c r="F376" s="403"/>
      <c r="G376" s="403"/>
    </row>
    <row r="377" spans="1:12" hidden="1" x14ac:dyDescent="0.15">
      <c r="A377" s="398" t="s">
        <v>0</v>
      </c>
      <c r="B377" s="399"/>
      <c r="C377" s="399"/>
      <c r="D377" s="399"/>
      <c r="E377" s="399"/>
      <c r="F377" s="399"/>
      <c r="G377" s="399"/>
      <c r="H377" s="47"/>
    </row>
    <row r="378" spans="1:12" hidden="1" x14ac:dyDescent="0.15">
      <c r="A378" s="15" t="s">
        <v>2</v>
      </c>
      <c r="B378" s="16" t="s">
        <v>2</v>
      </c>
      <c r="C378" s="53">
        <v>250</v>
      </c>
      <c r="D378" s="53">
        <v>2000</v>
      </c>
      <c r="E378" s="17">
        <v>5000</v>
      </c>
      <c r="F378" s="17">
        <v>10000</v>
      </c>
      <c r="G378" s="17"/>
    </row>
    <row r="379" spans="1:12" hidden="1" x14ac:dyDescent="0.15">
      <c r="A379" s="15">
        <v>18</v>
      </c>
      <c r="B379" s="18"/>
      <c r="C379" s="22">
        <f t="shared" ref="C379:G379" si="140">+C305*$K$2</f>
        <v>373.24</v>
      </c>
      <c r="D379" s="22">
        <f t="shared" si="140"/>
        <v>358.0266666666667</v>
      </c>
      <c r="E379" s="22">
        <f t="shared" si="140"/>
        <v>273.09333333333336</v>
      </c>
      <c r="F379" s="22">
        <f t="shared" si="140"/>
        <v>203.09333333333333</v>
      </c>
      <c r="G379" s="22">
        <f t="shared" si="140"/>
        <v>0</v>
      </c>
    </row>
    <row r="380" spans="1:12" hidden="1" x14ac:dyDescent="0.15">
      <c r="A380" s="15">
        <v>19</v>
      </c>
      <c r="B380" s="18"/>
      <c r="C380" s="22">
        <f t="shared" ref="C380:G380" si="141">+C306*$K$2</f>
        <v>373.24</v>
      </c>
      <c r="D380" s="22">
        <f t="shared" si="141"/>
        <v>358.0266666666667</v>
      </c>
      <c r="E380" s="22">
        <f t="shared" si="141"/>
        <v>273.09333333333336</v>
      </c>
      <c r="F380" s="22">
        <f t="shared" si="141"/>
        <v>203.09333333333333</v>
      </c>
      <c r="G380" s="22">
        <f t="shared" si="141"/>
        <v>0</v>
      </c>
    </row>
    <row r="381" spans="1:12" hidden="1" x14ac:dyDescent="0.15">
      <c r="A381" s="15">
        <v>20</v>
      </c>
      <c r="B381" s="18"/>
      <c r="C381" s="22">
        <f t="shared" ref="C381:G381" si="142">+C307*$K$2</f>
        <v>373.24</v>
      </c>
      <c r="D381" s="22">
        <f t="shared" si="142"/>
        <v>358.0266666666667</v>
      </c>
      <c r="E381" s="22">
        <f t="shared" si="142"/>
        <v>273.09333333333336</v>
      </c>
      <c r="F381" s="22">
        <f t="shared" si="142"/>
        <v>203.09333333333333</v>
      </c>
      <c r="G381" s="22">
        <f t="shared" si="142"/>
        <v>0</v>
      </c>
    </row>
    <row r="382" spans="1:12" hidden="1" x14ac:dyDescent="0.15">
      <c r="A382" s="15">
        <v>21</v>
      </c>
      <c r="B382" s="18"/>
      <c r="C382" s="22">
        <f t="shared" ref="C382:G382" si="143">+C308*$K$2</f>
        <v>373.24</v>
      </c>
      <c r="D382" s="22">
        <f t="shared" si="143"/>
        <v>358.0266666666667</v>
      </c>
      <c r="E382" s="22">
        <f t="shared" si="143"/>
        <v>273.09333333333336</v>
      </c>
      <c r="F382" s="22">
        <f t="shared" si="143"/>
        <v>203.09333333333333</v>
      </c>
      <c r="G382" s="22">
        <f t="shared" si="143"/>
        <v>0</v>
      </c>
    </row>
    <row r="383" spans="1:12" hidden="1" x14ac:dyDescent="0.15">
      <c r="A383" s="15">
        <v>22</v>
      </c>
      <c r="B383" s="18"/>
      <c r="C383" s="22">
        <f t="shared" ref="C383:G383" si="144">+C309*$K$2</f>
        <v>373.24</v>
      </c>
      <c r="D383" s="22">
        <f t="shared" si="144"/>
        <v>358.0266666666667</v>
      </c>
      <c r="E383" s="22">
        <f t="shared" si="144"/>
        <v>273.09333333333336</v>
      </c>
      <c r="F383" s="22">
        <f t="shared" si="144"/>
        <v>203.09333333333333</v>
      </c>
      <c r="G383" s="22">
        <f t="shared" si="144"/>
        <v>0</v>
      </c>
    </row>
    <row r="384" spans="1:12" hidden="1" x14ac:dyDescent="0.15">
      <c r="A384" s="15">
        <v>23</v>
      </c>
      <c r="B384" s="18"/>
      <c r="C384" s="22">
        <f t="shared" ref="C384:G384" si="145">+C310*$K$2</f>
        <v>373.24</v>
      </c>
      <c r="D384" s="22">
        <f t="shared" si="145"/>
        <v>358.0266666666667</v>
      </c>
      <c r="E384" s="22">
        <f t="shared" si="145"/>
        <v>273.09333333333336</v>
      </c>
      <c r="F384" s="22">
        <f t="shared" si="145"/>
        <v>203.09333333333333</v>
      </c>
      <c r="G384" s="22">
        <f t="shared" si="145"/>
        <v>0</v>
      </c>
    </row>
    <row r="385" spans="1:7" hidden="1" x14ac:dyDescent="0.15">
      <c r="A385" s="15">
        <v>24</v>
      </c>
      <c r="B385" s="18"/>
      <c r="C385" s="22">
        <f t="shared" ref="C385:G385" si="146">+C311*$K$2</f>
        <v>373.24</v>
      </c>
      <c r="D385" s="22">
        <f t="shared" si="146"/>
        <v>358.0266666666667</v>
      </c>
      <c r="E385" s="22">
        <f t="shared" si="146"/>
        <v>273.09333333333336</v>
      </c>
      <c r="F385" s="22">
        <f t="shared" si="146"/>
        <v>203.09333333333333</v>
      </c>
      <c r="G385" s="22">
        <f t="shared" si="146"/>
        <v>0</v>
      </c>
    </row>
    <row r="386" spans="1:7" hidden="1" x14ac:dyDescent="0.15">
      <c r="A386" s="15">
        <v>25</v>
      </c>
      <c r="B386" s="18"/>
      <c r="C386" s="22">
        <f t="shared" ref="C386:G386" si="147">+C312*$K$2</f>
        <v>402.54666666666668</v>
      </c>
      <c r="D386" s="22">
        <f t="shared" si="147"/>
        <v>386.30666666666667</v>
      </c>
      <c r="E386" s="22">
        <f t="shared" si="147"/>
        <v>291.38666666666666</v>
      </c>
      <c r="F386" s="22">
        <f t="shared" si="147"/>
        <v>216.72</v>
      </c>
      <c r="G386" s="22">
        <f t="shared" si="147"/>
        <v>0</v>
      </c>
    </row>
    <row r="387" spans="1:7" hidden="1" x14ac:dyDescent="0.15">
      <c r="A387" s="15">
        <v>26</v>
      </c>
      <c r="B387" s="18"/>
      <c r="C387" s="22">
        <f t="shared" ref="C387:G387" si="148">+C313*$K$2</f>
        <v>402.54666666666668</v>
      </c>
      <c r="D387" s="22">
        <f t="shared" si="148"/>
        <v>386.30666666666667</v>
      </c>
      <c r="E387" s="22">
        <f t="shared" si="148"/>
        <v>291.38666666666666</v>
      </c>
      <c r="F387" s="22">
        <f t="shared" si="148"/>
        <v>216.72</v>
      </c>
      <c r="G387" s="22">
        <f t="shared" si="148"/>
        <v>0</v>
      </c>
    </row>
    <row r="388" spans="1:7" hidden="1" x14ac:dyDescent="0.15">
      <c r="A388" s="15">
        <v>27</v>
      </c>
      <c r="B388" s="18"/>
      <c r="C388" s="22">
        <f t="shared" ref="C388:G388" si="149">+C314*$K$2</f>
        <v>402.54666666666668</v>
      </c>
      <c r="D388" s="22">
        <f t="shared" si="149"/>
        <v>386.30666666666667</v>
      </c>
      <c r="E388" s="22">
        <f t="shared" si="149"/>
        <v>291.38666666666666</v>
      </c>
      <c r="F388" s="22">
        <f t="shared" si="149"/>
        <v>216.72</v>
      </c>
      <c r="G388" s="22">
        <f t="shared" si="149"/>
        <v>0</v>
      </c>
    </row>
    <row r="389" spans="1:7" hidden="1" x14ac:dyDescent="0.15">
      <c r="A389" s="15">
        <v>28</v>
      </c>
      <c r="B389" s="18"/>
      <c r="C389" s="22">
        <f t="shared" ref="C389:G389" si="150">+C315*$K$2</f>
        <v>402.54666666666668</v>
      </c>
      <c r="D389" s="22">
        <f t="shared" si="150"/>
        <v>386.30666666666667</v>
      </c>
      <c r="E389" s="22">
        <f t="shared" si="150"/>
        <v>291.38666666666666</v>
      </c>
      <c r="F389" s="22">
        <f t="shared" si="150"/>
        <v>216.72</v>
      </c>
      <c r="G389" s="22">
        <f t="shared" si="150"/>
        <v>0</v>
      </c>
    </row>
    <row r="390" spans="1:7" hidden="1" x14ac:dyDescent="0.15">
      <c r="A390" s="15">
        <v>29</v>
      </c>
      <c r="B390" s="18"/>
      <c r="C390" s="22">
        <f t="shared" ref="C390:G390" si="151">+C316*$K$2</f>
        <v>402.54666666666668</v>
      </c>
      <c r="D390" s="22">
        <f t="shared" si="151"/>
        <v>386.30666666666667</v>
      </c>
      <c r="E390" s="22">
        <f t="shared" si="151"/>
        <v>291.38666666666666</v>
      </c>
      <c r="F390" s="22">
        <f t="shared" si="151"/>
        <v>216.72</v>
      </c>
      <c r="G390" s="22">
        <f t="shared" si="151"/>
        <v>0</v>
      </c>
    </row>
    <row r="391" spans="1:7" hidden="1" x14ac:dyDescent="0.15">
      <c r="A391" s="15">
        <v>30</v>
      </c>
      <c r="B391" s="18"/>
      <c r="C391" s="22">
        <f t="shared" ref="C391:G391" si="152">+C317*$K$2</f>
        <v>454.34666666666669</v>
      </c>
      <c r="D391" s="22">
        <f t="shared" si="152"/>
        <v>436.05333333333334</v>
      </c>
      <c r="E391" s="22">
        <f t="shared" si="152"/>
        <v>323.96000000000004</v>
      </c>
      <c r="F391" s="22">
        <f t="shared" si="152"/>
        <v>241.08</v>
      </c>
      <c r="G391" s="22">
        <f t="shared" si="152"/>
        <v>0</v>
      </c>
    </row>
    <row r="392" spans="1:7" hidden="1" x14ac:dyDescent="0.15">
      <c r="A392" s="15">
        <v>31</v>
      </c>
      <c r="B392" s="18"/>
      <c r="C392" s="22">
        <f t="shared" ref="C392:G392" si="153">+C318*$K$2</f>
        <v>454.34666666666669</v>
      </c>
      <c r="D392" s="22">
        <f t="shared" si="153"/>
        <v>436.05333333333334</v>
      </c>
      <c r="E392" s="22">
        <f t="shared" si="153"/>
        <v>323.96000000000004</v>
      </c>
      <c r="F392" s="22">
        <f t="shared" si="153"/>
        <v>241.08</v>
      </c>
      <c r="G392" s="22">
        <f t="shared" si="153"/>
        <v>0</v>
      </c>
    </row>
    <row r="393" spans="1:7" hidden="1" x14ac:dyDescent="0.15">
      <c r="A393" s="15">
        <v>32</v>
      </c>
      <c r="B393" s="18"/>
      <c r="C393" s="22">
        <f t="shared" ref="C393:G393" si="154">+C319*$K$2</f>
        <v>454.34666666666669</v>
      </c>
      <c r="D393" s="22">
        <f t="shared" si="154"/>
        <v>436.05333333333334</v>
      </c>
      <c r="E393" s="22">
        <f t="shared" si="154"/>
        <v>323.96000000000004</v>
      </c>
      <c r="F393" s="22">
        <f t="shared" si="154"/>
        <v>241.08</v>
      </c>
      <c r="G393" s="22">
        <f t="shared" si="154"/>
        <v>0</v>
      </c>
    </row>
    <row r="394" spans="1:7" hidden="1" x14ac:dyDescent="0.15">
      <c r="A394" s="15">
        <v>33</v>
      </c>
      <c r="B394" s="18"/>
      <c r="C394" s="22">
        <f t="shared" ref="C394:G394" si="155">+C320*$K$2</f>
        <v>454.34666666666669</v>
      </c>
      <c r="D394" s="22">
        <f t="shared" si="155"/>
        <v>436.05333333333334</v>
      </c>
      <c r="E394" s="22">
        <f t="shared" si="155"/>
        <v>323.96000000000004</v>
      </c>
      <c r="F394" s="22">
        <f t="shared" si="155"/>
        <v>241.08</v>
      </c>
      <c r="G394" s="22">
        <f t="shared" si="155"/>
        <v>0</v>
      </c>
    </row>
    <row r="395" spans="1:7" hidden="1" x14ac:dyDescent="0.15">
      <c r="A395" s="15">
        <v>34</v>
      </c>
      <c r="B395" s="18"/>
      <c r="C395" s="22">
        <f t="shared" ref="C395:G395" si="156">+C321*$K$2</f>
        <v>454.34666666666669</v>
      </c>
      <c r="D395" s="22">
        <f t="shared" si="156"/>
        <v>436.05333333333334</v>
      </c>
      <c r="E395" s="22">
        <f t="shared" si="156"/>
        <v>323.96000000000004</v>
      </c>
      <c r="F395" s="22">
        <f t="shared" si="156"/>
        <v>241.08</v>
      </c>
      <c r="G395" s="22">
        <f t="shared" si="156"/>
        <v>0</v>
      </c>
    </row>
    <row r="396" spans="1:7" hidden="1" x14ac:dyDescent="0.15">
      <c r="A396" s="15">
        <v>35</v>
      </c>
      <c r="B396" s="18"/>
      <c r="C396" s="22">
        <f t="shared" ref="C396:G396" si="157">+C322*$K$2</f>
        <v>514.36</v>
      </c>
      <c r="D396" s="22">
        <f t="shared" si="157"/>
        <v>493.54666666666668</v>
      </c>
      <c r="E396" s="22">
        <f t="shared" si="157"/>
        <v>362.78666666666669</v>
      </c>
      <c r="F396" s="22">
        <f t="shared" si="157"/>
        <v>269.82666666666665</v>
      </c>
      <c r="G396" s="22">
        <f t="shared" si="157"/>
        <v>0</v>
      </c>
    </row>
    <row r="397" spans="1:7" hidden="1" x14ac:dyDescent="0.15">
      <c r="A397" s="15">
        <v>36</v>
      </c>
      <c r="B397" s="18"/>
      <c r="C397" s="22">
        <f t="shared" ref="C397:G397" si="158">+C323*$K$2</f>
        <v>514.36</v>
      </c>
      <c r="D397" s="22">
        <f t="shared" si="158"/>
        <v>493.54666666666668</v>
      </c>
      <c r="E397" s="22">
        <f t="shared" si="158"/>
        <v>362.78666666666669</v>
      </c>
      <c r="F397" s="22">
        <f t="shared" si="158"/>
        <v>269.82666666666665</v>
      </c>
      <c r="G397" s="22">
        <f t="shared" si="158"/>
        <v>0</v>
      </c>
    </row>
    <row r="398" spans="1:7" hidden="1" x14ac:dyDescent="0.15">
      <c r="A398" s="15">
        <v>37</v>
      </c>
      <c r="B398" s="18"/>
      <c r="C398" s="22">
        <f t="shared" ref="C398:G398" si="159">+C324*$K$2</f>
        <v>514.36</v>
      </c>
      <c r="D398" s="22">
        <f t="shared" si="159"/>
        <v>493.54666666666668</v>
      </c>
      <c r="E398" s="22">
        <f t="shared" si="159"/>
        <v>362.78666666666669</v>
      </c>
      <c r="F398" s="22">
        <f t="shared" si="159"/>
        <v>269.82666666666665</v>
      </c>
      <c r="G398" s="22">
        <f t="shared" si="159"/>
        <v>0</v>
      </c>
    </row>
    <row r="399" spans="1:7" hidden="1" x14ac:dyDescent="0.15">
      <c r="A399" s="15">
        <v>38</v>
      </c>
      <c r="B399" s="18"/>
      <c r="C399" s="22">
        <f t="shared" ref="C399:G399" si="160">+C325*$K$2</f>
        <v>514.36</v>
      </c>
      <c r="D399" s="22">
        <f t="shared" si="160"/>
        <v>493.54666666666668</v>
      </c>
      <c r="E399" s="22">
        <f t="shared" si="160"/>
        <v>362.78666666666669</v>
      </c>
      <c r="F399" s="22">
        <f t="shared" si="160"/>
        <v>269.82666666666665</v>
      </c>
      <c r="G399" s="22">
        <f t="shared" si="160"/>
        <v>0</v>
      </c>
    </row>
    <row r="400" spans="1:7" hidden="1" x14ac:dyDescent="0.15">
      <c r="A400" s="15">
        <v>39</v>
      </c>
      <c r="B400" s="18"/>
      <c r="C400" s="22">
        <f t="shared" ref="C400:G400" si="161">+C326*$K$2</f>
        <v>514.36</v>
      </c>
      <c r="D400" s="22">
        <f t="shared" si="161"/>
        <v>493.54666666666668</v>
      </c>
      <c r="E400" s="22">
        <f t="shared" si="161"/>
        <v>362.78666666666669</v>
      </c>
      <c r="F400" s="22">
        <f t="shared" si="161"/>
        <v>269.82666666666665</v>
      </c>
      <c r="G400" s="22">
        <f t="shared" si="161"/>
        <v>0</v>
      </c>
    </row>
    <row r="401" spans="1:7" hidden="1" x14ac:dyDescent="0.15">
      <c r="A401" s="15">
        <v>40</v>
      </c>
      <c r="B401" s="18"/>
      <c r="C401" s="22">
        <f t="shared" ref="C401:G401" si="162">+C327*$K$2</f>
        <v>583.52</v>
      </c>
      <c r="D401" s="22">
        <f t="shared" si="162"/>
        <v>559.81333333333339</v>
      </c>
      <c r="E401" s="22">
        <f t="shared" si="162"/>
        <v>408.1466666666667</v>
      </c>
      <c r="F401" s="22">
        <f t="shared" si="162"/>
        <v>303.70666666666671</v>
      </c>
      <c r="G401" s="22">
        <f t="shared" si="162"/>
        <v>0</v>
      </c>
    </row>
    <row r="402" spans="1:7" hidden="1" x14ac:dyDescent="0.15">
      <c r="A402" s="15">
        <v>41</v>
      </c>
      <c r="B402" s="18"/>
      <c r="C402" s="22">
        <f t="shared" ref="C402:G402" si="163">+C328*$K$2</f>
        <v>583.52</v>
      </c>
      <c r="D402" s="22">
        <f t="shared" si="163"/>
        <v>559.81333333333339</v>
      </c>
      <c r="E402" s="22">
        <f t="shared" si="163"/>
        <v>408.1466666666667</v>
      </c>
      <c r="F402" s="22">
        <f t="shared" si="163"/>
        <v>303.70666666666671</v>
      </c>
      <c r="G402" s="22">
        <f t="shared" si="163"/>
        <v>0</v>
      </c>
    </row>
    <row r="403" spans="1:7" hidden="1" x14ac:dyDescent="0.15">
      <c r="A403" s="15">
        <v>42</v>
      </c>
      <c r="B403" s="18"/>
      <c r="C403" s="22">
        <f t="shared" ref="C403:G403" si="164">+C329*$K$2</f>
        <v>583.52</v>
      </c>
      <c r="D403" s="22">
        <f t="shared" si="164"/>
        <v>559.81333333333339</v>
      </c>
      <c r="E403" s="22">
        <f t="shared" si="164"/>
        <v>408.1466666666667</v>
      </c>
      <c r="F403" s="22">
        <f t="shared" si="164"/>
        <v>303.70666666666671</v>
      </c>
      <c r="G403" s="22">
        <f t="shared" si="164"/>
        <v>0</v>
      </c>
    </row>
    <row r="404" spans="1:7" hidden="1" x14ac:dyDescent="0.15">
      <c r="A404" s="15">
        <v>43</v>
      </c>
      <c r="B404" s="18"/>
      <c r="C404" s="22">
        <f t="shared" ref="C404:G404" si="165">+C330*$K$2</f>
        <v>583.52</v>
      </c>
      <c r="D404" s="22">
        <f t="shared" si="165"/>
        <v>559.81333333333339</v>
      </c>
      <c r="E404" s="22">
        <f t="shared" si="165"/>
        <v>408.1466666666667</v>
      </c>
      <c r="F404" s="22">
        <f t="shared" si="165"/>
        <v>303.70666666666671</v>
      </c>
      <c r="G404" s="22">
        <f t="shared" si="165"/>
        <v>0</v>
      </c>
    </row>
    <row r="405" spans="1:7" hidden="1" x14ac:dyDescent="0.15">
      <c r="A405" s="15">
        <v>44</v>
      </c>
      <c r="B405" s="18"/>
      <c r="C405" s="22">
        <f t="shared" ref="C405:G405" si="166">+C331*$K$2</f>
        <v>583.52</v>
      </c>
      <c r="D405" s="22">
        <f t="shared" si="166"/>
        <v>559.81333333333339</v>
      </c>
      <c r="E405" s="22">
        <f t="shared" si="166"/>
        <v>408.1466666666667</v>
      </c>
      <c r="F405" s="22">
        <f t="shared" si="166"/>
        <v>303.70666666666671</v>
      </c>
      <c r="G405" s="22">
        <f t="shared" si="166"/>
        <v>0</v>
      </c>
    </row>
    <row r="406" spans="1:7" hidden="1" x14ac:dyDescent="0.15">
      <c r="A406" s="15">
        <v>45</v>
      </c>
      <c r="B406" s="18"/>
      <c r="C406" s="22">
        <f t="shared" ref="C406:G406" si="167">+C332*$K$2</f>
        <v>660.42666666666673</v>
      </c>
      <c r="D406" s="22">
        <f t="shared" si="167"/>
        <v>633.73333333333335</v>
      </c>
      <c r="E406" s="22">
        <f t="shared" si="167"/>
        <v>459.57333333333338</v>
      </c>
      <c r="F406" s="22">
        <f t="shared" si="167"/>
        <v>342.06666666666666</v>
      </c>
      <c r="G406" s="22">
        <f t="shared" si="167"/>
        <v>0</v>
      </c>
    </row>
    <row r="407" spans="1:7" hidden="1" x14ac:dyDescent="0.15">
      <c r="A407" s="15">
        <v>46</v>
      </c>
      <c r="B407" s="18"/>
      <c r="C407" s="22">
        <f t="shared" ref="C407:G407" si="168">+C333*$K$2</f>
        <v>660.42666666666673</v>
      </c>
      <c r="D407" s="22">
        <f t="shared" si="168"/>
        <v>633.73333333333335</v>
      </c>
      <c r="E407" s="22">
        <f t="shared" si="168"/>
        <v>459.57333333333338</v>
      </c>
      <c r="F407" s="22">
        <f t="shared" si="168"/>
        <v>342.06666666666666</v>
      </c>
      <c r="G407" s="22">
        <f t="shared" si="168"/>
        <v>0</v>
      </c>
    </row>
    <row r="408" spans="1:7" hidden="1" x14ac:dyDescent="0.15">
      <c r="A408" s="15">
        <v>47</v>
      </c>
      <c r="B408" s="18"/>
      <c r="C408" s="22">
        <f t="shared" ref="C408:G408" si="169">+C334*$K$2</f>
        <v>660.42666666666673</v>
      </c>
      <c r="D408" s="22">
        <f t="shared" si="169"/>
        <v>633.73333333333335</v>
      </c>
      <c r="E408" s="22">
        <f t="shared" si="169"/>
        <v>459.57333333333338</v>
      </c>
      <c r="F408" s="22">
        <f t="shared" si="169"/>
        <v>342.06666666666666</v>
      </c>
      <c r="G408" s="22">
        <f t="shared" si="169"/>
        <v>0</v>
      </c>
    </row>
    <row r="409" spans="1:7" hidden="1" x14ac:dyDescent="0.15">
      <c r="A409" s="15">
        <v>48</v>
      </c>
      <c r="B409" s="18"/>
      <c r="C409" s="22">
        <f t="shared" ref="C409:G409" si="170">+C335*$K$2</f>
        <v>660.42666666666673</v>
      </c>
      <c r="D409" s="22">
        <f t="shared" si="170"/>
        <v>633.73333333333335</v>
      </c>
      <c r="E409" s="22">
        <f t="shared" si="170"/>
        <v>459.57333333333338</v>
      </c>
      <c r="F409" s="22">
        <f t="shared" si="170"/>
        <v>342.06666666666666</v>
      </c>
      <c r="G409" s="22">
        <f t="shared" si="170"/>
        <v>0</v>
      </c>
    </row>
    <row r="410" spans="1:7" hidden="1" x14ac:dyDescent="0.15">
      <c r="A410" s="15">
        <v>49</v>
      </c>
      <c r="B410" s="18"/>
      <c r="C410" s="22">
        <f t="shared" ref="C410:G410" si="171">+C336*$K$2</f>
        <v>660.42666666666673</v>
      </c>
      <c r="D410" s="22">
        <f t="shared" si="171"/>
        <v>633.73333333333335</v>
      </c>
      <c r="E410" s="22">
        <f t="shared" si="171"/>
        <v>459.57333333333338</v>
      </c>
      <c r="F410" s="22">
        <f t="shared" si="171"/>
        <v>342.06666666666666</v>
      </c>
      <c r="G410" s="22">
        <f t="shared" si="171"/>
        <v>0</v>
      </c>
    </row>
    <row r="411" spans="1:7" hidden="1" x14ac:dyDescent="0.15">
      <c r="A411" s="15">
        <v>50</v>
      </c>
      <c r="B411" s="18"/>
      <c r="C411" s="22">
        <f t="shared" ref="C411:G411" si="172">+C337*$K$2</f>
        <v>747.22666666666669</v>
      </c>
      <c r="D411" s="22">
        <f t="shared" si="172"/>
        <v>716.98666666666668</v>
      </c>
      <c r="E411" s="22">
        <f t="shared" si="172"/>
        <v>517.81333333333339</v>
      </c>
      <c r="F411" s="22">
        <f t="shared" si="172"/>
        <v>385.4666666666667</v>
      </c>
      <c r="G411" s="22">
        <f t="shared" si="172"/>
        <v>0</v>
      </c>
    </row>
    <row r="412" spans="1:7" hidden="1" x14ac:dyDescent="0.15">
      <c r="A412" s="15">
        <v>51</v>
      </c>
      <c r="B412" s="18"/>
      <c r="C412" s="22">
        <f t="shared" ref="C412:G412" si="173">+C338*$K$2</f>
        <v>747.22666666666669</v>
      </c>
      <c r="D412" s="22">
        <f t="shared" si="173"/>
        <v>716.98666666666668</v>
      </c>
      <c r="E412" s="22">
        <f t="shared" si="173"/>
        <v>517.81333333333339</v>
      </c>
      <c r="F412" s="22">
        <f t="shared" si="173"/>
        <v>385.4666666666667</v>
      </c>
      <c r="G412" s="22">
        <f t="shared" si="173"/>
        <v>0</v>
      </c>
    </row>
    <row r="413" spans="1:7" hidden="1" x14ac:dyDescent="0.15">
      <c r="A413" s="15">
        <v>52</v>
      </c>
      <c r="B413" s="18"/>
      <c r="C413" s="22">
        <f t="shared" ref="C413:G413" si="174">+C339*$K$2</f>
        <v>747.22666666666669</v>
      </c>
      <c r="D413" s="22">
        <f t="shared" si="174"/>
        <v>716.98666666666668</v>
      </c>
      <c r="E413" s="22">
        <f t="shared" si="174"/>
        <v>517.81333333333339</v>
      </c>
      <c r="F413" s="22">
        <f t="shared" si="174"/>
        <v>385.4666666666667</v>
      </c>
      <c r="G413" s="22">
        <f t="shared" si="174"/>
        <v>0</v>
      </c>
    </row>
    <row r="414" spans="1:7" hidden="1" x14ac:dyDescent="0.15">
      <c r="A414" s="15">
        <v>53</v>
      </c>
      <c r="B414" s="18"/>
      <c r="C414" s="22">
        <f t="shared" ref="C414:G414" si="175">+C340*$K$2</f>
        <v>747.22666666666669</v>
      </c>
      <c r="D414" s="22">
        <f t="shared" si="175"/>
        <v>716.98666666666668</v>
      </c>
      <c r="E414" s="22">
        <f t="shared" si="175"/>
        <v>517.81333333333339</v>
      </c>
      <c r="F414" s="22">
        <f t="shared" si="175"/>
        <v>385.4666666666667</v>
      </c>
      <c r="G414" s="22">
        <f t="shared" si="175"/>
        <v>0</v>
      </c>
    </row>
    <row r="415" spans="1:7" hidden="1" x14ac:dyDescent="0.15">
      <c r="A415" s="15">
        <v>54</v>
      </c>
      <c r="B415" s="18"/>
      <c r="C415" s="22">
        <f t="shared" ref="C415:G415" si="176">+C341*$K$2</f>
        <v>747.22666666666669</v>
      </c>
      <c r="D415" s="22">
        <f t="shared" si="176"/>
        <v>716.98666666666668</v>
      </c>
      <c r="E415" s="22">
        <f t="shared" si="176"/>
        <v>517.81333333333339</v>
      </c>
      <c r="F415" s="22">
        <f t="shared" si="176"/>
        <v>385.4666666666667</v>
      </c>
      <c r="G415" s="22">
        <f t="shared" si="176"/>
        <v>0</v>
      </c>
    </row>
    <row r="416" spans="1:7" hidden="1" x14ac:dyDescent="0.15">
      <c r="A416" s="15">
        <v>55</v>
      </c>
      <c r="B416" s="18"/>
      <c r="C416" s="22">
        <f t="shared" ref="C416:G416" si="177">+C342*$K$2</f>
        <v>842.80000000000007</v>
      </c>
      <c r="D416" s="22">
        <f t="shared" si="177"/>
        <v>808.82666666666671</v>
      </c>
      <c r="E416" s="22">
        <f t="shared" si="177"/>
        <v>582.68000000000006</v>
      </c>
      <c r="F416" s="22">
        <f t="shared" si="177"/>
        <v>433.44</v>
      </c>
      <c r="G416" s="22">
        <f t="shared" si="177"/>
        <v>0</v>
      </c>
    </row>
    <row r="417" spans="1:7" hidden="1" x14ac:dyDescent="0.15">
      <c r="A417" s="15">
        <v>56</v>
      </c>
      <c r="B417" s="18"/>
      <c r="C417" s="22">
        <f t="shared" ref="C417:G417" si="178">+C343*$K$2</f>
        <v>842.80000000000007</v>
      </c>
      <c r="D417" s="22">
        <f t="shared" si="178"/>
        <v>808.82666666666671</v>
      </c>
      <c r="E417" s="22">
        <f t="shared" si="178"/>
        <v>582.68000000000006</v>
      </c>
      <c r="F417" s="22">
        <f t="shared" si="178"/>
        <v>433.44</v>
      </c>
      <c r="G417" s="22">
        <f t="shared" si="178"/>
        <v>0</v>
      </c>
    </row>
    <row r="418" spans="1:7" hidden="1" x14ac:dyDescent="0.15">
      <c r="A418" s="15">
        <v>57</v>
      </c>
      <c r="B418" s="18"/>
      <c r="C418" s="22">
        <f t="shared" ref="C418:G418" si="179">+C344*$K$2</f>
        <v>842.80000000000007</v>
      </c>
      <c r="D418" s="22">
        <f t="shared" si="179"/>
        <v>808.82666666666671</v>
      </c>
      <c r="E418" s="22">
        <f t="shared" si="179"/>
        <v>582.68000000000006</v>
      </c>
      <c r="F418" s="22">
        <f t="shared" si="179"/>
        <v>433.44</v>
      </c>
      <c r="G418" s="22">
        <f t="shared" si="179"/>
        <v>0</v>
      </c>
    </row>
    <row r="419" spans="1:7" hidden="1" x14ac:dyDescent="0.15">
      <c r="A419" s="15">
        <v>58</v>
      </c>
      <c r="B419" s="18"/>
      <c r="C419" s="22">
        <f t="shared" ref="C419:G419" si="180">+C345*$K$2</f>
        <v>842.80000000000007</v>
      </c>
      <c r="D419" s="22">
        <f t="shared" si="180"/>
        <v>808.82666666666671</v>
      </c>
      <c r="E419" s="22">
        <f t="shared" si="180"/>
        <v>582.68000000000006</v>
      </c>
      <c r="F419" s="22">
        <f t="shared" si="180"/>
        <v>433.44</v>
      </c>
      <c r="G419" s="22">
        <f t="shared" si="180"/>
        <v>0</v>
      </c>
    </row>
    <row r="420" spans="1:7" hidden="1" x14ac:dyDescent="0.15">
      <c r="A420" s="15">
        <v>59</v>
      </c>
      <c r="B420" s="18"/>
      <c r="C420" s="22">
        <f t="shared" ref="C420:G420" si="181">+C346*$K$2</f>
        <v>842.80000000000007</v>
      </c>
      <c r="D420" s="22">
        <f t="shared" si="181"/>
        <v>808.82666666666671</v>
      </c>
      <c r="E420" s="22">
        <f t="shared" si="181"/>
        <v>582.68000000000006</v>
      </c>
      <c r="F420" s="22">
        <f t="shared" si="181"/>
        <v>433.44</v>
      </c>
      <c r="G420" s="22">
        <f t="shared" si="181"/>
        <v>0</v>
      </c>
    </row>
    <row r="421" spans="1:7" hidden="1" x14ac:dyDescent="0.15">
      <c r="A421" s="15">
        <v>60</v>
      </c>
      <c r="B421" s="18"/>
      <c r="C421" s="22">
        <f t="shared" ref="C421:G421" si="182">+C347*$K$2</f>
        <v>906.64</v>
      </c>
      <c r="D421" s="22">
        <f t="shared" si="182"/>
        <v>869.96</v>
      </c>
      <c r="E421" s="22">
        <f t="shared" si="182"/>
        <v>626.26666666666665</v>
      </c>
      <c r="F421" s="22">
        <f t="shared" si="182"/>
        <v>465.82666666666671</v>
      </c>
      <c r="G421" s="22">
        <f t="shared" si="182"/>
        <v>0</v>
      </c>
    </row>
    <row r="422" spans="1:7" hidden="1" x14ac:dyDescent="0.15">
      <c r="A422" s="15">
        <v>61</v>
      </c>
      <c r="B422" s="18"/>
      <c r="C422" s="22">
        <f t="shared" ref="C422:G422" si="183">+C348*$K$2</f>
        <v>1017.8000000000001</v>
      </c>
      <c r="D422" s="22">
        <f t="shared" si="183"/>
        <v>976.45333333333338</v>
      </c>
      <c r="E422" s="22">
        <f t="shared" si="183"/>
        <v>702.14666666666665</v>
      </c>
      <c r="F422" s="22">
        <f t="shared" si="183"/>
        <v>522.20000000000005</v>
      </c>
      <c r="G422" s="22">
        <f t="shared" si="183"/>
        <v>0</v>
      </c>
    </row>
    <row r="423" spans="1:7" hidden="1" x14ac:dyDescent="0.15">
      <c r="A423" s="15">
        <v>62</v>
      </c>
      <c r="B423" s="18"/>
      <c r="C423" s="22">
        <f t="shared" ref="C423:G423" si="184">+C349*$K$2</f>
        <v>1138.1066666666668</v>
      </c>
      <c r="D423" s="22">
        <f t="shared" si="184"/>
        <v>1092.1866666666667</v>
      </c>
      <c r="E423" s="22">
        <f t="shared" si="184"/>
        <v>784.84</v>
      </c>
      <c r="F423" s="22">
        <f t="shared" si="184"/>
        <v>583.80000000000007</v>
      </c>
      <c r="G423" s="22">
        <f t="shared" si="184"/>
        <v>0</v>
      </c>
    </row>
    <row r="424" spans="1:7" hidden="1" x14ac:dyDescent="0.15">
      <c r="A424" s="15">
        <v>63</v>
      </c>
      <c r="B424" s="18"/>
      <c r="C424" s="22">
        <f t="shared" ref="C424:G424" si="185">+C350*$K$2</f>
        <v>1267.56</v>
      </c>
      <c r="D424" s="22">
        <f t="shared" si="185"/>
        <v>1216.1333333333334</v>
      </c>
      <c r="E424" s="22">
        <f t="shared" si="185"/>
        <v>874.16000000000008</v>
      </c>
      <c r="F424" s="22">
        <f t="shared" si="185"/>
        <v>650.44000000000005</v>
      </c>
      <c r="G424" s="22">
        <f t="shared" si="185"/>
        <v>0</v>
      </c>
    </row>
    <row r="425" spans="1:7" hidden="1" x14ac:dyDescent="0.15">
      <c r="A425" s="15">
        <v>64</v>
      </c>
      <c r="B425" s="18"/>
      <c r="C425" s="22">
        <f t="shared" ref="C425:G425" si="186">+C351*$K$2</f>
        <v>1406.0666666666668</v>
      </c>
      <c r="D425" s="22">
        <f t="shared" si="186"/>
        <v>1349.2266666666667</v>
      </c>
      <c r="E425" s="22">
        <f t="shared" si="186"/>
        <v>970.38666666666666</v>
      </c>
      <c r="F425" s="22">
        <f t="shared" si="186"/>
        <v>721.84</v>
      </c>
      <c r="G425" s="22">
        <f t="shared" si="186"/>
        <v>0</v>
      </c>
    </row>
    <row r="426" spans="1:7" hidden="1" x14ac:dyDescent="0.15">
      <c r="A426" s="15">
        <v>65</v>
      </c>
      <c r="B426" s="18"/>
      <c r="C426" s="22">
        <f t="shared" ref="C426:G426" si="187">+C352*$K$2</f>
        <v>1553.9066666666668</v>
      </c>
      <c r="D426" s="22">
        <f t="shared" si="187"/>
        <v>1490.72</v>
      </c>
      <c r="E426" s="22">
        <f t="shared" si="187"/>
        <v>1072.8666666666668</v>
      </c>
      <c r="F426" s="22">
        <f t="shared" si="187"/>
        <v>798.28000000000009</v>
      </c>
      <c r="G426" s="22">
        <f t="shared" si="187"/>
        <v>0</v>
      </c>
    </row>
    <row r="427" spans="1:7" hidden="1" x14ac:dyDescent="0.15">
      <c r="A427" s="15">
        <v>66</v>
      </c>
      <c r="B427" s="18"/>
      <c r="C427" s="22">
        <f t="shared" ref="C427:G427" si="188">+C353*$K$2</f>
        <v>1710.8000000000002</v>
      </c>
      <c r="D427" s="22">
        <f t="shared" si="188"/>
        <v>1641.2666666666667</v>
      </c>
      <c r="E427" s="22">
        <f t="shared" si="188"/>
        <v>1182.3466666666668</v>
      </c>
      <c r="F427" s="22">
        <f t="shared" si="188"/>
        <v>879.57333333333338</v>
      </c>
      <c r="G427" s="22">
        <f t="shared" si="188"/>
        <v>0</v>
      </c>
    </row>
    <row r="428" spans="1:7" hidden="1" x14ac:dyDescent="0.15">
      <c r="A428" s="15">
        <v>67</v>
      </c>
      <c r="B428" s="18"/>
      <c r="C428" s="22">
        <f t="shared" ref="C428:G428" si="189">+C354*$K$2</f>
        <v>1876.8400000000001</v>
      </c>
      <c r="D428" s="22">
        <f t="shared" si="189"/>
        <v>1800.5866666666668</v>
      </c>
      <c r="E428" s="22">
        <f t="shared" si="189"/>
        <v>1298.3600000000001</v>
      </c>
      <c r="F428" s="22">
        <f t="shared" si="189"/>
        <v>965.72</v>
      </c>
      <c r="G428" s="22">
        <f t="shared" si="189"/>
        <v>0</v>
      </c>
    </row>
    <row r="429" spans="1:7" hidden="1" x14ac:dyDescent="0.15">
      <c r="A429" s="15">
        <v>68</v>
      </c>
      <c r="B429" s="18"/>
      <c r="C429" s="22">
        <f t="shared" ref="C429:G429" si="190">+C355*$K$2</f>
        <v>2051.84</v>
      </c>
      <c r="D429" s="22">
        <f t="shared" si="190"/>
        <v>1968.7733333333333</v>
      </c>
      <c r="E429" s="22">
        <f t="shared" si="190"/>
        <v>1421</v>
      </c>
      <c r="F429" s="22">
        <f t="shared" si="190"/>
        <v>1057.0933333333335</v>
      </c>
      <c r="G429" s="22">
        <f t="shared" si="190"/>
        <v>0</v>
      </c>
    </row>
    <row r="430" spans="1:7" hidden="1" x14ac:dyDescent="0.15">
      <c r="A430" s="15">
        <v>69</v>
      </c>
      <c r="B430" s="18"/>
      <c r="C430" s="22">
        <f t="shared" ref="C430:G430" si="191">+C356*$K$2</f>
        <v>2236.4533333333334</v>
      </c>
      <c r="D430" s="22">
        <f t="shared" si="191"/>
        <v>2145.7333333333336</v>
      </c>
      <c r="E430" s="22">
        <f t="shared" si="191"/>
        <v>1550.2666666666667</v>
      </c>
      <c r="F430" s="22">
        <f t="shared" si="191"/>
        <v>1153.3200000000002</v>
      </c>
      <c r="G430" s="22">
        <f t="shared" si="191"/>
        <v>0</v>
      </c>
    </row>
    <row r="431" spans="1:7" hidden="1" x14ac:dyDescent="0.15">
      <c r="A431" s="15">
        <v>70</v>
      </c>
      <c r="B431" s="18"/>
      <c r="C431" s="22">
        <f t="shared" ref="C431:G431" si="192">+C357*$K$2</f>
        <v>2430.0266666666666</v>
      </c>
      <c r="D431" s="22">
        <f t="shared" si="192"/>
        <v>2331.4666666666667</v>
      </c>
      <c r="E431" s="22">
        <f t="shared" si="192"/>
        <v>1686.44</v>
      </c>
      <c r="F431" s="22">
        <f t="shared" si="192"/>
        <v>1254.4000000000001</v>
      </c>
      <c r="G431" s="22">
        <f t="shared" si="192"/>
        <v>0</v>
      </c>
    </row>
    <row r="432" spans="1:7" hidden="1" x14ac:dyDescent="0.15">
      <c r="A432" s="15">
        <v>71</v>
      </c>
      <c r="B432" s="18"/>
      <c r="C432" s="22">
        <f t="shared" ref="C432:G432" si="193">+C358*$K$2</f>
        <v>2632.4666666666667</v>
      </c>
      <c r="D432" s="22">
        <f t="shared" si="193"/>
        <v>2525.9733333333334</v>
      </c>
      <c r="E432" s="22">
        <f t="shared" si="193"/>
        <v>1828.8666666666668</v>
      </c>
      <c r="F432" s="22">
        <f t="shared" si="193"/>
        <v>1360.24</v>
      </c>
      <c r="G432" s="22">
        <f t="shared" si="193"/>
        <v>0</v>
      </c>
    </row>
    <row r="433" spans="1:7" hidden="1" x14ac:dyDescent="0.15">
      <c r="A433" s="15">
        <v>72</v>
      </c>
      <c r="B433" s="18"/>
      <c r="C433" s="22">
        <f t="shared" ref="C433:G433" si="194">+C359*$K$2</f>
        <v>2844.2400000000002</v>
      </c>
      <c r="D433" s="22">
        <f t="shared" si="194"/>
        <v>2729.0666666666666</v>
      </c>
      <c r="E433" s="22">
        <f t="shared" si="194"/>
        <v>1978.2933333333335</v>
      </c>
      <c r="F433" s="22">
        <f t="shared" si="194"/>
        <v>1471.4933333333333</v>
      </c>
      <c r="G433" s="22">
        <f t="shared" si="194"/>
        <v>0</v>
      </c>
    </row>
    <row r="434" spans="1:7" hidden="1" x14ac:dyDescent="0.15">
      <c r="A434" s="15">
        <v>73</v>
      </c>
      <c r="B434" s="18"/>
      <c r="C434" s="22">
        <f t="shared" ref="C434:G434" si="195">+C360*$K$2</f>
        <v>3065.3466666666668</v>
      </c>
      <c r="D434" s="22">
        <f t="shared" si="195"/>
        <v>2941.0266666666666</v>
      </c>
      <c r="E434" s="22">
        <f t="shared" si="195"/>
        <v>2134.1600000000003</v>
      </c>
      <c r="F434" s="22">
        <f t="shared" si="195"/>
        <v>1587.5066666666667</v>
      </c>
      <c r="G434" s="22">
        <f t="shared" si="195"/>
        <v>0</v>
      </c>
    </row>
    <row r="435" spans="1:7" hidden="1" x14ac:dyDescent="0.15">
      <c r="A435" s="15">
        <v>74</v>
      </c>
      <c r="B435" s="18"/>
      <c r="C435" s="22">
        <f t="shared" ref="C435:G435" si="196">+C361*$K$2</f>
        <v>3295.5066666666667</v>
      </c>
      <c r="D435" s="22">
        <f t="shared" si="196"/>
        <v>3161.9466666666667</v>
      </c>
      <c r="E435" s="22">
        <f t="shared" si="196"/>
        <v>2296.9333333333334</v>
      </c>
      <c r="F435" s="22">
        <f t="shared" si="196"/>
        <v>1708.5600000000002</v>
      </c>
      <c r="G435" s="22">
        <f t="shared" si="196"/>
        <v>0</v>
      </c>
    </row>
    <row r="436" spans="1:7" hidden="1" x14ac:dyDescent="0.15">
      <c r="A436" s="15">
        <v>75</v>
      </c>
      <c r="B436" s="18"/>
      <c r="C436" s="22">
        <f t="shared" ref="C436:G436" si="197">+C362*$K$2</f>
        <v>3534.9066666666668</v>
      </c>
      <c r="D436" s="22">
        <f t="shared" si="197"/>
        <v>3391.5466666666666</v>
      </c>
      <c r="E436" s="22">
        <f t="shared" si="197"/>
        <v>2466.0533333333333</v>
      </c>
      <c r="F436" s="22">
        <f t="shared" si="197"/>
        <v>1834.3733333333334</v>
      </c>
      <c r="G436" s="22">
        <f t="shared" si="197"/>
        <v>0</v>
      </c>
    </row>
    <row r="437" spans="1:7" hidden="1" x14ac:dyDescent="0.15">
      <c r="A437" s="15">
        <v>76</v>
      </c>
      <c r="B437" s="18"/>
      <c r="C437" s="22">
        <f t="shared" ref="C437:G437" si="198">+C363*$K$2</f>
        <v>3534.9066666666668</v>
      </c>
      <c r="D437" s="22">
        <f t="shared" si="198"/>
        <v>3391.5466666666666</v>
      </c>
      <c r="E437" s="22">
        <f t="shared" si="198"/>
        <v>2466.0533333333333</v>
      </c>
      <c r="F437" s="22">
        <f t="shared" si="198"/>
        <v>1834.3733333333334</v>
      </c>
      <c r="G437" s="22">
        <f t="shared" si="198"/>
        <v>0</v>
      </c>
    </row>
    <row r="438" spans="1:7" hidden="1" x14ac:dyDescent="0.15">
      <c r="A438" s="15">
        <v>77</v>
      </c>
      <c r="B438" s="18"/>
      <c r="C438" s="22">
        <f t="shared" ref="C438:G438" si="199">+C364*$K$2</f>
        <v>3534.9066666666668</v>
      </c>
      <c r="D438" s="22">
        <f t="shared" si="199"/>
        <v>3391.5466666666666</v>
      </c>
      <c r="E438" s="22">
        <f t="shared" si="199"/>
        <v>2466.0533333333333</v>
      </c>
      <c r="F438" s="22">
        <f t="shared" si="199"/>
        <v>1834.3733333333334</v>
      </c>
      <c r="G438" s="22">
        <f t="shared" si="199"/>
        <v>0</v>
      </c>
    </row>
    <row r="439" spans="1:7" hidden="1" x14ac:dyDescent="0.15">
      <c r="A439" s="15">
        <v>78</v>
      </c>
      <c r="B439" s="18"/>
      <c r="C439" s="22">
        <f t="shared" ref="C439:G439" si="200">+C365*$K$2</f>
        <v>3534.9066666666668</v>
      </c>
      <c r="D439" s="22">
        <f t="shared" si="200"/>
        <v>3391.5466666666666</v>
      </c>
      <c r="E439" s="22">
        <f t="shared" si="200"/>
        <v>2466.0533333333333</v>
      </c>
      <c r="F439" s="22">
        <f t="shared" si="200"/>
        <v>1834.3733333333334</v>
      </c>
      <c r="G439" s="22">
        <f t="shared" si="200"/>
        <v>0</v>
      </c>
    </row>
    <row r="440" spans="1:7" hidden="1" x14ac:dyDescent="0.15">
      <c r="A440" s="15">
        <v>79</v>
      </c>
      <c r="B440" s="18"/>
      <c r="C440" s="22">
        <f t="shared" ref="C440:G440" si="201">+C366*$K$2</f>
        <v>3534.9066666666668</v>
      </c>
      <c r="D440" s="22">
        <f t="shared" si="201"/>
        <v>3391.5466666666666</v>
      </c>
      <c r="E440" s="22">
        <f t="shared" si="201"/>
        <v>2466.0533333333333</v>
      </c>
      <c r="F440" s="22">
        <f t="shared" si="201"/>
        <v>1834.3733333333334</v>
      </c>
      <c r="G440" s="22">
        <f t="shared" si="201"/>
        <v>0</v>
      </c>
    </row>
    <row r="441" spans="1:7" hidden="1" x14ac:dyDescent="0.15">
      <c r="A441" s="15">
        <v>80</v>
      </c>
      <c r="B441" s="18"/>
      <c r="C441" s="22">
        <f t="shared" ref="C441:F441" si="202">+C367*$K$2</f>
        <v>3534.9066666666668</v>
      </c>
      <c r="D441" s="22">
        <f t="shared" si="202"/>
        <v>3391.5466666666666</v>
      </c>
      <c r="E441" s="22">
        <f t="shared" si="202"/>
        <v>2466.0533333333333</v>
      </c>
      <c r="F441" s="22">
        <f t="shared" si="202"/>
        <v>1834.3733333333334</v>
      </c>
      <c r="G441" s="22"/>
    </row>
    <row r="442" spans="1:7" hidden="1" x14ac:dyDescent="0.15">
      <c r="A442" s="15">
        <v>81</v>
      </c>
      <c r="B442" s="18"/>
      <c r="C442" s="22">
        <f t="shared" ref="C442:F442" si="203">+C368*$K$2</f>
        <v>3534.9066666666668</v>
      </c>
      <c r="D442" s="22">
        <f t="shared" si="203"/>
        <v>3391.5466666666666</v>
      </c>
      <c r="E442" s="22">
        <f t="shared" si="203"/>
        <v>2466.0533333333333</v>
      </c>
      <c r="F442" s="22">
        <f t="shared" si="203"/>
        <v>1834.3733333333334</v>
      </c>
      <c r="G442" s="22"/>
    </row>
    <row r="443" spans="1:7" hidden="1" x14ac:dyDescent="0.15">
      <c r="A443" s="15">
        <v>82</v>
      </c>
      <c r="B443" s="18"/>
      <c r="C443" s="22">
        <f t="shared" ref="C443:F443" si="204">+C369*$K$2</f>
        <v>3534.9066666666668</v>
      </c>
      <c r="D443" s="22">
        <f t="shared" si="204"/>
        <v>3391.5466666666666</v>
      </c>
      <c r="E443" s="22">
        <f t="shared" si="204"/>
        <v>2466.0533333333333</v>
      </c>
      <c r="F443" s="22">
        <f t="shared" si="204"/>
        <v>1834.3733333333334</v>
      </c>
      <c r="G443" s="22"/>
    </row>
    <row r="444" spans="1:7" hidden="1" x14ac:dyDescent="0.15">
      <c r="A444" s="15">
        <v>83</v>
      </c>
      <c r="B444" s="18"/>
      <c r="C444" s="22">
        <f t="shared" ref="C444:F444" si="205">+C370*$K$2</f>
        <v>3534.9066666666668</v>
      </c>
      <c r="D444" s="22">
        <f t="shared" si="205"/>
        <v>3391.5466666666666</v>
      </c>
      <c r="E444" s="22">
        <f t="shared" si="205"/>
        <v>2466.0533333333333</v>
      </c>
      <c r="F444" s="22">
        <f t="shared" si="205"/>
        <v>1834.3733333333334</v>
      </c>
      <c r="G444" s="22"/>
    </row>
    <row r="445" spans="1:7" hidden="1" x14ac:dyDescent="0.15">
      <c r="A445" s="15">
        <v>84</v>
      </c>
      <c r="B445" s="18" t="s">
        <v>3</v>
      </c>
      <c r="C445" s="22">
        <f t="shared" ref="C445:G445" si="206">+C371*$K$2</f>
        <v>3534.9066666666668</v>
      </c>
      <c r="D445" s="22">
        <f t="shared" si="206"/>
        <v>3391.5466666666666</v>
      </c>
      <c r="E445" s="22">
        <f t="shared" si="206"/>
        <v>2466.0533333333333</v>
      </c>
      <c r="F445" s="22">
        <f t="shared" si="206"/>
        <v>1834.3733333333334</v>
      </c>
      <c r="G445" s="22">
        <f t="shared" si="206"/>
        <v>0</v>
      </c>
    </row>
    <row r="446" spans="1:7" hidden="1" x14ac:dyDescent="0.15">
      <c r="A446" s="15">
        <v>1</v>
      </c>
      <c r="B446" s="18" t="s">
        <v>4</v>
      </c>
      <c r="C446" s="22">
        <f t="shared" ref="C446:E446" si="207">+C372*$K$2</f>
        <v>174.44</v>
      </c>
      <c r="D446" s="22">
        <f t="shared" si="207"/>
        <v>167.62666666666667</v>
      </c>
      <c r="E446" s="22">
        <f t="shared" si="207"/>
        <v>129.54666666666668</v>
      </c>
      <c r="F446" s="22">
        <f t="shared" ref="F446" si="208">+F372*$K$2</f>
        <v>96.506666666666675</v>
      </c>
      <c r="G446" s="22"/>
    </row>
    <row r="447" spans="1:7" hidden="1" x14ac:dyDescent="0.15">
      <c r="A447" s="15">
        <v>2</v>
      </c>
      <c r="B447" s="18" t="s">
        <v>1</v>
      </c>
      <c r="C447" s="22">
        <f t="shared" ref="C447:E447" si="209">+C373*$K$2</f>
        <v>296.52000000000004</v>
      </c>
      <c r="D447" s="22">
        <f t="shared" si="209"/>
        <v>284.48</v>
      </c>
      <c r="E447" s="22">
        <f t="shared" si="209"/>
        <v>220.08</v>
      </c>
      <c r="F447" s="22">
        <f t="shared" ref="F447" si="210">+F373*$K$2</f>
        <v>163.80000000000001</v>
      </c>
      <c r="G447" s="22"/>
    </row>
    <row r="448" spans="1:7" hidden="1" x14ac:dyDescent="0.15">
      <c r="A448" s="15">
        <v>3</v>
      </c>
      <c r="B448" s="18" t="s">
        <v>5</v>
      </c>
      <c r="C448" s="22">
        <f t="shared" ref="C448:E448" si="211">+C374*$K$2</f>
        <v>418.50666666666666</v>
      </c>
      <c r="D448" s="22">
        <f t="shared" si="211"/>
        <v>401.8</v>
      </c>
      <c r="E448" s="22">
        <f t="shared" si="211"/>
        <v>310.42666666666668</v>
      </c>
      <c r="F448" s="22">
        <f t="shared" ref="F448" si="212">+F374*$K$2</f>
        <v>230.90666666666667</v>
      </c>
      <c r="G448" s="22"/>
    </row>
    <row r="450" spans="1:8" ht="14" hidden="1" thickBot="1" x14ac:dyDescent="0.2"/>
    <row r="451" spans="1:8" ht="18" hidden="1" x14ac:dyDescent="0.2">
      <c r="A451" s="392" t="s">
        <v>15</v>
      </c>
      <c r="B451" s="393"/>
      <c r="C451" s="393"/>
      <c r="D451" s="393"/>
      <c r="E451" s="393"/>
      <c r="F451" s="393"/>
      <c r="G451" s="394"/>
    </row>
    <row r="452" spans="1:8" ht="18" hidden="1" x14ac:dyDescent="0.2">
      <c r="A452" s="395" t="s">
        <v>11</v>
      </c>
      <c r="B452" s="396"/>
      <c r="C452" s="396"/>
      <c r="D452" s="396"/>
      <c r="E452" s="396"/>
      <c r="F452" s="396"/>
      <c r="G452" s="397"/>
      <c r="H452" s="47"/>
    </row>
    <row r="453" spans="1:8" hidden="1" x14ac:dyDescent="0.15">
      <c r="A453" s="389" t="s">
        <v>0</v>
      </c>
      <c r="B453" s="390"/>
      <c r="C453" s="390"/>
      <c r="D453" s="390"/>
      <c r="E453" s="390"/>
      <c r="F453" s="390"/>
      <c r="G453" s="391"/>
    </row>
    <row r="454" spans="1:8" hidden="1" x14ac:dyDescent="0.15">
      <c r="A454" s="31" t="s">
        <v>2</v>
      </c>
      <c r="B454" s="32" t="s">
        <v>2</v>
      </c>
      <c r="C454" s="53">
        <v>250</v>
      </c>
      <c r="D454" s="53">
        <v>2000</v>
      </c>
      <c r="E454" s="53">
        <v>3500</v>
      </c>
      <c r="F454" s="17">
        <v>5000</v>
      </c>
      <c r="G454" s="17">
        <v>10000</v>
      </c>
    </row>
    <row r="455" spans="1:8" ht="14" hidden="1" x14ac:dyDescent="0.15">
      <c r="A455" s="31">
        <v>18</v>
      </c>
      <c r="B455" s="32"/>
      <c r="C455" s="46">
        <f>+C6*$K$4</f>
        <v>4762.58</v>
      </c>
      <c r="D455" s="46">
        <f t="shared" ref="D455:G455" si="213">+D6*$K$4</f>
        <v>4173.22</v>
      </c>
      <c r="E455" s="46">
        <f t="shared" si="213"/>
        <v>3510.19</v>
      </c>
      <c r="F455" s="46">
        <f t="shared" si="213"/>
        <v>3044.32</v>
      </c>
      <c r="G455" s="46">
        <f t="shared" si="213"/>
        <v>2361.15</v>
      </c>
    </row>
    <row r="456" spans="1:8" ht="14" hidden="1" x14ac:dyDescent="0.15">
      <c r="A456" s="31">
        <v>19</v>
      </c>
      <c r="B456" s="32"/>
      <c r="C456" s="46">
        <f>+C7*$K$4</f>
        <v>4762.58</v>
      </c>
      <c r="D456" s="46">
        <f t="shared" ref="D456:G456" si="214">+D7*$K$4</f>
        <v>4173.22</v>
      </c>
      <c r="E456" s="46">
        <f t="shared" si="214"/>
        <v>3510.19</v>
      </c>
      <c r="F456" s="46">
        <f t="shared" si="214"/>
        <v>3044.32</v>
      </c>
      <c r="G456" s="46">
        <f t="shared" si="214"/>
        <v>2361.15</v>
      </c>
    </row>
    <row r="457" spans="1:8" ht="14" hidden="1" x14ac:dyDescent="0.15">
      <c r="A457" s="31">
        <v>20</v>
      </c>
      <c r="B457" s="32"/>
      <c r="C457" s="46">
        <f t="shared" ref="C457:G521" si="215">+C8*$K$4</f>
        <v>4762.58</v>
      </c>
      <c r="D457" s="46">
        <f t="shared" si="215"/>
        <v>4173.22</v>
      </c>
      <c r="E457" s="46">
        <f t="shared" si="215"/>
        <v>3510.19</v>
      </c>
      <c r="F457" s="46">
        <f t="shared" si="215"/>
        <v>3044.32</v>
      </c>
      <c r="G457" s="46">
        <f t="shared" si="215"/>
        <v>2361.15</v>
      </c>
    </row>
    <row r="458" spans="1:8" ht="14" hidden="1" x14ac:dyDescent="0.15">
      <c r="A458" s="31">
        <v>21</v>
      </c>
      <c r="B458" s="32"/>
      <c r="C458" s="46">
        <f t="shared" si="215"/>
        <v>4762.58</v>
      </c>
      <c r="D458" s="46">
        <f t="shared" si="215"/>
        <v>4173.22</v>
      </c>
      <c r="E458" s="46">
        <f t="shared" si="215"/>
        <v>3510.19</v>
      </c>
      <c r="F458" s="46">
        <f t="shared" si="215"/>
        <v>3044.32</v>
      </c>
      <c r="G458" s="46">
        <f t="shared" si="215"/>
        <v>2361.15</v>
      </c>
    </row>
    <row r="459" spans="1:8" ht="14" hidden="1" x14ac:dyDescent="0.15">
      <c r="A459" s="31">
        <v>22</v>
      </c>
      <c r="B459" s="32"/>
      <c r="C459" s="46">
        <f t="shared" si="215"/>
        <v>4762.58</v>
      </c>
      <c r="D459" s="46">
        <f t="shared" si="215"/>
        <v>4173.22</v>
      </c>
      <c r="E459" s="46">
        <f t="shared" si="215"/>
        <v>3510.19</v>
      </c>
      <c r="F459" s="46">
        <f t="shared" si="215"/>
        <v>3044.32</v>
      </c>
      <c r="G459" s="46">
        <f t="shared" si="215"/>
        <v>2361.15</v>
      </c>
    </row>
    <row r="460" spans="1:8" ht="14" hidden="1" x14ac:dyDescent="0.15">
      <c r="A460" s="31">
        <v>23</v>
      </c>
      <c r="B460" s="32"/>
      <c r="C460" s="46">
        <f t="shared" si="215"/>
        <v>4762.58</v>
      </c>
      <c r="D460" s="46">
        <f t="shared" si="215"/>
        <v>4173.22</v>
      </c>
      <c r="E460" s="46">
        <f t="shared" si="215"/>
        <v>3510.19</v>
      </c>
      <c r="F460" s="46">
        <f t="shared" si="215"/>
        <v>3044.32</v>
      </c>
      <c r="G460" s="46">
        <f t="shared" si="215"/>
        <v>2361.15</v>
      </c>
    </row>
    <row r="461" spans="1:8" ht="14" hidden="1" x14ac:dyDescent="0.15">
      <c r="A461" s="31">
        <v>24</v>
      </c>
      <c r="B461" s="32"/>
      <c r="C461" s="46">
        <f t="shared" si="215"/>
        <v>4762.58</v>
      </c>
      <c r="D461" s="46">
        <f t="shared" si="215"/>
        <v>4173.22</v>
      </c>
      <c r="E461" s="46">
        <f t="shared" si="215"/>
        <v>3510.19</v>
      </c>
      <c r="F461" s="46">
        <f t="shared" si="215"/>
        <v>3044.32</v>
      </c>
      <c r="G461" s="46">
        <f t="shared" si="215"/>
        <v>2361.15</v>
      </c>
    </row>
    <row r="462" spans="1:8" ht="14" hidden="1" x14ac:dyDescent="0.15">
      <c r="A462" s="31">
        <v>25</v>
      </c>
      <c r="B462" s="32"/>
      <c r="C462" s="46">
        <f t="shared" si="215"/>
        <v>5089.59</v>
      </c>
      <c r="D462" s="46">
        <f t="shared" si="215"/>
        <v>4461.01</v>
      </c>
      <c r="E462" s="46">
        <f t="shared" si="215"/>
        <v>3729.61</v>
      </c>
      <c r="F462" s="46">
        <f t="shared" si="215"/>
        <v>3234.06</v>
      </c>
      <c r="G462" s="46">
        <f t="shared" si="215"/>
        <v>2508.4900000000002</v>
      </c>
    </row>
    <row r="463" spans="1:8" ht="14" hidden="1" x14ac:dyDescent="0.15">
      <c r="A463" s="31">
        <v>26</v>
      </c>
      <c r="B463" s="32"/>
      <c r="C463" s="46">
        <f t="shared" si="215"/>
        <v>5089.59</v>
      </c>
      <c r="D463" s="46">
        <f t="shared" si="215"/>
        <v>4461.01</v>
      </c>
      <c r="E463" s="46">
        <f t="shared" si="215"/>
        <v>3729.61</v>
      </c>
      <c r="F463" s="46">
        <f t="shared" si="215"/>
        <v>3234.06</v>
      </c>
      <c r="G463" s="46">
        <f t="shared" si="215"/>
        <v>2508.4900000000002</v>
      </c>
    </row>
    <row r="464" spans="1:8" ht="14" hidden="1" x14ac:dyDescent="0.15">
      <c r="A464" s="31">
        <v>27</v>
      </c>
      <c r="B464" s="32"/>
      <c r="C464" s="46">
        <f t="shared" si="215"/>
        <v>5089.59</v>
      </c>
      <c r="D464" s="46">
        <f t="shared" si="215"/>
        <v>4461.01</v>
      </c>
      <c r="E464" s="46">
        <f t="shared" si="215"/>
        <v>3729.61</v>
      </c>
      <c r="F464" s="46">
        <f t="shared" si="215"/>
        <v>3234.06</v>
      </c>
      <c r="G464" s="46">
        <f t="shared" si="215"/>
        <v>2508.4900000000002</v>
      </c>
    </row>
    <row r="465" spans="1:7" ht="14" hidden="1" x14ac:dyDescent="0.15">
      <c r="A465" s="31">
        <v>28</v>
      </c>
      <c r="B465" s="32"/>
      <c r="C465" s="46">
        <f t="shared" si="215"/>
        <v>5089.59</v>
      </c>
      <c r="D465" s="46">
        <f t="shared" si="215"/>
        <v>4461.01</v>
      </c>
      <c r="E465" s="46">
        <f t="shared" si="215"/>
        <v>3729.61</v>
      </c>
      <c r="F465" s="46">
        <f t="shared" si="215"/>
        <v>3234.06</v>
      </c>
      <c r="G465" s="46">
        <f t="shared" si="215"/>
        <v>2508.4900000000002</v>
      </c>
    </row>
    <row r="466" spans="1:7" ht="14" hidden="1" x14ac:dyDescent="0.15">
      <c r="A466" s="31">
        <v>29</v>
      </c>
      <c r="B466" s="32"/>
      <c r="C466" s="46">
        <f t="shared" si="215"/>
        <v>5089.59</v>
      </c>
      <c r="D466" s="46">
        <f t="shared" si="215"/>
        <v>4461.01</v>
      </c>
      <c r="E466" s="46">
        <f t="shared" si="215"/>
        <v>3729.61</v>
      </c>
      <c r="F466" s="46">
        <f t="shared" si="215"/>
        <v>3234.06</v>
      </c>
      <c r="G466" s="46">
        <f t="shared" si="215"/>
        <v>2508.4900000000002</v>
      </c>
    </row>
    <row r="467" spans="1:7" ht="14" hidden="1" x14ac:dyDescent="0.15">
      <c r="A467" s="31">
        <v>30</v>
      </c>
      <c r="B467" s="32"/>
      <c r="C467" s="46">
        <f t="shared" si="215"/>
        <v>5661.46</v>
      </c>
      <c r="D467" s="46">
        <f t="shared" si="215"/>
        <v>4962.3900000000003</v>
      </c>
      <c r="E467" s="46">
        <f t="shared" si="215"/>
        <v>4116.51</v>
      </c>
      <c r="F467" s="46">
        <f t="shared" si="215"/>
        <v>3569.02</v>
      </c>
      <c r="G467" s="46">
        <f t="shared" si="215"/>
        <v>2768.7200000000003</v>
      </c>
    </row>
    <row r="468" spans="1:7" ht="14" hidden="1" x14ac:dyDescent="0.15">
      <c r="A468" s="31">
        <v>31</v>
      </c>
      <c r="B468" s="32"/>
      <c r="C468" s="46">
        <f t="shared" si="215"/>
        <v>5661.46</v>
      </c>
      <c r="D468" s="46">
        <f t="shared" si="215"/>
        <v>4962.3900000000003</v>
      </c>
      <c r="E468" s="46">
        <f t="shared" si="215"/>
        <v>4116.51</v>
      </c>
      <c r="F468" s="46">
        <f t="shared" si="215"/>
        <v>3569.02</v>
      </c>
      <c r="G468" s="46">
        <f t="shared" si="215"/>
        <v>2768.7200000000003</v>
      </c>
    </row>
    <row r="469" spans="1:7" ht="14" hidden="1" x14ac:dyDescent="0.15">
      <c r="A469" s="31">
        <v>32</v>
      </c>
      <c r="B469" s="32"/>
      <c r="C469" s="46">
        <f t="shared" si="215"/>
        <v>5661.46</v>
      </c>
      <c r="D469" s="46">
        <f t="shared" si="215"/>
        <v>4962.3900000000003</v>
      </c>
      <c r="E469" s="46">
        <f t="shared" si="215"/>
        <v>4116.51</v>
      </c>
      <c r="F469" s="46">
        <f t="shared" si="215"/>
        <v>3569.02</v>
      </c>
      <c r="G469" s="46">
        <f t="shared" si="215"/>
        <v>2768.7200000000003</v>
      </c>
    </row>
    <row r="470" spans="1:7" ht="14" hidden="1" x14ac:dyDescent="0.15">
      <c r="A470" s="31">
        <v>33</v>
      </c>
      <c r="B470" s="32"/>
      <c r="C470" s="46">
        <f t="shared" si="215"/>
        <v>5661.46</v>
      </c>
      <c r="D470" s="46">
        <f t="shared" si="215"/>
        <v>4962.3900000000003</v>
      </c>
      <c r="E470" s="46">
        <f t="shared" si="215"/>
        <v>4116.51</v>
      </c>
      <c r="F470" s="46">
        <f t="shared" si="215"/>
        <v>3569.02</v>
      </c>
      <c r="G470" s="46">
        <f t="shared" si="215"/>
        <v>2768.7200000000003</v>
      </c>
    </row>
    <row r="471" spans="1:7" ht="14" hidden="1" x14ac:dyDescent="0.15">
      <c r="A471" s="31">
        <v>34</v>
      </c>
      <c r="B471" s="32"/>
      <c r="C471" s="46">
        <f t="shared" si="215"/>
        <v>5661.46</v>
      </c>
      <c r="D471" s="46">
        <f t="shared" si="215"/>
        <v>4962.3900000000003</v>
      </c>
      <c r="E471" s="46">
        <f t="shared" si="215"/>
        <v>4116.51</v>
      </c>
      <c r="F471" s="46">
        <f t="shared" si="215"/>
        <v>3569.02</v>
      </c>
      <c r="G471" s="46">
        <f t="shared" si="215"/>
        <v>2768.7200000000003</v>
      </c>
    </row>
    <row r="472" spans="1:7" ht="14" hidden="1" x14ac:dyDescent="0.15">
      <c r="A472" s="31">
        <v>35</v>
      </c>
      <c r="B472" s="32"/>
      <c r="C472" s="46">
        <f t="shared" si="215"/>
        <v>6320.25</v>
      </c>
      <c r="D472" s="46">
        <f t="shared" si="215"/>
        <v>5539.56</v>
      </c>
      <c r="E472" s="46">
        <f t="shared" si="215"/>
        <v>4569.66</v>
      </c>
      <c r="F472" s="46">
        <f t="shared" si="215"/>
        <v>3961.75</v>
      </c>
      <c r="G472" s="46">
        <f t="shared" si="215"/>
        <v>3072.94</v>
      </c>
    </row>
    <row r="473" spans="1:7" ht="14" hidden="1" x14ac:dyDescent="0.15">
      <c r="A473" s="31">
        <v>36</v>
      </c>
      <c r="B473" s="32"/>
      <c r="C473" s="46">
        <f t="shared" si="215"/>
        <v>6320.25</v>
      </c>
      <c r="D473" s="46">
        <f t="shared" si="215"/>
        <v>5539.56</v>
      </c>
      <c r="E473" s="46">
        <f t="shared" si="215"/>
        <v>4569.66</v>
      </c>
      <c r="F473" s="46">
        <f t="shared" si="215"/>
        <v>3961.75</v>
      </c>
      <c r="G473" s="46">
        <f t="shared" si="215"/>
        <v>3072.94</v>
      </c>
    </row>
    <row r="474" spans="1:7" ht="14" hidden="1" x14ac:dyDescent="0.15">
      <c r="A474" s="31">
        <v>37</v>
      </c>
      <c r="B474" s="32"/>
      <c r="C474" s="46">
        <f t="shared" si="215"/>
        <v>6320.25</v>
      </c>
      <c r="D474" s="46">
        <f t="shared" si="215"/>
        <v>5539.56</v>
      </c>
      <c r="E474" s="46">
        <f t="shared" si="215"/>
        <v>4569.66</v>
      </c>
      <c r="F474" s="46">
        <f t="shared" si="215"/>
        <v>3961.75</v>
      </c>
      <c r="G474" s="46">
        <f t="shared" si="215"/>
        <v>3072.94</v>
      </c>
    </row>
    <row r="475" spans="1:7" ht="14" hidden="1" x14ac:dyDescent="0.15">
      <c r="A475" s="31">
        <v>38</v>
      </c>
      <c r="B475" s="32"/>
      <c r="C475" s="46">
        <f t="shared" si="215"/>
        <v>6320.25</v>
      </c>
      <c r="D475" s="46">
        <f t="shared" si="215"/>
        <v>5539.56</v>
      </c>
      <c r="E475" s="46">
        <f t="shared" si="215"/>
        <v>4569.66</v>
      </c>
      <c r="F475" s="46">
        <f t="shared" si="215"/>
        <v>3961.75</v>
      </c>
      <c r="G475" s="46">
        <f t="shared" si="215"/>
        <v>3072.94</v>
      </c>
    </row>
    <row r="476" spans="1:7" ht="14" hidden="1" x14ac:dyDescent="0.15">
      <c r="A476" s="31">
        <v>39</v>
      </c>
      <c r="B476" s="32"/>
      <c r="C476" s="46">
        <f t="shared" si="215"/>
        <v>6320.25</v>
      </c>
      <c r="D476" s="46">
        <f t="shared" si="215"/>
        <v>5539.56</v>
      </c>
      <c r="E476" s="46">
        <f t="shared" si="215"/>
        <v>4569.66</v>
      </c>
      <c r="F476" s="46">
        <f t="shared" si="215"/>
        <v>3961.75</v>
      </c>
      <c r="G476" s="46">
        <f t="shared" si="215"/>
        <v>3072.94</v>
      </c>
    </row>
    <row r="477" spans="1:7" ht="14" hidden="1" x14ac:dyDescent="0.15">
      <c r="A477" s="31">
        <v>40</v>
      </c>
      <c r="B477" s="32"/>
      <c r="C477" s="46">
        <f t="shared" si="215"/>
        <v>7081.33</v>
      </c>
      <c r="D477" s="46">
        <f t="shared" si="215"/>
        <v>6205.77</v>
      </c>
      <c r="E477" s="46">
        <f t="shared" si="215"/>
        <v>5096.4800000000005</v>
      </c>
      <c r="F477" s="46">
        <f t="shared" si="215"/>
        <v>4419.1400000000003</v>
      </c>
      <c r="G477" s="46">
        <f t="shared" si="215"/>
        <v>3427.51</v>
      </c>
    </row>
    <row r="478" spans="1:7" ht="14" hidden="1" x14ac:dyDescent="0.15">
      <c r="A478" s="31">
        <v>41</v>
      </c>
      <c r="B478" s="32"/>
      <c r="C478" s="46">
        <f t="shared" si="215"/>
        <v>7081.33</v>
      </c>
      <c r="D478" s="46">
        <f t="shared" si="215"/>
        <v>6205.77</v>
      </c>
      <c r="E478" s="46">
        <f t="shared" si="215"/>
        <v>5096.4800000000005</v>
      </c>
      <c r="F478" s="46">
        <f t="shared" si="215"/>
        <v>4419.1400000000003</v>
      </c>
      <c r="G478" s="46">
        <f t="shared" si="215"/>
        <v>3427.51</v>
      </c>
    </row>
    <row r="479" spans="1:7" ht="14" hidden="1" x14ac:dyDescent="0.15">
      <c r="A479" s="31">
        <v>42</v>
      </c>
      <c r="B479" s="32"/>
      <c r="C479" s="46">
        <f t="shared" si="215"/>
        <v>7081.33</v>
      </c>
      <c r="D479" s="46">
        <f t="shared" si="215"/>
        <v>6205.77</v>
      </c>
      <c r="E479" s="46">
        <f t="shared" si="215"/>
        <v>5096.4800000000005</v>
      </c>
      <c r="F479" s="46">
        <f t="shared" si="215"/>
        <v>4419.1400000000003</v>
      </c>
      <c r="G479" s="46">
        <f t="shared" si="215"/>
        <v>3427.51</v>
      </c>
    </row>
    <row r="480" spans="1:7" ht="14" hidden="1" x14ac:dyDescent="0.15">
      <c r="A480" s="31">
        <v>43</v>
      </c>
      <c r="B480" s="32"/>
      <c r="C480" s="46">
        <f t="shared" si="215"/>
        <v>7081.33</v>
      </c>
      <c r="D480" s="46">
        <f t="shared" si="215"/>
        <v>6205.77</v>
      </c>
      <c r="E480" s="46">
        <f t="shared" si="215"/>
        <v>5096.4800000000005</v>
      </c>
      <c r="F480" s="46">
        <f t="shared" si="215"/>
        <v>4419.1400000000003</v>
      </c>
      <c r="G480" s="46">
        <f t="shared" si="215"/>
        <v>3427.51</v>
      </c>
    </row>
    <row r="481" spans="1:7" ht="14" hidden="1" x14ac:dyDescent="0.15">
      <c r="A481" s="31">
        <v>44</v>
      </c>
      <c r="B481" s="32"/>
      <c r="C481" s="46">
        <f t="shared" si="215"/>
        <v>7081.33</v>
      </c>
      <c r="D481" s="46">
        <f t="shared" si="215"/>
        <v>6205.77</v>
      </c>
      <c r="E481" s="46">
        <f t="shared" si="215"/>
        <v>5096.4800000000005</v>
      </c>
      <c r="F481" s="46">
        <f t="shared" si="215"/>
        <v>4419.1400000000003</v>
      </c>
      <c r="G481" s="46">
        <f t="shared" si="215"/>
        <v>3427.51</v>
      </c>
    </row>
    <row r="482" spans="1:7" ht="14" hidden="1" x14ac:dyDescent="0.15">
      <c r="A482" s="31">
        <v>45</v>
      </c>
      <c r="B482" s="32"/>
      <c r="C482" s="46">
        <f t="shared" si="215"/>
        <v>7923.5</v>
      </c>
      <c r="D482" s="46">
        <f t="shared" si="215"/>
        <v>6946.18</v>
      </c>
      <c r="E482" s="46">
        <f t="shared" si="215"/>
        <v>5687.43</v>
      </c>
      <c r="F482" s="46">
        <f t="shared" si="215"/>
        <v>4931.6500000000005</v>
      </c>
      <c r="G482" s="46">
        <f t="shared" si="215"/>
        <v>3825.01</v>
      </c>
    </row>
    <row r="483" spans="1:7" ht="14" hidden="1" x14ac:dyDescent="0.15">
      <c r="A483" s="31">
        <v>46</v>
      </c>
      <c r="B483" s="32"/>
      <c r="C483" s="46">
        <f t="shared" si="215"/>
        <v>7923.5</v>
      </c>
      <c r="D483" s="46">
        <f t="shared" si="215"/>
        <v>6946.18</v>
      </c>
      <c r="E483" s="46">
        <f t="shared" si="215"/>
        <v>5687.43</v>
      </c>
      <c r="F483" s="46">
        <f t="shared" si="215"/>
        <v>4931.6500000000005</v>
      </c>
      <c r="G483" s="46">
        <f t="shared" si="215"/>
        <v>3825.01</v>
      </c>
    </row>
    <row r="484" spans="1:7" ht="14" hidden="1" x14ac:dyDescent="0.15">
      <c r="A484" s="31">
        <v>47</v>
      </c>
      <c r="B484" s="32"/>
      <c r="C484" s="46">
        <f t="shared" si="215"/>
        <v>7923.5</v>
      </c>
      <c r="D484" s="46">
        <f t="shared" si="215"/>
        <v>6946.18</v>
      </c>
      <c r="E484" s="46">
        <f t="shared" si="215"/>
        <v>5687.43</v>
      </c>
      <c r="F484" s="46">
        <f t="shared" si="215"/>
        <v>4931.6500000000005</v>
      </c>
      <c r="G484" s="46">
        <f t="shared" si="215"/>
        <v>3825.01</v>
      </c>
    </row>
    <row r="485" spans="1:7" ht="14" hidden="1" x14ac:dyDescent="0.15">
      <c r="A485" s="31">
        <v>48</v>
      </c>
      <c r="B485" s="32"/>
      <c r="C485" s="46">
        <f t="shared" si="215"/>
        <v>7923.5</v>
      </c>
      <c r="D485" s="46">
        <f t="shared" si="215"/>
        <v>6946.18</v>
      </c>
      <c r="E485" s="46">
        <f t="shared" si="215"/>
        <v>5687.43</v>
      </c>
      <c r="F485" s="46">
        <f t="shared" si="215"/>
        <v>4931.6500000000005</v>
      </c>
      <c r="G485" s="46">
        <f t="shared" si="215"/>
        <v>3825.01</v>
      </c>
    </row>
    <row r="486" spans="1:7" ht="14" hidden="1" x14ac:dyDescent="0.15">
      <c r="A486" s="31">
        <v>49</v>
      </c>
      <c r="B486" s="32"/>
      <c r="C486" s="46">
        <f t="shared" si="215"/>
        <v>7923.5</v>
      </c>
      <c r="D486" s="46">
        <f t="shared" si="215"/>
        <v>6946.18</v>
      </c>
      <c r="E486" s="46">
        <f t="shared" si="215"/>
        <v>5687.43</v>
      </c>
      <c r="F486" s="46">
        <f t="shared" si="215"/>
        <v>4931.6500000000005</v>
      </c>
      <c r="G486" s="46">
        <f t="shared" si="215"/>
        <v>3825.01</v>
      </c>
    </row>
    <row r="487" spans="1:7" ht="14" hidden="1" x14ac:dyDescent="0.15">
      <c r="A487" s="31">
        <v>50</v>
      </c>
      <c r="B487" s="32"/>
      <c r="C487" s="46">
        <f t="shared" si="215"/>
        <v>8875.380000000001</v>
      </c>
      <c r="D487" s="46">
        <f t="shared" si="215"/>
        <v>7779.8700000000008</v>
      </c>
      <c r="E487" s="46">
        <f t="shared" si="215"/>
        <v>6353.64</v>
      </c>
      <c r="F487" s="46">
        <f t="shared" si="215"/>
        <v>5509.35</v>
      </c>
      <c r="G487" s="46">
        <f t="shared" si="215"/>
        <v>4273.3900000000003</v>
      </c>
    </row>
    <row r="488" spans="1:7" ht="14" hidden="1" x14ac:dyDescent="0.15">
      <c r="A488" s="31">
        <v>51</v>
      </c>
      <c r="B488" s="32"/>
      <c r="C488" s="46">
        <f t="shared" si="215"/>
        <v>8875.380000000001</v>
      </c>
      <c r="D488" s="46">
        <f t="shared" si="215"/>
        <v>7779.8700000000008</v>
      </c>
      <c r="E488" s="46">
        <f t="shared" si="215"/>
        <v>6353.64</v>
      </c>
      <c r="F488" s="46">
        <f t="shared" si="215"/>
        <v>5509.35</v>
      </c>
      <c r="G488" s="46">
        <f t="shared" si="215"/>
        <v>4273.3900000000003</v>
      </c>
    </row>
    <row r="489" spans="1:7" ht="14" hidden="1" x14ac:dyDescent="0.15">
      <c r="A489" s="31">
        <v>52</v>
      </c>
      <c r="B489" s="32"/>
      <c r="C489" s="46">
        <f t="shared" si="215"/>
        <v>8875.380000000001</v>
      </c>
      <c r="D489" s="46">
        <f t="shared" si="215"/>
        <v>7779.8700000000008</v>
      </c>
      <c r="E489" s="46">
        <f t="shared" si="215"/>
        <v>6353.64</v>
      </c>
      <c r="F489" s="46">
        <f t="shared" si="215"/>
        <v>5509.35</v>
      </c>
      <c r="G489" s="46">
        <f t="shared" si="215"/>
        <v>4273.3900000000003</v>
      </c>
    </row>
    <row r="490" spans="1:7" ht="14" hidden="1" x14ac:dyDescent="0.15">
      <c r="A490" s="31">
        <v>53</v>
      </c>
      <c r="B490" s="32"/>
      <c r="C490" s="46">
        <f t="shared" si="215"/>
        <v>8875.380000000001</v>
      </c>
      <c r="D490" s="46">
        <f t="shared" si="215"/>
        <v>7779.8700000000008</v>
      </c>
      <c r="E490" s="46">
        <f t="shared" si="215"/>
        <v>6353.64</v>
      </c>
      <c r="F490" s="46">
        <f t="shared" si="215"/>
        <v>5509.35</v>
      </c>
      <c r="G490" s="46">
        <f t="shared" si="215"/>
        <v>4273.3900000000003</v>
      </c>
    </row>
    <row r="491" spans="1:7" ht="14" hidden="1" x14ac:dyDescent="0.15">
      <c r="A491" s="31">
        <v>54</v>
      </c>
      <c r="B491" s="33"/>
      <c r="C491" s="46">
        <f t="shared" si="215"/>
        <v>8875.380000000001</v>
      </c>
      <c r="D491" s="46">
        <f t="shared" si="215"/>
        <v>7779.8700000000008</v>
      </c>
      <c r="E491" s="46">
        <f t="shared" si="215"/>
        <v>6353.64</v>
      </c>
      <c r="F491" s="46">
        <f t="shared" si="215"/>
        <v>5509.35</v>
      </c>
      <c r="G491" s="46">
        <f t="shared" si="215"/>
        <v>4273.3900000000003</v>
      </c>
    </row>
    <row r="492" spans="1:7" ht="14" hidden="1" x14ac:dyDescent="0.15">
      <c r="A492" s="31">
        <v>55</v>
      </c>
      <c r="B492" s="33"/>
      <c r="C492" s="46">
        <f t="shared" si="215"/>
        <v>9923.19</v>
      </c>
      <c r="D492" s="46">
        <f t="shared" si="215"/>
        <v>8698.36</v>
      </c>
      <c r="E492" s="46">
        <f t="shared" si="215"/>
        <v>7094.05</v>
      </c>
      <c r="F492" s="46">
        <f t="shared" si="215"/>
        <v>6151.71</v>
      </c>
      <c r="G492" s="46">
        <f t="shared" si="215"/>
        <v>4771.59</v>
      </c>
    </row>
    <row r="493" spans="1:7" ht="14" hidden="1" x14ac:dyDescent="0.15">
      <c r="A493" s="31">
        <v>56</v>
      </c>
      <c r="B493" s="33"/>
      <c r="C493" s="46">
        <f t="shared" si="215"/>
        <v>9923.19</v>
      </c>
      <c r="D493" s="46">
        <f t="shared" si="215"/>
        <v>8698.36</v>
      </c>
      <c r="E493" s="46">
        <f t="shared" si="215"/>
        <v>7094.05</v>
      </c>
      <c r="F493" s="46">
        <f t="shared" si="215"/>
        <v>6151.71</v>
      </c>
      <c r="G493" s="46">
        <f t="shared" si="215"/>
        <v>4771.59</v>
      </c>
    </row>
    <row r="494" spans="1:7" ht="14" hidden="1" x14ac:dyDescent="0.15">
      <c r="A494" s="31">
        <v>57</v>
      </c>
      <c r="B494" s="33"/>
      <c r="C494" s="46">
        <f t="shared" si="215"/>
        <v>9923.19</v>
      </c>
      <c r="D494" s="46">
        <f t="shared" si="215"/>
        <v>8698.36</v>
      </c>
      <c r="E494" s="46">
        <f t="shared" si="215"/>
        <v>7094.05</v>
      </c>
      <c r="F494" s="46">
        <f t="shared" si="215"/>
        <v>6151.71</v>
      </c>
      <c r="G494" s="46">
        <f t="shared" si="215"/>
        <v>4771.59</v>
      </c>
    </row>
    <row r="495" spans="1:7" ht="14" hidden="1" x14ac:dyDescent="0.15">
      <c r="A495" s="31">
        <v>58</v>
      </c>
      <c r="B495" s="33"/>
      <c r="C495" s="46">
        <f t="shared" si="215"/>
        <v>9923.19</v>
      </c>
      <c r="D495" s="46">
        <f t="shared" si="215"/>
        <v>8698.36</v>
      </c>
      <c r="E495" s="46">
        <f t="shared" si="215"/>
        <v>7094.05</v>
      </c>
      <c r="F495" s="46">
        <f t="shared" si="215"/>
        <v>6151.71</v>
      </c>
      <c r="G495" s="46">
        <f t="shared" si="215"/>
        <v>4771.59</v>
      </c>
    </row>
    <row r="496" spans="1:7" ht="14" hidden="1" x14ac:dyDescent="0.15">
      <c r="A496" s="31">
        <v>59</v>
      </c>
      <c r="B496" s="33"/>
      <c r="C496" s="46">
        <f t="shared" si="215"/>
        <v>9923.19</v>
      </c>
      <c r="D496" s="46">
        <f t="shared" si="215"/>
        <v>8698.36</v>
      </c>
      <c r="E496" s="46">
        <f t="shared" si="215"/>
        <v>7094.05</v>
      </c>
      <c r="F496" s="46">
        <f t="shared" si="215"/>
        <v>6151.71</v>
      </c>
      <c r="G496" s="46">
        <f t="shared" si="215"/>
        <v>4771.59</v>
      </c>
    </row>
    <row r="497" spans="1:7" ht="14" hidden="1" x14ac:dyDescent="0.15">
      <c r="A497" s="31">
        <v>60</v>
      </c>
      <c r="B497" s="33"/>
      <c r="C497" s="46">
        <f t="shared" si="215"/>
        <v>10620.67</v>
      </c>
      <c r="D497" s="46">
        <f t="shared" si="215"/>
        <v>9308.92</v>
      </c>
      <c r="E497" s="46">
        <f t="shared" si="215"/>
        <v>7586.42</v>
      </c>
      <c r="F497" s="46">
        <f t="shared" si="215"/>
        <v>6579.42</v>
      </c>
      <c r="G497" s="46">
        <f t="shared" si="215"/>
        <v>5102.84</v>
      </c>
    </row>
    <row r="498" spans="1:7" ht="14" hidden="1" x14ac:dyDescent="0.15">
      <c r="A498" s="31">
        <v>61</v>
      </c>
      <c r="B498" s="33"/>
      <c r="C498" s="46">
        <f t="shared" si="215"/>
        <v>11835.43</v>
      </c>
      <c r="D498" s="46">
        <f t="shared" si="215"/>
        <v>10374.220000000001</v>
      </c>
      <c r="E498" s="46">
        <f t="shared" si="215"/>
        <v>8449.26</v>
      </c>
      <c r="F498" s="46">
        <f t="shared" si="215"/>
        <v>7326.72</v>
      </c>
      <c r="G498" s="46">
        <f t="shared" si="215"/>
        <v>5682.66</v>
      </c>
    </row>
    <row r="499" spans="1:7" ht="14" hidden="1" x14ac:dyDescent="0.15">
      <c r="A499" s="31">
        <v>62</v>
      </c>
      <c r="B499" s="33"/>
      <c r="C499" s="46">
        <f t="shared" si="215"/>
        <v>13149.300000000001</v>
      </c>
      <c r="D499" s="46">
        <f t="shared" si="215"/>
        <v>11526.44</v>
      </c>
      <c r="E499" s="46">
        <f t="shared" si="215"/>
        <v>9385.24</v>
      </c>
      <c r="F499" s="46">
        <f t="shared" si="215"/>
        <v>8137.6200000000008</v>
      </c>
      <c r="G499" s="46">
        <f t="shared" si="215"/>
        <v>6311.2400000000007</v>
      </c>
    </row>
    <row r="500" spans="1:7" ht="14" hidden="1" x14ac:dyDescent="0.15">
      <c r="A500" s="31">
        <v>63</v>
      </c>
      <c r="B500" s="33"/>
      <c r="C500" s="46">
        <f t="shared" si="215"/>
        <v>14563.34</v>
      </c>
      <c r="D500" s="46">
        <f t="shared" si="215"/>
        <v>12765.58</v>
      </c>
      <c r="E500" s="46">
        <f t="shared" si="215"/>
        <v>10393.83</v>
      </c>
      <c r="F500" s="46">
        <f t="shared" si="215"/>
        <v>9012.1200000000008</v>
      </c>
      <c r="G500" s="46">
        <f t="shared" si="215"/>
        <v>6990.7000000000007</v>
      </c>
    </row>
    <row r="501" spans="1:7" ht="14" hidden="1" x14ac:dyDescent="0.15">
      <c r="A501" s="31">
        <v>64</v>
      </c>
      <c r="B501" s="33"/>
      <c r="C501" s="46">
        <f t="shared" si="215"/>
        <v>16077.02</v>
      </c>
      <c r="D501" s="46">
        <f t="shared" si="215"/>
        <v>14090.58</v>
      </c>
      <c r="E501" s="46">
        <f t="shared" si="215"/>
        <v>11475.03</v>
      </c>
      <c r="F501" s="46">
        <f t="shared" si="215"/>
        <v>9950.2200000000012</v>
      </c>
      <c r="G501" s="46">
        <f t="shared" si="215"/>
        <v>7717.3300000000008</v>
      </c>
    </row>
    <row r="502" spans="1:7" ht="14" hidden="1" x14ac:dyDescent="0.15">
      <c r="A502" s="31">
        <v>65</v>
      </c>
      <c r="B502" s="33"/>
      <c r="C502" s="46">
        <f t="shared" si="215"/>
        <v>17688.22</v>
      </c>
      <c r="D502" s="46">
        <f t="shared" si="215"/>
        <v>15503.560000000001</v>
      </c>
      <c r="E502" s="46">
        <f t="shared" si="215"/>
        <v>12629.900000000001</v>
      </c>
      <c r="F502" s="46">
        <f t="shared" si="215"/>
        <v>10951.390000000001</v>
      </c>
      <c r="G502" s="46">
        <f t="shared" si="215"/>
        <v>8493.7800000000007</v>
      </c>
    </row>
    <row r="503" spans="1:7" ht="14" hidden="1" x14ac:dyDescent="0.15">
      <c r="A503" s="31">
        <v>66</v>
      </c>
      <c r="B503" s="33"/>
      <c r="C503" s="46">
        <f t="shared" si="215"/>
        <v>19399.060000000001</v>
      </c>
      <c r="D503" s="46">
        <f t="shared" si="215"/>
        <v>17002.93</v>
      </c>
      <c r="E503" s="46">
        <f t="shared" si="215"/>
        <v>13859.5</v>
      </c>
      <c r="F503" s="46">
        <f t="shared" si="215"/>
        <v>12017.220000000001</v>
      </c>
      <c r="G503" s="46">
        <f t="shared" si="215"/>
        <v>9319.52</v>
      </c>
    </row>
    <row r="504" spans="1:7" ht="14" hidden="1" x14ac:dyDescent="0.15">
      <c r="A504" s="31">
        <v>67</v>
      </c>
      <c r="B504" s="33"/>
      <c r="C504" s="46">
        <f t="shared" si="215"/>
        <v>21209.54</v>
      </c>
      <c r="D504" s="46">
        <f t="shared" si="215"/>
        <v>18589.75</v>
      </c>
      <c r="E504" s="46">
        <f t="shared" si="215"/>
        <v>15160.650000000001</v>
      </c>
      <c r="F504" s="46">
        <f t="shared" ref="D504:G519" si="216">+F55*$K$4</f>
        <v>13145.59</v>
      </c>
      <c r="G504" s="46">
        <f t="shared" si="216"/>
        <v>10195.08</v>
      </c>
    </row>
    <row r="505" spans="1:7" ht="14" hidden="1" x14ac:dyDescent="0.15">
      <c r="A505" s="31">
        <v>68</v>
      </c>
      <c r="B505" s="33"/>
      <c r="C505" s="46">
        <f t="shared" si="215"/>
        <v>23118.07</v>
      </c>
      <c r="D505" s="46">
        <f t="shared" si="216"/>
        <v>20262.960000000003</v>
      </c>
      <c r="E505" s="46">
        <f t="shared" si="216"/>
        <v>16534.41</v>
      </c>
      <c r="F505" s="46">
        <f t="shared" si="216"/>
        <v>14337.03</v>
      </c>
      <c r="G505" s="46">
        <f t="shared" si="216"/>
        <v>11118.87</v>
      </c>
    </row>
    <row r="506" spans="1:7" ht="14" hidden="1" x14ac:dyDescent="0.15">
      <c r="A506" s="31">
        <v>69</v>
      </c>
      <c r="B506" s="33"/>
      <c r="C506" s="46">
        <f t="shared" si="215"/>
        <v>25127.300000000003</v>
      </c>
      <c r="D506" s="46">
        <f t="shared" si="216"/>
        <v>22024.15</v>
      </c>
      <c r="E506" s="46">
        <f t="shared" si="216"/>
        <v>17981.84</v>
      </c>
      <c r="F506" s="46">
        <f t="shared" si="216"/>
        <v>15593.130000000001</v>
      </c>
      <c r="G506" s="46">
        <f t="shared" si="216"/>
        <v>12092.480000000001</v>
      </c>
    </row>
    <row r="507" spans="1:7" ht="14" hidden="1" x14ac:dyDescent="0.15">
      <c r="A507" s="31">
        <v>70</v>
      </c>
      <c r="B507" s="33"/>
      <c r="C507" s="46">
        <f t="shared" si="215"/>
        <v>27233.52</v>
      </c>
      <c r="D507" s="46">
        <f t="shared" si="216"/>
        <v>23870.670000000002</v>
      </c>
      <c r="E507" s="46">
        <f t="shared" si="216"/>
        <v>19501.88</v>
      </c>
      <c r="F507" s="46">
        <f t="shared" si="216"/>
        <v>16910.18</v>
      </c>
      <c r="G507" s="46">
        <f t="shared" si="216"/>
        <v>13115.380000000001</v>
      </c>
    </row>
    <row r="508" spans="1:7" ht="14" hidden="1" x14ac:dyDescent="0.15">
      <c r="A508" s="31">
        <v>71</v>
      </c>
      <c r="B508" s="33"/>
      <c r="C508" s="46">
        <f t="shared" si="215"/>
        <v>29442.030000000002</v>
      </c>
      <c r="D508" s="46">
        <f t="shared" si="216"/>
        <v>25805.7</v>
      </c>
      <c r="E508" s="46">
        <f t="shared" si="216"/>
        <v>21095.59</v>
      </c>
      <c r="F508" s="46">
        <f t="shared" si="216"/>
        <v>18292.95</v>
      </c>
      <c r="G508" s="46">
        <f t="shared" si="216"/>
        <v>14185.980000000001</v>
      </c>
    </row>
    <row r="509" spans="1:7" ht="14" hidden="1" x14ac:dyDescent="0.15">
      <c r="A509" s="31">
        <v>72</v>
      </c>
      <c r="B509" s="33"/>
      <c r="C509" s="46">
        <f t="shared" si="215"/>
        <v>31745.940000000002</v>
      </c>
      <c r="D509" s="46">
        <f t="shared" si="216"/>
        <v>27826.59</v>
      </c>
      <c r="E509" s="46">
        <f t="shared" si="216"/>
        <v>22764.030000000002</v>
      </c>
      <c r="F509" s="46">
        <f t="shared" si="216"/>
        <v>19738.260000000002</v>
      </c>
      <c r="G509" s="46">
        <f t="shared" si="216"/>
        <v>15307.990000000002</v>
      </c>
    </row>
    <row r="510" spans="1:7" ht="14" hidden="1" x14ac:dyDescent="0.15">
      <c r="A510" s="31">
        <v>73</v>
      </c>
      <c r="B510" s="33"/>
      <c r="C510" s="46">
        <f t="shared" si="215"/>
        <v>34152.14</v>
      </c>
      <c r="D510" s="46">
        <f t="shared" si="216"/>
        <v>29935.460000000003</v>
      </c>
      <c r="E510" s="46">
        <f t="shared" si="216"/>
        <v>24501.9</v>
      </c>
      <c r="F510" s="46">
        <f t="shared" si="216"/>
        <v>21245.58</v>
      </c>
      <c r="G510" s="46">
        <f t="shared" si="216"/>
        <v>16477.170000000002</v>
      </c>
    </row>
    <row r="511" spans="1:7" ht="14" hidden="1" x14ac:dyDescent="0.15">
      <c r="A511" s="31">
        <v>74</v>
      </c>
      <c r="B511" s="33"/>
      <c r="C511" s="46">
        <f t="shared" si="215"/>
        <v>36656.92</v>
      </c>
      <c r="D511" s="46">
        <f t="shared" si="216"/>
        <v>32130.720000000001</v>
      </c>
      <c r="E511" s="46">
        <f t="shared" si="216"/>
        <v>26315.56</v>
      </c>
      <c r="F511" s="46">
        <f t="shared" si="216"/>
        <v>22818.09</v>
      </c>
      <c r="G511" s="46">
        <f t="shared" si="216"/>
        <v>17696.170000000002</v>
      </c>
    </row>
    <row r="512" spans="1:7" ht="14" hidden="1" x14ac:dyDescent="0.15">
      <c r="A512" s="31">
        <v>75</v>
      </c>
      <c r="B512" s="33"/>
      <c r="C512" s="46">
        <f t="shared" si="215"/>
        <v>39259.75</v>
      </c>
      <c r="D512" s="46">
        <f t="shared" si="216"/>
        <v>34412.370000000003</v>
      </c>
      <c r="E512" s="46">
        <f t="shared" si="216"/>
        <v>28201.83</v>
      </c>
      <c r="F512" s="46">
        <f t="shared" si="216"/>
        <v>24453.670000000002</v>
      </c>
      <c r="G512" s="46">
        <f t="shared" si="216"/>
        <v>18964.990000000002</v>
      </c>
    </row>
    <row r="513" spans="1:8" ht="14" hidden="1" x14ac:dyDescent="0.15">
      <c r="A513" s="31">
        <v>76</v>
      </c>
      <c r="B513" s="33"/>
      <c r="C513" s="46">
        <f t="shared" si="215"/>
        <v>39259.75</v>
      </c>
      <c r="D513" s="46">
        <f t="shared" si="216"/>
        <v>34412.370000000003</v>
      </c>
      <c r="E513" s="46">
        <f t="shared" si="216"/>
        <v>28201.83</v>
      </c>
      <c r="F513" s="46">
        <f t="shared" si="216"/>
        <v>24453.670000000002</v>
      </c>
      <c r="G513" s="46">
        <f t="shared" si="216"/>
        <v>18964.990000000002</v>
      </c>
    </row>
    <row r="514" spans="1:8" ht="14" hidden="1" x14ac:dyDescent="0.15">
      <c r="A514" s="31">
        <v>77</v>
      </c>
      <c r="B514" s="33"/>
      <c r="C514" s="46">
        <f t="shared" si="215"/>
        <v>39259.75</v>
      </c>
      <c r="D514" s="46">
        <f t="shared" si="216"/>
        <v>34412.370000000003</v>
      </c>
      <c r="E514" s="46">
        <f t="shared" si="216"/>
        <v>28201.83</v>
      </c>
      <c r="F514" s="46">
        <f t="shared" si="216"/>
        <v>24453.670000000002</v>
      </c>
      <c r="G514" s="46">
        <f t="shared" si="216"/>
        <v>18964.990000000002</v>
      </c>
    </row>
    <row r="515" spans="1:8" ht="14" hidden="1" x14ac:dyDescent="0.15">
      <c r="A515" s="31">
        <v>78</v>
      </c>
      <c r="B515" s="33"/>
      <c r="C515" s="46">
        <f t="shared" si="215"/>
        <v>39259.75</v>
      </c>
      <c r="D515" s="46">
        <f t="shared" si="216"/>
        <v>34412.370000000003</v>
      </c>
      <c r="E515" s="46">
        <f t="shared" si="216"/>
        <v>28201.83</v>
      </c>
      <c r="F515" s="46">
        <f t="shared" si="216"/>
        <v>24453.670000000002</v>
      </c>
      <c r="G515" s="46">
        <f t="shared" si="216"/>
        <v>18964.990000000002</v>
      </c>
    </row>
    <row r="516" spans="1:8" ht="14" hidden="1" x14ac:dyDescent="0.15">
      <c r="A516" s="31">
        <v>79</v>
      </c>
      <c r="B516" s="33"/>
      <c r="C516" s="46">
        <f t="shared" si="215"/>
        <v>39259.75</v>
      </c>
      <c r="D516" s="46">
        <f t="shared" si="216"/>
        <v>34412.370000000003</v>
      </c>
      <c r="E516" s="46">
        <f t="shared" si="216"/>
        <v>28201.83</v>
      </c>
      <c r="F516" s="46">
        <f t="shared" si="216"/>
        <v>24453.670000000002</v>
      </c>
      <c r="G516" s="46">
        <f t="shared" si="216"/>
        <v>18964.990000000002</v>
      </c>
    </row>
    <row r="517" spans="1:8" ht="14" hidden="1" x14ac:dyDescent="0.15">
      <c r="A517" s="31">
        <v>80</v>
      </c>
      <c r="B517" s="33"/>
      <c r="C517" s="46">
        <f t="shared" si="215"/>
        <v>39259.75</v>
      </c>
      <c r="D517" s="46">
        <f t="shared" si="216"/>
        <v>34412.370000000003</v>
      </c>
      <c r="E517" s="46">
        <f t="shared" si="216"/>
        <v>28201.83</v>
      </c>
      <c r="F517" s="46">
        <f t="shared" si="216"/>
        <v>24453.670000000002</v>
      </c>
      <c r="G517" s="46">
        <f t="shared" si="216"/>
        <v>18964.990000000002</v>
      </c>
    </row>
    <row r="518" spans="1:8" ht="14" hidden="1" x14ac:dyDescent="0.15">
      <c r="A518" s="31">
        <v>81</v>
      </c>
      <c r="B518" s="33"/>
      <c r="C518" s="46">
        <f t="shared" si="215"/>
        <v>39259.75</v>
      </c>
      <c r="D518" s="46">
        <f t="shared" si="216"/>
        <v>34412.370000000003</v>
      </c>
      <c r="E518" s="46">
        <f t="shared" si="216"/>
        <v>28201.83</v>
      </c>
      <c r="F518" s="46">
        <f t="shared" si="216"/>
        <v>24453.670000000002</v>
      </c>
      <c r="G518" s="46">
        <f t="shared" si="216"/>
        <v>18964.990000000002</v>
      </c>
    </row>
    <row r="519" spans="1:8" ht="14" hidden="1" x14ac:dyDescent="0.15">
      <c r="A519" s="31">
        <v>82</v>
      </c>
      <c r="B519" s="33"/>
      <c r="C519" s="46">
        <f t="shared" si="215"/>
        <v>39259.75</v>
      </c>
      <c r="D519" s="46">
        <f t="shared" si="216"/>
        <v>34412.370000000003</v>
      </c>
      <c r="E519" s="46">
        <f t="shared" si="216"/>
        <v>28201.83</v>
      </c>
      <c r="F519" s="46">
        <f t="shared" si="216"/>
        <v>24453.670000000002</v>
      </c>
      <c r="G519" s="46">
        <f t="shared" si="216"/>
        <v>18964.990000000002</v>
      </c>
    </row>
    <row r="520" spans="1:8" ht="14" hidden="1" x14ac:dyDescent="0.15">
      <c r="A520" s="31">
        <v>83</v>
      </c>
      <c r="B520" s="33"/>
      <c r="C520" s="46">
        <f t="shared" si="215"/>
        <v>39259.75</v>
      </c>
      <c r="D520" s="46">
        <f t="shared" ref="D520:G521" si="217">+D71*$K$4</f>
        <v>34412.370000000003</v>
      </c>
      <c r="E520" s="46">
        <f t="shared" si="217"/>
        <v>28201.83</v>
      </c>
      <c r="F520" s="46">
        <f t="shared" si="217"/>
        <v>24453.670000000002</v>
      </c>
      <c r="G520" s="46">
        <f t="shared" si="217"/>
        <v>18964.990000000002</v>
      </c>
    </row>
    <row r="521" spans="1:8" ht="14" hidden="1" x14ac:dyDescent="0.15">
      <c r="A521" s="31">
        <v>84</v>
      </c>
      <c r="B521" s="33" t="s">
        <v>3</v>
      </c>
      <c r="C521" s="46">
        <f t="shared" si="215"/>
        <v>39259.75</v>
      </c>
      <c r="D521" s="46">
        <f t="shared" si="217"/>
        <v>34412.370000000003</v>
      </c>
      <c r="E521" s="46">
        <f t="shared" si="217"/>
        <v>28201.83</v>
      </c>
      <c r="F521" s="46">
        <f t="shared" si="217"/>
        <v>24453.670000000002</v>
      </c>
      <c r="G521" s="46">
        <f t="shared" si="217"/>
        <v>18964.990000000002</v>
      </c>
    </row>
    <row r="522" spans="1:8" ht="14" hidden="1" x14ac:dyDescent="0.15">
      <c r="A522" s="31">
        <v>1</v>
      </c>
      <c r="B522" s="33" t="s">
        <v>4</v>
      </c>
      <c r="C522" s="46">
        <f t="shared" ref="C522:G524" si="218">+C73*$K$4</f>
        <v>2011.88</v>
      </c>
      <c r="D522" s="46">
        <f t="shared" si="218"/>
        <v>1763.8400000000001</v>
      </c>
      <c r="E522" s="46">
        <f t="shared" si="218"/>
        <v>1494.0700000000002</v>
      </c>
      <c r="F522" s="46">
        <f t="shared" si="218"/>
        <v>1296.3800000000001</v>
      </c>
      <c r="G522" s="46">
        <f t="shared" si="218"/>
        <v>1005.94</v>
      </c>
    </row>
    <row r="523" spans="1:8" ht="14" hidden="1" x14ac:dyDescent="0.15">
      <c r="A523" s="31">
        <v>2</v>
      </c>
      <c r="B523" s="33" t="s">
        <v>1</v>
      </c>
      <c r="C523" s="46">
        <f t="shared" si="218"/>
        <v>3421.15</v>
      </c>
      <c r="D523" s="46">
        <f t="shared" si="218"/>
        <v>2998.7400000000002</v>
      </c>
      <c r="E523" s="46">
        <f t="shared" si="218"/>
        <v>2539.7600000000002</v>
      </c>
      <c r="F523" s="46">
        <f t="shared" si="218"/>
        <v>2202.15</v>
      </c>
      <c r="G523" s="46">
        <f t="shared" si="218"/>
        <v>1708.72</v>
      </c>
    </row>
    <row r="524" spans="1:8" ht="15" hidden="1" thickBot="1" x14ac:dyDescent="0.2">
      <c r="A524" s="31">
        <v>3</v>
      </c>
      <c r="B524" s="33" t="s">
        <v>5</v>
      </c>
      <c r="C524" s="46">
        <f t="shared" si="218"/>
        <v>4828.3</v>
      </c>
      <c r="D524" s="46">
        <f t="shared" si="218"/>
        <v>4232.58</v>
      </c>
      <c r="E524" s="46">
        <f t="shared" si="218"/>
        <v>3585.4500000000003</v>
      </c>
      <c r="F524" s="46">
        <f t="shared" si="218"/>
        <v>3108.98</v>
      </c>
      <c r="G524" s="46">
        <f t="shared" si="218"/>
        <v>2410.44</v>
      </c>
    </row>
    <row r="525" spans="1:8" ht="14" hidden="1" thickBot="1" x14ac:dyDescent="0.2">
      <c r="A525" s="37"/>
      <c r="B525" s="37"/>
      <c r="C525" s="37"/>
      <c r="D525" s="37"/>
      <c r="E525" s="37"/>
      <c r="F525" s="37"/>
      <c r="G525" s="37"/>
    </row>
    <row r="526" spans="1:8" ht="18" hidden="1" x14ac:dyDescent="0.2">
      <c r="A526" s="392" t="s">
        <v>17</v>
      </c>
      <c r="B526" s="393"/>
      <c r="C526" s="393"/>
      <c r="D526" s="393"/>
      <c r="E526" s="393"/>
      <c r="F526" s="393"/>
      <c r="G526" s="394"/>
    </row>
    <row r="527" spans="1:8" ht="18" hidden="1" x14ac:dyDescent="0.2">
      <c r="A527" s="395" t="s">
        <v>11</v>
      </c>
      <c r="B527" s="396"/>
      <c r="C527" s="396"/>
      <c r="D527" s="396"/>
      <c r="E527" s="396"/>
      <c r="F527" s="396"/>
      <c r="G527" s="397"/>
      <c r="H527" s="47"/>
    </row>
    <row r="528" spans="1:8" hidden="1" x14ac:dyDescent="0.15">
      <c r="A528" s="389" t="s">
        <v>0</v>
      </c>
      <c r="B528" s="390"/>
      <c r="C528" s="390"/>
      <c r="D528" s="390"/>
      <c r="E528" s="390"/>
      <c r="F528" s="390"/>
      <c r="G528" s="391"/>
    </row>
    <row r="529" spans="1:7" hidden="1" x14ac:dyDescent="0.15">
      <c r="A529" s="31" t="s">
        <v>2</v>
      </c>
      <c r="B529" s="32" t="s">
        <v>2</v>
      </c>
      <c r="C529" s="53">
        <v>250</v>
      </c>
      <c r="D529" s="53">
        <v>2000</v>
      </c>
      <c r="E529" s="53">
        <v>5000</v>
      </c>
      <c r="F529" s="17">
        <v>10000</v>
      </c>
      <c r="G529" s="36"/>
    </row>
    <row r="530" spans="1:7" ht="14" hidden="1" x14ac:dyDescent="0.15">
      <c r="A530" s="31">
        <v>18</v>
      </c>
      <c r="B530" s="33"/>
      <c r="C530" s="46">
        <f>+C155*$K$4</f>
        <v>3113.2200000000003</v>
      </c>
      <c r="D530" s="46">
        <f t="shared" ref="D530:G530" si="219">+D155*$K$4</f>
        <v>2824.9</v>
      </c>
      <c r="E530" s="46">
        <f t="shared" si="219"/>
        <v>2143.3200000000002</v>
      </c>
      <c r="F530" s="46">
        <f t="shared" si="219"/>
        <v>1594.24</v>
      </c>
      <c r="G530" s="46">
        <f t="shared" si="219"/>
        <v>0</v>
      </c>
    </row>
    <row r="531" spans="1:7" ht="14" hidden="1" x14ac:dyDescent="0.15">
      <c r="A531" s="31">
        <v>19</v>
      </c>
      <c r="B531" s="33"/>
      <c r="C531" s="46">
        <f t="shared" ref="C531:G531" si="220">+C156*$K$4</f>
        <v>3113.2200000000003</v>
      </c>
      <c r="D531" s="46">
        <f t="shared" si="220"/>
        <v>2824.9</v>
      </c>
      <c r="E531" s="46">
        <f t="shared" si="220"/>
        <v>2143.3200000000002</v>
      </c>
      <c r="F531" s="46">
        <f t="shared" si="220"/>
        <v>1594.24</v>
      </c>
      <c r="G531" s="46">
        <f t="shared" si="220"/>
        <v>0</v>
      </c>
    </row>
    <row r="532" spans="1:7" ht="14" hidden="1" x14ac:dyDescent="0.15">
      <c r="A532" s="31">
        <v>20</v>
      </c>
      <c r="B532" s="33"/>
      <c r="C532" s="46">
        <f t="shared" ref="C532:G532" si="221">+C157*$K$4</f>
        <v>3113.2200000000003</v>
      </c>
      <c r="D532" s="46">
        <f t="shared" si="221"/>
        <v>2824.9</v>
      </c>
      <c r="E532" s="46">
        <f t="shared" si="221"/>
        <v>2143.3200000000002</v>
      </c>
      <c r="F532" s="46">
        <f t="shared" si="221"/>
        <v>1594.24</v>
      </c>
      <c r="G532" s="46">
        <f t="shared" si="221"/>
        <v>0</v>
      </c>
    </row>
    <row r="533" spans="1:7" ht="14" hidden="1" x14ac:dyDescent="0.15">
      <c r="A533" s="31">
        <v>21</v>
      </c>
      <c r="B533" s="33"/>
      <c r="C533" s="46">
        <f t="shared" ref="C533:G533" si="222">+C158*$K$4</f>
        <v>3113.2200000000003</v>
      </c>
      <c r="D533" s="46">
        <f t="shared" si="222"/>
        <v>2824.9</v>
      </c>
      <c r="E533" s="46">
        <f t="shared" si="222"/>
        <v>2143.3200000000002</v>
      </c>
      <c r="F533" s="46">
        <f t="shared" si="222"/>
        <v>1594.24</v>
      </c>
      <c r="G533" s="46">
        <f t="shared" si="222"/>
        <v>0</v>
      </c>
    </row>
    <row r="534" spans="1:7" ht="14" hidden="1" x14ac:dyDescent="0.15">
      <c r="A534" s="31">
        <v>22</v>
      </c>
      <c r="B534" s="33"/>
      <c r="C534" s="46">
        <f t="shared" ref="C534:G534" si="223">+C159*$K$4</f>
        <v>3113.2200000000003</v>
      </c>
      <c r="D534" s="46">
        <f t="shared" si="223"/>
        <v>2824.9</v>
      </c>
      <c r="E534" s="46">
        <f t="shared" si="223"/>
        <v>2143.3200000000002</v>
      </c>
      <c r="F534" s="46">
        <f t="shared" si="223"/>
        <v>1594.24</v>
      </c>
      <c r="G534" s="46">
        <f t="shared" si="223"/>
        <v>0</v>
      </c>
    </row>
    <row r="535" spans="1:7" ht="14" hidden="1" x14ac:dyDescent="0.15">
      <c r="A535" s="31">
        <v>23</v>
      </c>
      <c r="B535" s="33"/>
      <c r="C535" s="46">
        <f t="shared" ref="C535:G535" si="224">+C160*$K$4</f>
        <v>3113.2200000000003</v>
      </c>
      <c r="D535" s="46">
        <f t="shared" si="224"/>
        <v>2824.9</v>
      </c>
      <c r="E535" s="46">
        <f t="shared" si="224"/>
        <v>2143.3200000000002</v>
      </c>
      <c r="F535" s="46">
        <f t="shared" si="224"/>
        <v>1594.24</v>
      </c>
      <c r="G535" s="46">
        <f t="shared" si="224"/>
        <v>0</v>
      </c>
    </row>
    <row r="536" spans="1:7" ht="14" hidden="1" x14ac:dyDescent="0.15">
      <c r="A536" s="31">
        <v>24</v>
      </c>
      <c r="B536" s="33"/>
      <c r="C536" s="46">
        <f t="shared" ref="C536:G536" si="225">+C161*$K$4</f>
        <v>3113.2200000000003</v>
      </c>
      <c r="D536" s="46">
        <f t="shared" si="225"/>
        <v>2824.9</v>
      </c>
      <c r="E536" s="46">
        <f t="shared" si="225"/>
        <v>2143.3200000000002</v>
      </c>
      <c r="F536" s="46">
        <f t="shared" si="225"/>
        <v>1594.24</v>
      </c>
      <c r="G536" s="46">
        <f t="shared" si="225"/>
        <v>0</v>
      </c>
    </row>
    <row r="537" spans="1:7" ht="14" hidden="1" x14ac:dyDescent="0.15">
      <c r="A537" s="31">
        <v>25</v>
      </c>
      <c r="B537" s="33"/>
      <c r="C537" s="46">
        <f t="shared" ref="C537:G537" si="226">+C162*$K$4</f>
        <v>3326.28</v>
      </c>
      <c r="D537" s="46">
        <f t="shared" si="226"/>
        <v>3018.88</v>
      </c>
      <c r="E537" s="46">
        <f t="shared" si="226"/>
        <v>2266.81</v>
      </c>
      <c r="F537" s="46">
        <f t="shared" si="226"/>
        <v>1686.99</v>
      </c>
      <c r="G537" s="46">
        <f t="shared" si="226"/>
        <v>0</v>
      </c>
    </row>
    <row r="538" spans="1:7" ht="14" hidden="1" x14ac:dyDescent="0.15">
      <c r="A538" s="31">
        <v>26</v>
      </c>
      <c r="B538" s="33"/>
      <c r="C538" s="46">
        <f t="shared" ref="C538:G538" si="227">+C163*$K$4</f>
        <v>3326.28</v>
      </c>
      <c r="D538" s="46">
        <f t="shared" si="227"/>
        <v>3018.88</v>
      </c>
      <c r="E538" s="46">
        <f t="shared" si="227"/>
        <v>2266.81</v>
      </c>
      <c r="F538" s="46">
        <f t="shared" si="227"/>
        <v>1686.99</v>
      </c>
      <c r="G538" s="46">
        <f t="shared" si="227"/>
        <v>0</v>
      </c>
    </row>
    <row r="539" spans="1:7" ht="14" hidden="1" x14ac:dyDescent="0.15">
      <c r="A539" s="31">
        <v>27</v>
      </c>
      <c r="B539" s="33"/>
      <c r="C539" s="46">
        <f t="shared" ref="C539:G539" si="228">+C164*$K$4</f>
        <v>3326.28</v>
      </c>
      <c r="D539" s="46">
        <f t="shared" si="228"/>
        <v>3018.88</v>
      </c>
      <c r="E539" s="46">
        <f t="shared" si="228"/>
        <v>2266.81</v>
      </c>
      <c r="F539" s="46">
        <f t="shared" si="228"/>
        <v>1686.99</v>
      </c>
      <c r="G539" s="46">
        <f t="shared" si="228"/>
        <v>0</v>
      </c>
    </row>
    <row r="540" spans="1:7" ht="14" hidden="1" x14ac:dyDescent="0.15">
      <c r="A540" s="31">
        <v>28</v>
      </c>
      <c r="B540" s="33"/>
      <c r="C540" s="46">
        <f t="shared" ref="C540:G540" si="229">+C165*$K$4</f>
        <v>3326.28</v>
      </c>
      <c r="D540" s="46">
        <f t="shared" si="229"/>
        <v>3018.88</v>
      </c>
      <c r="E540" s="46">
        <f t="shared" si="229"/>
        <v>2266.81</v>
      </c>
      <c r="F540" s="46">
        <f t="shared" si="229"/>
        <v>1686.99</v>
      </c>
      <c r="G540" s="46">
        <f t="shared" si="229"/>
        <v>0</v>
      </c>
    </row>
    <row r="541" spans="1:7" ht="14" hidden="1" x14ac:dyDescent="0.15">
      <c r="A541" s="31">
        <v>29</v>
      </c>
      <c r="B541" s="33"/>
      <c r="C541" s="46">
        <f t="shared" ref="C541:G541" si="230">+C166*$K$4</f>
        <v>3326.28</v>
      </c>
      <c r="D541" s="46">
        <f t="shared" si="230"/>
        <v>3018.88</v>
      </c>
      <c r="E541" s="46">
        <f t="shared" si="230"/>
        <v>2266.81</v>
      </c>
      <c r="F541" s="46">
        <f t="shared" si="230"/>
        <v>1686.99</v>
      </c>
      <c r="G541" s="46">
        <f t="shared" si="230"/>
        <v>0</v>
      </c>
    </row>
    <row r="542" spans="1:7" ht="14" hidden="1" x14ac:dyDescent="0.15">
      <c r="A542" s="31">
        <v>30</v>
      </c>
      <c r="B542" s="33"/>
      <c r="C542" s="46">
        <f t="shared" ref="C542:G542" si="231">+C167*$K$4</f>
        <v>3700.9900000000002</v>
      </c>
      <c r="D542" s="46">
        <f t="shared" si="231"/>
        <v>3357.55</v>
      </c>
      <c r="E542" s="46">
        <f t="shared" si="231"/>
        <v>2488.88</v>
      </c>
      <c r="F542" s="46">
        <f t="shared" si="231"/>
        <v>1851.8200000000002</v>
      </c>
      <c r="G542" s="46">
        <f t="shared" si="231"/>
        <v>0</v>
      </c>
    </row>
    <row r="543" spans="1:7" ht="14" hidden="1" x14ac:dyDescent="0.15">
      <c r="A543" s="31">
        <v>31</v>
      </c>
      <c r="B543" s="33"/>
      <c r="C543" s="46">
        <f t="shared" ref="C543:G543" si="232">+C168*$K$4</f>
        <v>3700.9900000000002</v>
      </c>
      <c r="D543" s="46">
        <f t="shared" si="232"/>
        <v>3357.55</v>
      </c>
      <c r="E543" s="46">
        <f t="shared" si="232"/>
        <v>2488.88</v>
      </c>
      <c r="F543" s="46">
        <f t="shared" si="232"/>
        <v>1851.8200000000002</v>
      </c>
      <c r="G543" s="46">
        <f t="shared" si="232"/>
        <v>0</v>
      </c>
    </row>
    <row r="544" spans="1:7" ht="14" hidden="1" x14ac:dyDescent="0.15">
      <c r="A544" s="31">
        <v>32</v>
      </c>
      <c r="B544" s="33"/>
      <c r="C544" s="46">
        <f t="shared" ref="C544:G544" si="233">+C169*$K$4</f>
        <v>3700.9900000000002</v>
      </c>
      <c r="D544" s="46">
        <f t="shared" si="233"/>
        <v>3357.55</v>
      </c>
      <c r="E544" s="46">
        <f t="shared" si="233"/>
        <v>2488.88</v>
      </c>
      <c r="F544" s="46">
        <f t="shared" si="233"/>
        <v>1851.8200000000002</v>
      </c>
      <c r="G544" s="46">
        <f t="shared" si="233"/>
        <v>0</v>
      </c>
    </row>
    <row r="545" spans="1:7" ht="14" hidden="1" x14ac:dyDescent="0.15">
      <c r="A545" s="31">
        <v>33</v>
      </c>
      <c r="B545" s="33"/>
      <c r="C545" s="46">
        <f t="shared" ref="C545:G545" si="234">+C170*$K$4</f>
        <v>3700.9900000000002</v>
      </c>
      <c r="D545" s="46">
        <f t="shared" si="234"/>
        <v>3357.55</v>
      </c>
      <c r="E545" s="46">
        <f t="shared" si="234"/>
        <v>2488.88</v>
      </c>
      <c r="F545" s="46">
        <f t="shared" si="234"/>
        <v>1851.8200000000002</v>
      </c>
      <c r="G545" s="46">
        <f t="shared" si="234"/>
        <v>0</v>
      </c>
    </row>
    <row r="546" spans="1:7" ht="14" hidden="1" x14ac:dyDescent="0.15">
      <c r="A546" s="31">
        <v>34</v>
      </c>
      <c r="B546" s="33"/>
      <c r="C546" s="46">
        <f t="shared" ref="C546:G546" si="235">+C171*$K$4</f>
        <v>3700.9900000000002</v>
      </c>
      <c r="D546" s="46">
        <f t="shared" si="235"/>
        <v>3357.55</v>
      </c>
      <c r="E546" s="46">
        <f t="shared" si="235"/>
        <v>2488.88</v>
      </c>
      <c r="F546" s="46">
        <f t="shared" si="235"/>
        <v>1851.8200000000002</v>
      </c>
      <c r="G546" s="46">
        <f t="shared" si="235"/>
        <v>0</v>
      </c>
    </row>
    <row r="547" spans="1:7" ht="14" hidden="1" x14ac:dyDescent="0.15">
      <c r="A547" s="31">
        <v>35</v>
      </c>
      <c r="B547" s="33"/>
      <c r="C547" s="46">
        <f t="shared" ref="C547:G547" si="236">+C172*$K$4</f>
        <v>4130.29</v>
      </c>
      <c r="D547" s="46">
        <f t="shared" si="236"/>
        <v>3749.2200000000003</v>
      </c>
      <c r="E547" s="46">
        <f t="shared" si="236"/>
        <v>2750.7000000000003</v>
      </c>
      <c r="F547" s="46">
        <f t="shared" si="236"/>
        <v>2045.8000000000002</v>
      </c>
      <c r="G547" s="46">
        <f t="shared" si="236"/>
        <v>0</v>
      </c>
    </row>
    <row r="548" spans="1:7" ht="14" hidden="1" x14ac:dyDescent="0.15">
      <c r="A548" s="31">
        <v>36</v>
      </c>
      <c r="B548" s="33"/>
      <c r="C548" s="46">
        <f t="shared" ref="C548:G548" si="237">+C173*$K$4</f>
        <v>4130.29</v>
      </c>
      <c r="D548" s="46">
        <f t="shared" si="237"/>
        <v>3749.2200000000003</v>
      </c>
      <c r="E548" s="46">
        <f t="shared" si="237"/>
        <v>2750.7000000000003</v>
      </c>
      <c r="F548" s="46">
        <f t="shared" si="237"/>
        <v>2045.8000000000002</v>
      </c>
      <c r="G548" s="46">
        <f t="shared" si="237"/>
        <v>0</v>
      </c>
    </row>
    <row r="549" spans="1:7" ht="14" hidden="1" x14ac:dyDescent="0.15">
      <c r="A549" s="31">
        <v>37</v>
      </c>
      <c r="B549" s="33"/>
      <c r="C549" s="46">
        <f t="shared" ref="C549:G549" si="238">+C174*$K$4</f>
        <v>4130.29</v>
      </c>
      <c r="D549" s="46">
        <f t="shared" si="238"/>
        <v>3749.2200000000003</v>
      </c>
      <c r="E549" s="46">
        <f t="shared" si="238"/>
        <v>2750.7000000000003</v>
      </c>
      <c r="F549" s="46">
        <f t="shared" si="238"/>
        <v>2045.8000000000002</v>
      </c>
      <c r="G549" s="46">
        <f t="shared" si="238"/>
        <v>0</v>
      </c>
    </row>
    <row r="550" spans="1:7" ht="14" hidden="1" x14ac:dyDescent="0.15">
      <c r="A550" s="31">
        <v>38</v>
      </c>
      <c r="B550" s="33"/>
      <c r="C550" s="46">
        <f t="shared" ref="C550:G550" si="239">+C175*$K$4</f>
        <v>4130.29</v>
      </c>
      <c r="D550" s="46">
        <f t="shared" si="239"/>
        <v>3749.2200000000003</v>
      </c>
      <c r="E550" s="46">
        <f t="shared" si="239"/>
        <v>2750.7000000000003</v>
      </c>
      <c r="F550" s="46">
        <f t="shared" si="239"/>
        <v>2045.8000000000002</v>
      </c>
      <c r="G550" s="46">
        <f t="shared" si="239"/>
        <v>0</v>
      </c>
    </row>
    <row r="551" spans="1:7" ht="14" hidden="1" x14ac:dyDescent="0.15">
      <c r="A551" s="31">
        <v>39</v>
      </c>
      <c r="B551" s="33"/>
      <c r="C551" s="46">
        <f t="shared" ref="C551:G551" si="240">+C176*$K$4</f>
        <v>4130.29</v>
      </c>
      <c r="D551" s="46">
        <f t="shared" si="240"/>
        <v>3749.2200000000003</v>
      </c>
      <c r="E551" s="46">
        <f t="shared" si="240"/>
        <v>2750.7000000000003</v>
      </c>
      <c r="F551" s="46">
        <f t="shared" si="240"/>
        <v>2045.8000000000002</v>
      </c>
      <c r="G551" s="46">
        <f t="shared" si="240"/>
        <v>0</v>
      </c>
    </row>
    <row r="552" spans="1:7" ht="14" hidden="1" x14ac:dyDescent="0.15">
      <c r="A552" s="31">
        <v>40</v>
      </c>
      <c r="B552" s="33"/>
      <c r="C552" s="46">
        <f t="shared" ref="C552:G552" si="241">+C177*$K$4</f>
        <v>4628.49</v>
      </c>
      <c r="D552" s="46">
        <f t="shared" si="241"/>
        <v>4200.7800000000007</v>
      </c>
      <c r="E552" s="46">
        <f t="shared" si="241"/>
        <v>3058.1000000000004</v>
      </c>
      <c r="F552" s="46">
        <f t="shared" si="241"/>
        <v>2275.29</v>
      </c>
      <c r="G552" s="46">
        <f t="shared" si="241"/>
        <v>0</v>
      </c>
    </row>
    <row r="553" spans="1:7" ht="14" hidden="1" x14ac:dyDescent="0.15">
      <c r="A553" s="31">
        <v>41</v>
      </c>
      <c r="B553" s="33"/>
      <c r="C553" s="46">
        <f t="shared" ref="C553:G553" si="242">+C178*$K$4</f>
        <v>4628.49</v>
      </c>
      <c r="D553" s="46">
        <f t="shared" si="242"/>
        <v>4200.7800000000007</v>
      </c>
      <c r="E553" s="46">
        <f t="shared" si="242"/>
        <v>3058.1000000000004</v>
      </c>
      <c r="F553" s="46">
        <f t="shared" si="242"/>
        <v>2275.29</v>
      </c>
      <c r="G553" s="46">
        <f t="shared" si="242"/>
        <v>0</v>
      </c>
    </row>
    <row r="554" spans="1:7" ht="14" hidden="1" x14ac:dyDescent="0.15">
      <c r="A554" s="31">
        <v>42</v>
      </c>
      <c r="B554" s="33"/>
      <c r="C554" s="46">
        <f t="shared" ref="C554:G554" si="243">+C179*$K$4</f>
        <v>4628.49</v>
      </c>
      <c r="D554" s="46">
        <f t="shared" si="243"/>
        <v>4200.7800000000007</v>
      </c>
      <c r="E554" s="46">
        <f t="shared" si="243"/>
        <v>3058.1000000000004</v>
      </c>
      <c r="F554" s="46">
        <f t="shared" si="243"/>
        <v>2275.29</v>
      </c>
      <c r="G554" s="46">
        <f t="shared" si="243"/>
        <v>0</v>
      </c>
    </row>
    <row r="555" spans="1:7" ht="14" hidden="1" x14ac:dyDescent="0.15">
      <c r="A555" s="31">
        <v>43</v>
      </c>
      <c r="B555" s="33"/>
      <c r="C555" s="46">
        <f t="shared" ref="C555:G555" si="244">+C180*$K$4</f>
        <v>4628.49</v>
      </c>
      <c r="D555" s="46">
        <f t="shared" si="244"/>
        <v>4200.7800000000007</v>
      </c>
      <c r="E555" s="46">
        <f t="shared" si="244"/>
        <v>3058.1000000000004</v>
      </c>
      <c r="F555" s="46">
        <f t="shared" si="244"/>
        <v>2275.29</v>
      </c>
      <c r="G555" s="46">
        <f t="shared" si="244"/>
        <v>0</v>
      </c>
    </row>
    <row r="556" spans="1:7" ht="14" hidden="1" x14ac:dyDescent="0.15">
      <c r="A556" s="31">
        <v>44</v>
      </c>
      <c r="B556" s="33"/>
      <c r="C556" s="46">
        <f t="shared" ref="C556:G556" si="245">+C181*$K$4</f>
        <v>4628.49</v>
      </c>
      <c r="D556" s="46">
        <f t="shared" si="245"/>
        <v>4200.7800000000007</v>
      </c>
      <c r="E556" s="46">
        <f t="shared" si="245"/>
        <v>3058.1000000000004</v>
      </c>
      <c r="F556" s="46">
        <f t="shared" si="245"/>
        <v>2275.29</v>
      </c>
      <c r="G556" s="46">
        <f t="shared" si="245"/>
        <v>0</v>
      </c>
    </row>
    <row r="557" spans="1:7" ht="14" hidden="1" x14ac:dyDescent="0.15">
      <c r="A557" s="31">
        <v>45</v>
      </c>
      <c r="B557" s="33"/>
      <c r="C557" s="46">
        <f t="shared" ref="C557:G557" si="246">+C182*$K$4</f>
        <v>5180.22</v>
      </c>
      <c r="D557" s="46">
        <f t="shared" si="246"/>
        <v>4702.16</v>
      </c>
      <c r="E557" s="46">
        <f t="shared" si="246"/>
        <v>3404.19</v>
      </c>
      <c r="F557" s="46">
        <f t="shared" si="246"/>
        <v>2532.34</v>
      </c>
      <c r="G557" s="46">
        <f t="shared" si="246"/>
        <v>0</v>
      </c>
    </row>
    <row r="558" spans="1:7" ht="14" hidden="1" x14ac:dyDescent="0.15">
      <c r="A558" s="31">
        <v>46</v>
      </c>
      <c r="B558" s="33"/>
      <c r="C558" s="46">
        <f t="shared" ref="C558:G558" si="247">+C183*$K$4</f>
        <v>5180.22</v>
      </c>
      <c r="D558" s="46">
        <f t="shared" si="247"/>
        <v>4702.16</v>
      </c>
      <c r="E558" s="46">
        <f t="shared" si="247"/>
        <v>3404.19</v>
      </c>
      <c r="F558" s="46">
        <f t="shared" si="247"/>
        <v>2532.34</v>
      </c>
      <c r="G558" s="46">
        <f t="shared" si="247"/>
        <v>0</v>
      </c>
    </row>
    <row r="559" spans="1:7" ht="14" hidden="1" x14ac:dyDescent="0.15">
      <c r="A559" s="31">
        <v>47</v>
      </c>
      <c r="B559" s="33"/>
      <c r="C559" s="46">
        <f t="shared" ref="C559:G559" si="248">+C184*$K$4</f>
        <v>5180.22</v>
      </c>
      <c r="D559" s="46">
        <f t="shared" si="248"/>
        <v>4702.16</v>
      </c>
      <c r="E559" s="46">
        <f t="shared" si="248"/>
        <v>3404.19</v>
      </c>
      <c r="F559" s="46">
        <f t="shared" si="248"/>
        <v>2532.34</v>
      </c>
      <c r="G559" s="46">
        <f t="shared" si="248"/>
        <v>0</v>
      </c>
    </row>
    <row r="560" spans="1:7" ht="14" hidden="1" x14ac:dyDescent="0.15">
      <c r="A560" s="31">
        <v>48</v>
      </c>
      <c r="B560" s="33"/>
      <c r="C560" s="46">
        <f t="shared" ref="C560:G560" si="249">+C185*$K$4</f>
        <v>5180.22</v>
      </c>
      <c r="D560" s="46">
        <f t="shared" si="249"/>
        <v>4702.16</v>
      </c>
      <c r="E560" s="46">
        <f t="shared" si="249"/>
        <v>3404.19</v>
      </c>
      <c r="F560" s="46">
        <f t="shared" si="249"/>
        <v>2532.34</v>
      </c>
      <c r="G560" s="46">
        <f t="shared" si="249"/>
        <v>0</v>
      </c>
    </row>
    <row r="561" spans="1:7" ht="14" hidden="1" x14ac:dyDescent="0.15">
      <c r="A561" s="31">
        <v>49</v>
      </c>
      <c r="B561" s="33"/>
      <c r="C561" s="46">
        <f t="shared" ref="C561:G561" si="250">+C186*$K$4</f>
        <v>5180.22</v>
      </c>
      <c r="D561" s="46">
        <f t="shared" si="250"/>
        <v>4702.16</v>
      </c>
      <c r="E561" s="46">
        <f t="shared" si="250"/>
        <v>3404.19</v>
      </c>
      <c r="F561" s="46">
        <f t="shared" si="250"/>
        <v>2532.34</v>
      </c>
      <c r="G561" s="46">
        <f t="shared" si="250"/>
        <v>0</v>
      </c>
    </row>
    <row r="562" spans="1:7" ht="14" hidden="1" x14ac:dyDescent="0.15">
      <c r="A562" s="31">
        <v>50</v>
      </c>
      <c r="B562" s="33"/>
      <c r="C562" s="46">
        <f t="shared" ref="C562:G562" si="251">+C187*$K$4</f>
        <v>5801.91</v>
      </c>
      <c r="D562" s="46">
        <f t="shared" si="251"/>
        <v>5265.02</v>
      </c>
      <c r="E562" s="46">
        <f t="shared" si="251"/>
        <v>3796.92</v>
      </c>
      <c r="F562" s="46">
        <f t="shared" si="251"/>
        <v>2824.9</v>
      </c>
      <c r="G562" s="46">
        <f t="shared" si="251"/>
        <v>0</v>
      </c>
    </row>
    <row r="563" spans="1:7" ht="14" hidden="1" x14ac:dyDescent="0.15">
      <c r="A563" s="31">
        <v>51</v>
      </c>
      <c r="B563" s="33"/>
      <c r="C563" s="46">
        <f t="shared" ref="C563:G563" si="252">+C188*$K$4</f>
        <v>5801.91</v>
      </c>
      <c r="D563" s="46">
        <f t="shared" si="252"/>
        <v>5265.02</v>
      </c>
      <c r="E563" s="46">
        <f t="shared" si="252"/>
        <v>3796.92</v>
      </c>
      <c r="F563" s="46">
        <f t="shared" si="252"/>
        <v>2824.9</v>
      </c>
      <c r="G563" s="46">
        <f t="shared" si="252"/>
        <v>0</v>
      </c>
    </row>
    <row r="564" spans="1:7" ht="14" hidden="1" x14ac:dyDescent="0.15">
      <c r="A564" s="31">
        <v>52</v>
      </c>
      <c r="B564" s="33"/>
      <c r="C564" s="46">
        <f t="shared" ref="C564:G564" si="253">+C189*$K$4</f>
        <v>5801.91</v>
      </c>
      <c r="D564" s="46">
        <f t="shared" si="253"/>
        <v>5265.02</v>
      </c>
      <c r="E564" s="46">
        <f t="shared" si="253"/>
        <v>3796.92</v>
      </c>
      <c r="F564" s="46">
        <f t="shared" si="253"/>
        <v>2824.9</v>
      </c>
      <c r="G564" s="46">
        <f t="shared" si="253"/>
        <v>0</v>
      </c>
    </row>
    <row r="565" spans="1:7" ht="14" hidden="1" x14ac:dyDescent="0.15">
      <c r="A565" s="31">
        <v>53</v>
      </c>
      <c r="B565" s="33"/>
      <c r="C565" s="46">
        <f t="shared" ref="C565:G565" si="254">+C190*$K$4</f>
        <v>5801.91</v>
      </c>
      <c r="D565" s="46">
        <f t="shared" si="254"/>
        <v>5265.02</v>
      </c>
      <c r="E565" s="46">
        <f t="shared" si="254"/>
        <v>3796.92</v>
      </c>
      <c r="F565" s="46">
        <f t="shared" si="254"/>
        <v>2824.9</v>
      </c>
      <c r="G565" s="46">
        <f t="shared" si="254"/>
        <v>0</v>
      </c>
    </row>
    <row r="566" spans="1:7" ht="14" hidden="1" x14ac:dyDescent="0.15">
      <c r="A566" s="31">
        <v>54</v>
      </c>
      <c r="B566" s="33"/>
      <c r="C566" s="46">
        <f t="shared" ref="C566:G566" si="255">+C191*$K$4</f>
        <v>5801.91</v>
      </c>
      <c r="D566" s="46">
        <f t="shared" si="255"/>
        <v>5265.02</v>
      </c>
      <c r="E566" s="46">
        <f t="shared" si="255"/>
        <v>3796.92</v>
      </c>
      <c r="F566" s="46">
        <f t="shared" si="255"/>
        <v>2824.9</v>
      </c>
      <c r="G566" s="46">
        <f t="shared" si="255"/>
        <v>0</v>
      </c>
    </row>
    <row r="567" spans="1:7" ht="14" hidden="1" x14ac:dyDescent="0.15">
      <c r="A567" s="31">
        <v>55</v>
      </c>
      <c r="B567" s="33"/>
      <c r="C567" s="46">
        <f t="shared" ref="C567:G567" si="256">+C192*$K$4</f>
        <v>6486.67</v>
      </c>
      <c r="D567" s="46">
        <f t="shared" si="256"/>
        <v>5887.2400000000007</v>
      </c>
      <c r="E567" s="46">
        <f t="shared" si="256"/>
        <v>4234.17</v>
      </c>
      <c r="F567" s="46">
        <f t="shared" si="256"/>
        <v>3150.32</v>
      </c>
      <c r="G567" s="46">
        <f t="shared" si="256"/>
        <v>0</v>
      </c>
    </row>
    <row r="568" spans="1:7" ht="14" hidden="1" x14ac:dyDescent="0.15">
      <c r="A568" s="31">
        <v>56</v>
      </c>
      <c r="B568" s="33"/>
      <c r="C568" s="46">
        <f t="shared" ref="C568:G568" si="257">+C193*$K$4</f>
        <v>6486.67</v>
      </c>
      <c r="D568" s="46">
        <f t="shared" si="257"/>
        <v>5887.2400000000007</v>
      </c>
      <c r="E568" s="46">
        <f t="shared" si="257"/>
        <v>4234.17</v>
      </c>
      <c r="F568" s="46">
        <f t="shared" si="257"/>
        <v>3150.32</v>
      </c>
      <c r="G568" s="46">
        <f t="shared" si="257"/>
        <v>0</v>
      </c>
    </row>
    <row r="569" spans="1:7" ht="14" hidden="1" x14ac:dyDescent="0.15">
      <c r="A569" s="31">
        <v>57</v>
      </c>
      <c r="B569" s="33"/>
      <c r="C569" s="46">
        <f t="shared" ref="C569:G569" si="258">+C194*$K$4</f>
        <v>6486.67</v>
      </c>
      <c r="D569" s="46">
        <f t="shared" si="258"/>
        <v>5887.2400000000007</v>
      </c>
      <c r="E569" s="46">
        <f t="shared" si="258"/>
        <v>4234.17</v>
      </c>
      <c r="F569" s="46">
        <f t="shared" si="258"/>
        <v>3150.32</v>
      </c>
      <c r="G569" s="46">
        <f t="shared" si="258"/>
        <v>0</v>
      </c>
    </row>
    <row r="570" spans="1:7" ht="14" hidden="1" x14ac:dyDescent="0.15">
      <c r="A570" s="31">
        <v>58</v>
      </c>
      <c r="B570" s="33"/>
      <c r="C570" s="46">
        <f t="shared" ref="C570:G570" si="259">+C195*$K$4</f>
        <v>6486.67</v>
      </c>
      <c r="D570" s="46">
        <f t="shared" si="259"/>
        <v>5887.2400000000007</v>
      </c>
      <c r="E570" s="46">
        <f t="shared" si="259"/>
        <v>4234.17</v>
      </c>
      <c r="F570" s="46">
        <f t="shared" si="259"/>
        <v>3150.32</v>
      </c>
      <c r="G570" s="46">
        <f t="shared" si="259"/>
        <v>0</v>
      </c>
    </row>
    <row r="571" spans="1:7" ht="14" hidden="1" x14ac:dyDescent="0.15">
      <c r="A571" s="31">
        <v>59</v>
      </c>
      <c r="B571" s="33"/>
      <c r="C571" s="46">
        <f t="shared" ref="C571:G571" si="260">+C196*$K$4</f>
        <v>6486.67</v>
      </c>
      <c r="D571" s="46">
        <f t="shared" si="260"/>
        <v>5887.2400000000007</v>
      </c>
      <c r="E571" s="46">
        <f t="shared" si="260"/>
        <v>4234.17</v>
      </c>
      <c r="F571" s="46">
        <f t="shared" si="260"/>
        <v>3150.32</v>
      </c>
      <c r="G571" s="46">
        <f t="shared" si="260"/>
        <v>0</v>
      </c>
    </row>
    <row r="572" spans="1:7" ht="14" hidden="1" x14ac:dyDescent="0.15">
      <c r="A572" s="31">
        <v>60</v>
      </c>
      <c r="B572" s="33"/>
      <c r="C572" s="46">
        <f t="shared" ref="C572:G572" si="261">+C197*$K$4</f>
        <v>6943</v>
      </c>
      <c r="D572" s="46">
        <f t="shared" si="261"/>
        <v>6299.58</v>
      </c>
      <c r="E572" s="46">
        <f t="shared" si="261"/>
        <v>4526.7300000000005</v>
      </c>
      <c r="F572" s="46">
        <f t="shared" si="261"/>
        <v>3367.09</v>
      </c>
      <c r="G572" s="46">
        <f t="shared" si="261"/>
        <v>0</v>
      </c>
    </row>
    <row r="573" spans="1:7" ht="14" hidden="1" x14ac:dyDescent="0.15">
      <c r="A573" s="31">
        <v>61</v>
      </c>
      <c r="B573" s="33"/>
      <c r="C573" s="46">
        <f t="shared" ref="C573:G573" si="262">+C198*$K$4</f>
        <v>7736.9400000000005</v>
      </c>
      <c r="D573" s="46">
        <f t="shared" si="262"/>
        <v>7020.9100000000008</v>
      </c>
      <c r="E573" s="46">
        <f t="shared" si="262"/>
        <v>5037.12</v>
      </c>
      <c r="F573" s="46">
        <f t="shared" si="262"/>
        <v>3747.63</v>
      </c>
      <c r="G573" s="46">
        <f t="shared" si="262"/>
        <v>0</v>
      </c>
    </row>
    <row r="574" spans="1:7" ht="14" hidden="1" x14ac:dyDescent="0.15">
      <c r="A574" s="31">
        <v>62</v>
      </c>
      <c r="B574" s="33"/>
      <c r="C574" s="46">
        <f t="shared" ref="C574:G574" si="263">+C199*$K$4</f>
        <v>8593.9500000000007</v>
      </c>
      <c r="D574" s="46">
        <f t="shared" si="263"/>
        <v>7800.54</v>
      </c>
      <c r="E574" s="46">
        <f t="shared" si="263"/>
        <v>5593.62</v>
      </c>
      <c r="F574" s="46">
        <f t="shared" si="263"/>
        <v>4161.5600000000004</v>
      </c>
      <c r="G574" s="46">
        <f t="shared" si="263"/>
        <v>0</v>
      </c>
    </row>
    <row r="575" spans="1:7" ht="14" hidden="1" x14ac:dyDescent="0.15">
      <c r="A575" s="31">
        <v>63</v>
      </c>
      <c r="B575" s="33"/>
      <c r="C575" s="46">
        <f t="shared" ref="C575:G575" si="264">+C200*$K$4</f>
        <v>9518.8000000000011</v>
      </c>
      <c r="D575" s="46">
        <f t="shared" si="264"/>
        <v>8638.4700000000012</v>
      </c>
      <c r="E575" s="46">
        <f t="shared" si="264"/>
        <v>6196.2300000000005</v>
      </c>
      <c r="F575" s="46">
        <f t="shared" si="264"/>
        <v>4608.88</v>
      </c>
      <c r="G575" s="46">
        <f t="shared" si="264"/>
        <v>0</v>
      </c>
    </row>
    <row r="576" spans="1:7" ht="14" hidden="1" x14ac:dyDescent="0.15">
      <c r="A576" s="31">
        <v>64</v>
      </c>
      <c r="B576" s="33"/>
      <c r="C576" s="46">
        <f t="shared" ref="C576:G576" si="265">+C201*$K$4</f>
        <v>10507.78</v>
      </c>
      <c r="D576" s="46">
        <f t="shared" si="265"/>
        <v>9535.2300000000014</v>
      </c>
      <c r="E576" s="46">
        <f t="shared" si="265"/>
        <v>6842.3</v>
      </c>
      <c r="F576" s="46">
        <f t="shared" si="265"/>
        <v>5090.12</v>
      </c>
      <c r="G576" s="46">
        <f t="shared" si="265"/>
        <v>0</v>
      </c>
    </row>
    <row r="577" spans="1:7" ht="14" hidden="1" x14ac:dyDescent="0.15">
      <c r="A577" s="31">
        <v>65</v>
      </c>
      <c r="B577" s="33"/>
      <c r="C577" s="46">
        <f t="shared" ref="C577:G577" si="266">+C202*$K$4</f>
        <v>11560.890000000001</v>
      </c>
      <c r="D577" s="46">
        <f t="shared" si="266"/>
        <v>10490.29</v>
      </c>
      <c r="E577" s="46">
        <f t="shared" si="266"/>
        <v>7532.3600000000006</v>
      </c>
      <c r="F577" s="46">
        <f t="shared" si="266"/>
        <v>5603.16</v>
      </c>
      <c r="G577" s="46">
        <f t="shared" si="266"/>
        <v>0</v>
      </c>
    </row>
    <row r="578" spans="1:7" ht="14" hidden="1" x14ac:dyDescent="0.15">
      <c r="A578" s="31">
        <v>66</v>
      </c>
      <c r="B578" s="33"/>
      <c r="C578" s="46">
        <f t="shared" ref="C578:G578" si="267">+C203*$K$4</f>
        <v>12680.25</v>
      </c>
      <c r="D578" s="46">
        <f t="shared" si="267"/>
        <v>11506.300000000001</v>
      </c>
      <c r="E578" s="46">
        <f t="shared" si="267"/>
        <v>8268</v>
      </c>
      <c r="F578" s="46">
        <f t="shared" si="267"/>
        <v>6151.18</v>
      </c>
      <c r="G578" s="46">
        <f t="shared" si="267"/>
        <v>0</v>
      </c>
    </row>
    <row r="579" spans="1:7" ht="14" hidden="1" x14ac:dyDescent="0.15">
      <c r="A579" s="31">
        <v>67</v>
      </c>
      <c r="B579" s="33"/>
      <c r="C579" s="46">
        <f t="shared" ref="C579:G579" si="268">+C204*$K$4</f>
        <v>13862.68</v>
      </c>
      <c r="D579" s="46">
        <f t="shared" si="268"/>
        <v>12580.08</v>
      </c>
      <c r="E579" s="46">
        <f t="shared" si="268"/>
        <v>9047.1</v>
      </c>
      <c r="F579" s="46">
        <f t="shared" si="268"/>
        <v>6731</v>
      </c>
      <c r="G579" s="46">
        <f t="shared" si="268"/>
        <v>0</v>
      </c>
    </row>
    <row r="580" spans="1:7" ht="14" hidden="1" x14ac:dyDescent="0.15">
      <c r="A580" s="31">
        <v>68</v>
      </c>
      <c r="B580" s="33"/>
      <c r="C580" s="46">
        <f t="shared" ref="C580:G580" si="269">+C205*$K$4</f>
        <v>15109.77</v>
      </c>
      <c r="D580" s="46">
        <f t="shared" si="269"/>
        <v>13713.75</v>
      </c>
      <c r="E580" s="46">
        <f t="shared" si="269"/>
        <v>9872.3100000000013</v>
      </c>
      <c r="F580" s="46">
        <f t="shared" si="269"/>
        <v>7343.68</v>
      </c>
      <c r="G580" s="46">
        <f t="shared" si="269"/>
        <v>0</v>
      </c>
    </row>
    <row r="581" spans="1:7" ht="14" hidden="1" x14ac:dyDescent="0.15">
      <c r="A581" s="31">
        <v>69</v>
      </c>
      <c r="B581" s="33"/>
      <c r="C581" s="46">
        <f t="shared" ref="C581:G581" si="270">+C206*$K$4</f>
        <v>16423.11</v>
      </c>
      <c r="D581" s="46">
        <f t="shared" si="270"/>
        <v>14904.130000000001</v>
      </c>
      <c r="E581" s="46">
        <f t="shared" si="270"/>
        <v>10740.45</v>
      </c>
      <c r="F581" s="46">
        <f t="shared" si="270"/>
        <v>7989.75</v>
      </c>
      <c r="G581" s="46">
        <f t="shared" si="270"/>
        <v>0</v>
      </c>
    </row>
    <row r="582" spans="1:7" ht="14" hidden="1" x14ac:dyDescent="0.15">
      <c r="A582" s="31">
        <v>70</v>
      </c>
      <c r="B582" s="33"/>
      <c r="C582" s="46">
        <f t="shared" ref="C582:G582" si="271">+C207*$K$4</f>
        <v>17799.52</v>
      </c>
      <c r="D582" s="46">
        <f t="shared" si="271"/>
        <v>16154.400000000001</v>
      </c>
      <c r="E582" s="46">
        <f t="shared" si="271"/>
        <v>11654.17</v>
      </c>
      <c r="F582" s="46">
        <f t="shared" si="271"/>
        <v>8670.27</v>
      </c>
      <c r="G582" s="46">
        <f t="shared" si="271"/>
        <v>0</v>
      </c>
    </row>
    <row r="583" spans="1:7" ht="14" hidden="1" x14ac:dyDescent="0.15">
      <c r="A583" s="31">
        <v>71</v>
      </c>
      <c r="B583" s="33"/>
      <c r="C583" s="46">
        <f t="shared" ref="C583:G583" si="272">+C208*$K$4</f>
        <v>19243.240000000002</v>
      </c>
      <c r="D583" s="46">
        <f t="shared" si="272"/>
        <v>17464.560000000001</v>
      </c>
      <c r="E583" s="46">
        <f t="shared" si="272"/>
        <v>12611.880000000001</v>
      </c>
      <c r="F583" s="46">
        <f t="shared" si="272"/>
        <v>9382.0600000000013</v>
      </c>
      <c r="G583" s="46">
        <f t="shared" si="272"/>
        <v>0</v>
      </c>
    </row>
    <row r="584" spans="1:7" ht="14" hidden="1" x14ac:dyDescent="0.15">
      <c r="A584" s="31">
        <v>72</v>
      </c>
      <c r="B584" s="33"/>
      <c r="C584" s="46">
        <f t="shared" ref="C584:G584" si="273">+C209*$K$4</f>
        <v>20750.560000000001</v>
      </c>
      <c r="D584" s="46">
        <f t="shared" si="273"/>
        <v>18830.370000000003</v>
      </c>
      <c r="E584" s="46">
        <f t="shared" si="273"/>
        <v>13615.17</v>
      </c>
      <c r="F584" s="46">
        <f t="shared" si="273"/>
        <v>10127.77</v>
      </c>
      <c r="G584" s="46">
        <f t="shared" si="273"/>
        <v>0</v>
      </c>
    </row>
    <row r="585" spans="1:7" ht="14" hidden="1" x14ac:dyDescent="0.15">
      <c r="A585" s="31">
        <v>73</v>
      </c>
      <c r="B585" s="33"/>
      <c r="C585" s="46">
        <f t="shared" ref="C585:G585" si="274">+C210*$K$4</f>
        <v>22322.010000000002</v>
      </c>
      <c r="D585" s="46">
        <f t="shared" si="274"/>
        <v>20257.66</v>
      </c>
      <c r="E585" s="46">
        <f t="shared" si="274"/>
        <v>14662.980000000001</v>
      </c>
      <c r="F585" s="46">
        <f t="shared" si="274"/>
        <v>10906.87</v>
      </c>
      <c r="G585" s="46">
        <f t="shared" si="274"/>
        <v>0</v>
      </c>
    </row>
    <row r="586" spans="1:7" ht="14" hidden="1" x14ac:dyDescent="0.15">
      <c r="A586" s="31">
        <v>74</v>
      </c>
      <c r="B586" s="33"/>
      <c r="C586" s="46">
        <f t="shared" ref="C586:G586" si="275">+C211*$K$4</f>
        <v>23959.18</v>
      </c>
      <c r="D586" s="46">
        <f t="shared" si="275"/>
        <v>21742.720000000001</v>
      </c>
      <c r="E586" s="46">
        <f t="shared" si="275"/>
        <v>15755.84</v>
      </c>
      <c r="F586" s="46">
        <f t="shared" si="275"/>
        <v>11719.890000000001</v>
      </c>
      <c r="G586" s="46">
        <f t="shared" si="275"/>
        <v>0</v>
      </c>
    </row>
    <row r="587" spans="1:7" ht="14" hidden="1" x14ac:dyDescent="0.15">
      <c r="A587" s="31">
        <v>75</v>
      </c>
      <c r="B587" s="33"/>
      <c r="C587" s="46">
        <f t="shared" ref="C587:G587" si="276">+C212*$K$4</f>
        <v>25661.54</v>
      </c>
      <c r="D587" s="46">
        <f t="shared" si="276"/>
        <v>23288.2</v>
      </c>
      <c r="E587" s="46">
        <f t="shared" si="276"/>
        <v>16893.22</v>
      </c>
      <c r="F587" s="46">
        <f t="shared" si="276"/>
        <v>12565.77</v>
      </c>
      <c r="G587" s="46">
        <f t="shared" si="276"/>
        <v>0</v>
      </c>
    </row>
    <row r="588" spans="1:7" ht="14" hidden="1" x14ac:dyDescent="0.15">
      <c r="A588" s="31">
        <v>76</v>
      </c>
      <c r="B588" s="33"/>
      <c r="C588" s="46">
        <f t="shared" ref="C588:G588" si="277">+C213*$K$4</f>
        <v>25661.54</v>
      </c>
      <c r="D588" s="46">
        <f t="shared" si="277"/>
        <v>23288.2</v>
      </c>
      <c r="E588" s="46">
        <f t="shared" si="277"/>
        <v>16893.22</v>
      </c>
      <c r="F588" s="46">
        <f t="shared" si="277"/>
        <v>12565.77</v>
      </c>
      <c r="G588" s="46">
        <f t="shared" si="277"/>
        <v>0</v>
      </c>
    </row>
    <row r="589" spans="1:7" ht="14" hidden="1" x14ac:dyDescent="0.15">
      <c r="A589" s="31">
        <v>77</v>
      </c>
      <c r="B589" s="33"/>
      <c r="C589" s="46">
        <f t="shared" ref="C589:G589" si="278">+C214*$K$4</f>
        <v>25661.54</v>
      </c>
      <c r="D589" s="46">
        <f t="shared" si="278"/>
        <v>23288.2</v>
      </c>
      <c r="E589" s="46">
        <f t="shared" si="278"/>
        <v>16893.22</v>
      </c>
      <c r="F589" s="46">
        <f t="shared" si="278"/>
        <v>12565.77</v>
      </c>
      <c r="G589" s="46">
        <f t="shared" si="278"/>
        <v>0</v>
      </c>
    </row>
    <row r="590" spans="1:7" ht="14" hidden="1" x14ac:dyDescent="0.15">
      <c r="A590" s="31">
        <v>78</v>
      </c>
      <c r="B590" s="33"/>
      <c r="C590" s="46">
        <f t="shared" ref="C590:G590" si="279">+C215*$K$4</f>
        <v>25661.54</v>
      </c>
      <c r="D590" s="46">
        <f t="shared" si="279"/>
        <v>23288.2</v>
      </c>
      <c r="E590" s="46">
        <f t="shared" si="279"/>
        <v>16893.22</v>
      </c>
      <c r="F590" s="46">
        <f t="shared" si="279"/>
        <v>12565.77</v>
      </c>
      <c r="G590" s="46">
        <f t="shared" si="279"/>
        <v>0</v>
      </c>
    </row>
    <row r="591" spans="1:7" ht="14" hidden="1" x14ac:dyDescent="0.15">
      <c r="A591" s="31">
        <v>79</v>
      </c>
      <c r="B591" s="33"/>
      <c r="C591" s="46">
        <f t="shared" ref="C591:G591" si="280">+C216*$K$4</f>
        <v>25661.54</v>
      </c>
      <c r="D591" s="46">
        <f t="shared" si="280"/>
        <v>23288.2</v>
      </c>
      <c r="E591" s="46">
        <f t="shared" si="280"/>
        <v>16893.22</v>
      </c>
      <c r="F591" s="46">
        <f t="shared" si="280"/>
        <v>12565.77</v>
      </c>
      <c r="G591" s="46">
        <f t="shared" si="280"/>
        <v>0</v>
      </c>
    </row>
    <row r="592" spans="1:7" ht="14" hidden="1" x14ac:dyDescent="0.15">
      <c r="A592" s="31">
        <v>80</v>
      </c>
      <c r="B592" s="33"/>
      <c r="C592" s="46">
        <f t="shared" ref="C592:G592" si="281">+C217*$K$4</f>
        <v>25661.54</v>
      </c>
      <c r="D592" s="46">
        <f t="shared" si="281"/>
        <v>23288.2</v>
      </c>
      <c r="E592" s="46">
        <f t="shared" si="281"/>
        <v>16893.22</v>
      </c>
      <c r="F592" s="46">
        <f t="shared" si="281"/>
        <v>12565.77</v>
      </c>
      <c r="G592" s="46">
        <f t="shared" si="281"/>
        <v>0</v>
      </c>
    </row>
    <row r="593" spans="1:8" ht="14" hidden="1" x14ac:dyDescent="0.15">
      <c r="A593" s="31">
        <v>81</v>
      </c>
      <c r="B593" s="33"/>
      <c r="C593" s="46">
        <f t="shared" ref="C593:G593" si="282">+C218*$K$4</f>
        <v>25661.54</v>
      </c>
      <c r="D593" s="46">
        <f t="shared" si="282"/>
        <v>23288.2</v>
      </c>
      <c r="E593" s="46">
        <f t="shared" si="282"/>
        <v>16893.22</v>
      </c>
      <c r="F593" s="46">
        <f t="shared" si="282"/>
        <v>12565.77</v>
      </c>
      <c r="G593" s="46">
        <f t="shared" si="282"/>
        <v>0</v>
      </c>
    </row>
    <row r="594" spans="1:8" ht="14" hidden="1" x14ac:dyDescent="0.15">
      <c r="A594" s="31">
        <v>82</v>
      </c>
      <c r="B594" s="33"/>
      <c r="C594" s="46">
        <f t="shared" ref="C594:G594" si="283">+C219*$K$4</f>
        <v>25661.54</v>
      </c>
      <c r="D594" s="46">
        <f t="shared" si="283"/>
        <v>23288.2</v>
      </c>
      <c r="E594" s="46">
        <f t="shared" si="283"/>
        <v>16893.22</v>
      </c>
      <c r="F594" s="46">
        <f t="shared" si="283"/>
        <v>12565.77</v>
      </c>
      <c r="G594" s="46">
        <f t="shared" si="283"/>
        <v>0</v>
      </c>
    </row>
    <row r="595" spans="1:8" ht="14" hidden="1" x14ac:dyDescent="0.15">
      <c r="A595" s="31">
        <v>83</v>
      </c>
      <c r="B595" s="33"/>
      <c r="C595" s="46">
        <f t="shared" ref="C595:G595" si="284">+C220*$K$4</f>
        <v>25661.54</v>
      </c>
      <c r="D595" s="46">
        <f t="shared" si="284"/>
        <v>23288.2</v>
      </c>
      <c r="E595" s="46">
        <f t="shared" si="284"/>
        <v>16893.22</v>
      </c>
      <c r="F595" s="46">
        <f t="shared" si="284"/>
        <v>12565.77</v>
      </c>
      <c r="G595" s="46">
        <f t="shared" si="284"/>
        <v>0</v>
      </c>
    </row>
    <row r="596" spans="1:8" ht="14" hidden="1" x14ac:dyDescent="0.15">
      <c r="A596" s="31">
        <v>84</v>
      </c>
      <c r="B596" s="33" t="s">
        <v>3</v>
      </c>
      <c r="C596" s="46">
        <f t="shared" ref="C596:G596" si="285">+C221*$K$4</f>
        <v>25661.54</v>
      </c>
      <c r="D596" s="46">
        <f t="shared" si="285"/>
        <v>23288.2</v>
      </c>
      <c r="E596" s="46">
        <f t="shared" si="285"/>
        <v>16893.22</v>
      </c>
      <c r="F596" s="46">
        <f t="shared" si="285"/>
        <v>12565.77</v>
      </c>
      <c r="G596" s="46">
        <f t="shared" si="285"/>
        <v>0</v>
      </c>
    </row>
    <row r="597" spans="1:8" ht="14" hidden="1" x14ac:dyDescent="0.15">
      <c r="A597" s="31">
        <v>1</v>
      </c>
      <c r="B597" s="33" t="s">
        <v>4</v>
      </c>
      <c r="C597" s="46">
        <f t="shared" ref="C597:G597" si="286">+C222*$K$4</f>
        <v>1315.99</v>
      </c>
      <c r="D597" s="46">
        <f t="shared" si="286"/>
        <v>1194.0900000000001</v>
      </c>
      <c r="E597" s="46">
        <f t="shared" si="286"/>
        <v>916.90000000000009</v>
      </c>
      <c r="F597" s="46">
        <f t="shared" si="286"/>
        <v>682.64</v>
      </c>
      <c r="G597" s="46">
        <f t="shared" si="286"/>
        <v>0</v>
      </c>
    </row>
    <row r="598" spans="1:8" ht="14" hidden="1" x14ac:dyDescent="0.15">
      <c r="A598" s="31">
        <v>2</v>
      </c>
      <c r="B598" s="33" t="s">
        <v>1</v>
      </c>
      <c r="C598" s="46">
        <f t="shared" ref="C598:G598" si="287">+C223*$K$4</f>
        <v>2236.6</v>
      </c>
      <c r="D598" s="46">
        <f t="shared" si="287"/>
        <v>2028.8400000000001</v>
      </c>
      <c r="E598" s="46">
        <f t="shared" si="287"/>
        <v>1557.67</v>
      </c>
      <c r="F598" s="46">
        <f t="shared" si="287"/>
        <v>1159.1100000000001</v>
      </c>
      <c r="G598" s="46">
        <f t="shared" si="287"/>
        <v>0</v>
      </c>
    </row>
    <row r="599" spans="1:8" ht="15" hidden="1" thickBot="1" x14ac:dyDescent="0.2">
      <c r="A599" s="34">
        <v>3</v>
      </c>
      <c r="B599" s="35" t="s">
        <v>5</v>
      </c>
      <c r="C599" s="46">
        <f t="shared" ref="C599:G599" si="288">+C224*$K$4</f>
        <v>3156.15</v>
      </c>
      <c r="D599" s="46">
        <f t="shared" si="288"/>
        <v>2864.65</v>
      </c>
      <c r="E599" s="46">
        <f t="shared" si="288"/>
        <v>2199.5</v>
      </c>
      <c r="F599" s="46">
        <f t="shared" si="288"/>
        <v>1636.64</v>
      </c>
      <c r="G599" s="46">
        <f t="shared" si="288"/>
        <v>0</v>
      </c>
    </row>
    <row r="600" spans="1:8" ht="14" hidden="1" thickBot="1" x14ac:dyDescent="0.2">
      <c r="A600" s="30"/>
      <c r="B600" s="30"/>
      <c r="C600" s="30"/>
      <c r="D600" s="30"/>
      <c r="E600" s="30"/>
      <c r="F600" s="30"/>
      <c r="G600" s="30"/>
    </row>
    <row r="601" spans="1:8" ht="18" hidden="1" x14ac:dyDescent="0.2">
      <c r="A601" s="392" t="s">
        <v>19</v>
      </c>
      <c r="B601" s="393"/>
      <c r="C601" s="393"/>
      <c r="D601" s="393"/>
      <c r="E601" s="393"/>
      <c r="F601" s="393"/>
      <c r="G601" s="394"/>
    </row>
    <row r="602" spans="1:8" ht="18" hidden="1" x14ac:dyDescent="0.2">
      <c r="A602" s="395" t="s">
        <v>11</v>
      </c>
      <c r="B602" s="396"/>
      <c r="C602" s="396"/>
      <c r="D602" s="396"/>
      <c r="E602" s="396"/>
      <c r="F602" s="396"/>
      <c r="G602" s="397"/>
    </row>
    <row r="603" spans="1:8" hidden="1" x14ac:dyDescent="0.15">
      <c r="A603" s="389" t="s">
        <v>0</v>
      </c>
      <c r="B603" s="390"/>
      <c r="C603" s="390"/>
      <c r="D603" s="390"/>
      <c r="E603" s="390"/>
      <c r="F603" s="390"/>
      <c r="G603" s="391"/>
      <c r="H603" s="47"/>
    </row>
    <row r="604" spans="1:8" hidden="1" x14ac:dyDescent="0.15">
      <c r="A604" s="31" t="s">
        <v>2</v>
      </c>
      <c r="B604" s="32" t="s">
        <v>2</v>
      </c>
      <c r="C604" s="53">
        <v>250</v>
      </c>
      <c r="D604" s="53">
        <v>2000</v>
      </c>
      <c r="E604" s="17">
        <v>5000</v>
      </c>
      <c r="F604" s="17">
        <v>10000</v>
      </c>
      <c r="G604" s="36"/>
    </row>
    <row r="605" spans="1:8" ht="14" hidden="1" x14ac:dyDescent="0.15">
      <c r="A605" s="31">
        <v>18</v>
      </c>
      <c r="B605" s="33"/>
      <c r="C605" s="46">
        <f>+C305*$K$4</f>
        <v>2119.4700000000003</v>
      </c>
      <c r="D605" s="46">
        <f t="shared" ref="D605:G605" si="289">+D305*$K$4</f>
        <v>2033.0800000000002</v>
      </c>
      <c r="E605" s="46">
        <f t="shared" si="289"/>
        <v>1550.78</v>
      </c>
      <c r="F605" s="46">
        <f t="shared" si="289"/>
        <v>1153.28</v>
      </c>
      <c r="G605" s="46">
        <f t="shared" si="289"/>
        <v>0</v>
      </c>
    </row>
    <row r="606" spans="1:8" ht="14" hidden="1" x14ac:dyDescent="0.15">
      <c r="A606" s="31">
        <v>19</v>
      </c>
      <c r="B606" s="33"/>
      <c r="C606" s="46">
        <f t="shared" ref="C606:G606" si="290">+C306*$K$4</f>
        <v>2119.4700000000003</v>
      </c>
      <c r="D606" s="46">
        <f t="shared" si="290"/>
        <v>2033.0800000000002</v>
      </c>
      <c r="E606" s="46">
        <f t="shared" si="290"/>
        <v>1550.78</v>
      </c>
      <c r="F606" s="46">
        <f t="shared" si="290"/>
        <v>1153.28</v>
      </c>
      <c r="G606" s="46">
        <f t="shared" si="290"/>
        <v>0</v>
      </c>
    </row>
    <row r="607" spans="1:8" ht="14" hidden="1" x14ac:dyDescent="0.15">
      <c r="A607" s="31">
        <v>20</v>
      </c>
      <c r="B607" s="33"/>
      <c r="C607" s="46">
        <f t="shared" ref="C607:G607" si="291">+C307*$K$4</f>
        <v>2119.4700000000003</v>
      </c>
      <c r="D607" s="46">
        <f t="shared" si="291"/>
        <v>2033.0800000000002</v>
      </c>
      <c r="E607" s="46">
        <f t="shared" si="291"/>
        <v>1550.78</v>
      </c>
      <c r="F607" s="46">
        <f t="shared" si="291"/>
        <v>1153.28</v>
      </c>
      <c r="G607" s="46">
        <f t="shared" si="291"/>
        <v>0</v>
      </c>
    </row>
    <row r="608" spans="1:8" ht="14" hidden="1" x14ac:dyDescent="0.15">
      <c r="A608" s="31">
        <v>21</v>
      </c>
      <c r="B608" s="33"/>
      <c r="C608" s="46">
        <f t="shared" ref="C608:G608" si="292">+C308*$K$4</f>
        <v>2119.4700000000003</v>
      </c>
      <c r="D608" s="46">
        <f t="shared" si="292"/>
        <v>2033.0800000000002</v>
      </c>
      <c r="E608" s="46">
        <f t="shared" si="292"/>
        <v>1550.78</v>
      </c>
      <c r="F608" s="46">
        <f t="shared" si="292"/>
        <v>1153.28</v>
      </c>
      <c r="G608" s="46">
        <f t="shared" si="292"/>
        <v>0</v>
      </c>
    </row>
    <row r="609" spans="1:7" ht="14" hidden="1" x14ac:dyDescent="0.15">
      <c r="A609" s="31">
        <v>22</v>
      </c>
      <c r="B609" s="33"/>
      <c r="C609" s="46">
        <f t="shared" ref="C609:G609" si="293">+C309*$K$4</f>
        <v>2119.4700000000003</v>
      </c>
      <c r="D609" s="46">
        <f t="shared" si="293"/>
        <v>2033.0800000000002</v>
      </c>
      <c r="E609" s="46">
        <f t="shared" si="293"/>
        <v>1550.78</v>
      </c>
      <c r="F609" s="46">
        <f t="shared" si="293"/>
        <v>1153.28</v>
      </c>
      <c r="G609" s="46">
        <f t="shared" si="293"/>
        <v>0</v>
      </c>
    </row>
    <row r="610" spans="1:7" ht="14" hidden="1" x14ac:dyDescent="0.15">
      <c r="A610" s="31">
        <v>23</v>
      </c>
      <c r="B610" s="33"/>
      <c r="C610" s="46">
        <f t="shared" ref="C610:G610" si="294">+C310*$K$4</f>
        <v>2119.4700000000003</v>
      </c>
      <c r="D610" s="46">
        <f t="shared" si="294"/>
        <v>2033.0800000000002</v>
      </c>
      <c r="E610" s="46">
        <f t="shared" si="294"/>
        <v>1550.78</v>
      </c>
      <c r="F610" s="46">
        <f t="shared" si="294"/>
        <v>1153.28</v>
      </c>
      <c r="G610" s="46">
        <f t="shared" si="294"/>
        <v>0</v>
      </c>
    </row>
    <row r="611" spans="1:7" ht="14" hidden="1" x14ac:dyDescent="0.15">
      <c r="A611" s="31">
        <v>24</v>
      </c>
      <c r="B611" s="33"/>
      <c r="C611" s="46">
        <f t="shared" ref="C611:G611" si="295">+C311*$K$4</f>
        <v>2119.4700000000003</v>
      </c>
      <c r="D611" s="46">
        <f t="shared" si="295"/>
        <v>2033.0800000000002</v>
      </c>
      <c r="E611" s="46">
        <f t="shared" si="295"/>
        <v>1550.78</v>
      </c>
      <c r="F611" s="46">
        <f t="shared" si="295"/>
        <v>1153.28</v>
      </c>
      <c r="G611" s="46">
        <f t="shared" si="295"/>
        <v>0</v>
      </c>
    </row>
    <row r="612" spans="1:7" ht="14" hidden="1" x14ac:dyDescent="0.15">
      <c r="A612" s="31">
        <v>25</v>
      </c>
      <c r="B612" s="33"/>
      <c r="C612" s="46">
        <f t="shared" ref="C612:G612" si="296">+C312*$K$4</f>
        <v>2285.8900000000003</v>
      </c>
      <c r="D612" s="46">
        <f t="shared" si="296"/>
        <v>2193.67</v>
      </c>
      <c r="E612" s="46">
        <f t="shared" si="296"/>
        <v>1654.66</v>
      </c>
      <c r="F612" s="46">
        <f t="shared" si="296"/>
        <v>1230.6600000000001</v>
      </c>
      <c r="G612" s="46">
        <f t="shared" si="296"/>
        <v>0</v>
      </c>
    </row>
    <row r="613" spans="1:7" ht="14" hidden="1" x14ac:dyDescent="0.15">
      <c r="A613" s="31">
        <v>26</v>
      </c>
      <c r="B613" s="33"/>
      <c r="C613" s="46">
        <f t="shared" ref="C613:G613" si="297">+C313*$K$4</f>
        <v>2285.8900000000003</v>
      </c>
      <c r="D613" s="46">
        <f t="shared" si="297"/>
        <v>2193.67</v>
      </c>
      <c r="E613" s="46">
        <f t="shared" si="297"/>
        <v>1654.66</v>
      </c>
      <c r="F613" s="46">
        <f t="shared" si="297"/>
        <v>1230.6600000000001</v>
      </c>
      <c r="G613" s="46">
        <f t="shared" si="297"/>
        <v>0</v>
      </c>
    </row>
    <row r="614" spans="1:7" ht="14" hidden="1" x14ac:dyDescent="0.15">
      <c r="A614" s="31">
        <v>27</v>
      </c>
      <c r="B614" s="33"/>
      <c r="C614" s="46">
        <f t="shared" ref="C614:G614" si="298">+C314*$K$4</f>
        <v>2285.8900000000003</v>
      </c>
      <c r="D614" s="46">
        <f t="shared" si="298"/>
        <v>2193.67</v>
      </c>
      <c r="E614" s="46">
        <f t="shared" si="298"/>
        <v>1654.66</v>
      </c>
      <c r="F614" s="46">
        <f t="shared" si="298"/>
        <v>1230.6600000000001</v>
      </c>
      <c r="G614" s="46">
        <f t="shared" si="298"/>
        <v>0</v>
      </c>
    </row>
    <row r="615" spans="1:7" ht="14" hidden="1" x14ac:dyDescent="0.15">
      <c r="A615" s="31">
        <v>28</v>
      </c>
      <c r="B615" s="33"/>
      <c r="C615" s="46">
        <f t="shared" ref="C615:G615" si="299">+C315*$K$4</f>
        <v>2285.8900000000003</v>
      </c>
      <c r="D615" s="46">
        <f t="shared" si="299"/>
        <v>2193.67</v>
      </c>
      <c r="E615" s="46">
        <f t="shared" si="299"/>
        <v>1654.66</v>
      </c>
      <c r="F615" s="46">
        <f t="shared" si="299"/>
        <v>1230.6600000000001</v>
      </c>
      <c r="G615" s="46">
        <f t="shared" si="299"/>
        <v>0</v>
      </c>
    </row>
    <row r="616" spans="1:7" ht="14" hidden="1" x14ac:dyDescent="0.15">
      <c r="A616" s="31">
        <v>29</v>
      </c>
      <c r="B616" s="33"/>
      <c r="C616" s="46">
        <f t="shared" ref="C616:G616" si="300">+C316*$K$4</f>
        <v>2285.8900000000003</v>
      </c>
      <c r="D616" s="46">
        <f t="shared" si="300"/>
        <v>2193.67</v>
      </c>
      <c r="E616" s="46">
        <f t="shared" si="300"/>
        <v>1654.66</v>
      </c>
      <c r="F616" s="46">
        <f t="shared" si="300"/>
        <v>1230.6600000000001</v>
      </c>
      <c r="G616" s="46">
        <f t="shared" si="300"/>
        <v>0</v>
      </c>
    </row>
    <row r="617" spans="1:7" ht="14" hidden="1" x14ac:dyDescent="0.15">
      <c r="A617" s="31">
        <v>30</v>
      </c>
      <c r="B617" s="33"/>
      <c r="C617" s="46">
        <f t="shared" ref="C617:G617" si="301">+C317*$K$4</f>
        <v>2580.04</v>
      </c>
      <c r="D617" s="46">
        <f t="shared" si="301"/>
        <v>2476.1600000000003</v>
      </c>
      <c r="E617" s="46">
        <f t="shared" si="301"/>
        <v>1839.63</v>
      </c>
      <c r="F617" s="46">
        <f t="shared" si="301"/>
        <v>1368.99</v>
      </c>
      <c r="G617" s="46">
        <f t="shared" si="301"/>
        <v>0</v>
      </c>
    </row>
    <row r="618" spans="1:7" ht="14" hidden="1" x14ac:dyDescent="0.15">
      <c r="A618" s="31">
        <v>31</v>
      </c>
      <c r="B618" s="33"/>
      <c r="C618" s="46">
        <f t="shared" ref="C618:G618" si="302">+C318*$K$4</f>
        <v>2580.04</v>
      </c>
      <c r="D618" s="46">
        <f t="shared" si="302"/>
        <v>2476.1600000000003</v>
      </c>
      <c r="E618" s="46">
        <f t="shared" si="302"/>
        <v>1839.63</v>
      </c>
      <c r="F618" s="46">
        <f t="shared" si="302"/>
        <v>1368.99</v>
      </c>
      <c r="G618" s="46">
        <f t="shared" si="302"/>
        <v>0</v>
      </c>
    </row>
    <row r="619" spans="1:7" ht="14" hidden="1" x14ac:dyDescent="0.15">
      <c r="A619" s="31">
        <v>32</v>
      </c>
      <c r="B619" s="33"/>
      <c r="C619" s="46">
        <f t="shared" ref="C619:G619" si="303">+C319*$K$4</f>
        <v>2580.04</v>
      </c>
      <c r="D619" s="46">
        <f t="shared" si="303"/>
        <v>2476.1600000000003</v>
      </c>
      <c r="E619" s="46">
        <f t="shared" si="303"/>
        <v>1839.63</v>
      </c>
      <c r="F619" s="46">
        <f t="shared" si="303"/>
        <v>1368.99</v>
      </c>
      <c r="G619" s="46">
        <f t="shared" si="303"/>
        <v>0</v>
      </c>
    </row>
    <row r="620" spans="1:7" ht="14" hidden="1" x14ac:dyDescent="0.15">
      <c r="A620" s="31">
        <v>33</v>
      </c>
      <c r="B620" s="33"/>
      <c r="C620" s="46">
        <f t="shared" ref="C620:G620" si="304">+C320*$K$4</f>
        <v>2580.04</v>
      </c>
      <c r="D620" s="46">
        <f t="shared" si="304"/>
        <v>2476.1600000000003</v>
      </c>
      <c r="E620" s="46">
        <f t="shared" si="304"/>
        <v>1839.63</v>
      </c>
      <c r="F620" s="46">
        <f t="shared" si="304"/>
        <v>1368.99</v>
      </c>
      <c r="G620" s="46">
        <f t="shared" si="304"/>
        <v>0</v>
      </c>
    </row>
    <row r="621" spans="1:7" ht="14" hidden="1" x14ac:dyDescent="0.15">
      <c r="A621" s="31">
        <v>34</v>
      </c>
      <c r="B621" s="33"/>
      <c r="C621" s="46">
        <f t="shared" ref="C621:G621" si="305">+C321*$K$4</f>
        <v>2580.04</v>
      </c>
      <c r="D621" s="46">
        <f t="shared" si="305"/>
        <v>2476.1600000000003</v>
      </c>
      <c r="E621" s="46">
        <f t="shared" si="305"/>
        <v>1839.63</v>
      </c>
      <c r="F621" s="46">
        <f t="shared" si="305"/>
        <v>1368.99</v>
      </c>
      <c r="G621" s="46">
        <f t="shared" si="305"/>
        <v>0</v>
      </c>
    </row>
    <row r="622" spans="1:7" ht="14" hidden="1" x14ac:dyDescent="0.15">
      <c r="A622" s="31">
        <v>35</v>
      </c>
      <c r="B622" s="33"/>
      <c r="C622" s="46">
        <f t="shared" ref="C622:G622" si="306">+C322*$K$4</f>
        <v>2920.83</v>
      </c>
      <c r="D622" s="46">
        <f t="shared" si="306"/>
        <v>2802.6400000000003</v>
      </c>
      <c r="E622" s="46">
        <f t="shared" si="306"/>
        <v>2060.11</v>
      </c>
      <c r="F622" s="46">
        <f t="shared" si="306"/>
        <v>1532.23</v>
      </c>
      <c r="G622" s="46">
        <f t="shared" si="306"/>
        <v>0</v>
      </c>
    </row>
    <row r="623" spans="1:7" ht="14" hidden="1" x14ac:dyDescent="0.15">
      <c r="A623" s="31">
        <v>36</v>
      </c>
      <c r="B623" s="33"/>
      <c r="C623" s="46">
        <f t="shared" ref="C623:G623" si="307">+C323*$K$4</f>
        <v>2920.83</v>
      </c>
      <c r="D623" s="46">
        <f t="shared" si="307"/>
        <v>2802.6400000000003</v>
      </c>
      <c r="E623" s="46">
        <f t="shared" si="307"/>
        <v>2060.11</v>
      </c>
      <c r="F623" s="46">
        <f t="shared" si="307"/>
        <v>1532.23</v>
      </c>
      <c r="G623" s="46">
        <f t="shared" si="307"/>
        <v>0</v>
      </c>
    </row>
    <row r="624" spans="1:7" ht="14" hidden="1" x14ac:dyDescent="0.15">
      <c r="A624" s="31">
        <v>37</v>
      </c>
      <c r="B624" s="33"/>
      <c r="C624" s="46">
        <f t="shared" ref="C624:G624" si="308">+C324*$K$4</f>
        <v>2920.83</v>
      </c>
      <c r="D624" s="46">
        <f t="shared" si="308"/>
        <v>2802.6400000000003</v>
      </c>
      <c r="E624" s="46">
        <f t="shared" si="308"/>
        <v>2060.11</v>
      </c>
      <c r="F624" s="46">
        <f t="shared" si="308"/>
        <v>1532.23</v>
      </c>
      <c r="G624" s="46">
        <f t="shared" si="308"/>
        <v>0</v>
      </c>
    </row>
    <row r="625" spans="1:7" ht="14" hidden="1" x14ac:dyDescent="0.15">
      <c r="A625" s="31">
        <v>38</v>
      </c>
      <c r="B625" s="33"/>
      <c r="C625" s="46">
        <f t="shared" ref="C625:G625" si="309">+C325*$K$4</f>
        <v>2920.83</v>
      </c>
      <c r="D625" s="46">
        <f t="shared" si="309"/>
        <v>2802.6400000000003</v>
      </c>
      <c r="E625" s="46">
        <f t="shared" si="309"/>
        <v>2060.11</v>
      </c>
      <c r="F625" s="46">
        <f t="shared" si="309"/>
        <v>1532.23</v>
      </c>
      <c r="G625" s="46">
        <f t="shared" si="309"/>
        <v>0</v>
      </c>
    </row>
    <row r="626" spans="1:7" ht="14" hidden="1" x14ac:dyDescent="0.15">
      <c r="A626" s="31">
        <v>39</v>
      </c>
      <c r="B626" s="33"/>
      <c r="C626" s="46">
        <f t="shared" ref="C626:G626" si="310">+C326*$K$4</f>
        <v>2920.83</v>
      </c>
      <c r="D626" s="46">
        <f t="shared" si="310"/>
        <v>2802.6400000000003</v>
      </c>
      <c r="E626" s="46">
        <f t="shared" si="310"/>
        <v>2060.11</v>
      </c>
      <c r="F626" s="46">
        <f t="shared" si="310"/>
        <v>1532.23</v>
      </c>
      <c r="G626" s="46">
        <f t="shared" si="310"/>
        <v>0</v>
      </c>
    </row>
    <row r="627" spans="1:7" ht="14" hidden="1" x14ac:dyDescent="0.15">
      <c r="A627" s="31">
        <v>40</v>
      </c>
      <c r="B627" s="33"/>
      <c r="C627" s="46">
        <f t="shared" ref="C627:G627" si="311">+C327*$K$4</f>
        <v>3313.56</v>
      </c>
      <c r="D627" s="46">
        <f t="shared" si="311"/>
        <v>3178.94</v>
      </c>
      <c r="E627" s="46">
        <f t="shared" si="311"/>
        <v>2317.69</v>
      </c>
      <c r="F627" s="46">
        <f t="shared" si="311"/>
        <v>1724.6200000000001</v>
      </c>
      <c r="G627" s="46">
        <f t="shared" si="311"/>
        <v>0</v>
      </c>
    </row>
    <row r="628" spans="1:7" ht="14" hidden="1" x14ac:dyDescent="0.15">
      <c r="A628" s="31">
        <v>41</v>
      </c>
      <c r="B628" s="33"/>
      <c r="C628" s="46">
        <f t="shared" ref="C628:G628" si="312">+C328*$K$4</f>
        <v>3313.56</v>
      </c>
      <c r="D628" s="46">
        <f t="shared" si="312"/>
        <v>3178.94</v>
      </c>
      <c r="E628" s="46">
        <f t="shared" si="312"/>
        <v>2317.69</v>
      </c>
      <c r="F628" s="46">
        <f t="shared" si="312"/>
        <v>1724.6200000000001</v>
      </c>
      <c r="G628" s="46">
        <f t="shared" si="312"/>
        <v>0</v>
      </c>
    </row>
    <row r="629" spans="1:7" ht="14" hidden="1" x14ac:dyDescent="0.15">
      <c r="A629" s="31">
        <v>42</v>
      </c>
      <c r="B629" s="33"/>
      <c r="C629" s="46">
        <f t="shared" ref="C629:G629" si="313">+C329*$K$4</f>
        <v>3313.56</v>
      </c>
      <c r="D629" s="46">
        <f t="shared" si="313"/>
        <v>3178.94</v>
      </c>
      <c r="E629" s="46">
        <f t="shared" si="313"/>
        <v>2317.69</v>
      </c>
      <c r="F629" s="46">
        <f t="shared" si="313"/>
        <v>1724.6200000000001</v>
      </c>
      <c r="G629" s="46">
        <f t="shared" si="313"/>
        <v>0</v>
      </c>
    </row>
    <row r="630" spans="1:7" ht="14" hidden="1" x14ac:dyDescent="0.15">
      <c r="A630" s="31">
        <v>43</v>
      </c>
      <c r="B630" s="33"/>
      <c r="C630" s="46">
        <f t="shared" ref="C630:G630" si="314">+C330*$K$4</f>
        <v>3313.56</v>
      </c>
      <c r="D630" s="46">
        <f t="shared" si="314"/>
        <v>3178.94</v>
      </c>
      <c r="E630" s="46">
        <f t="shared" si="314"/>
        <v>2317.69</v>
      </c>
      <c r="F630" s="46">
        <f t="shared" si="314"/>
        <v>1724.6200000000001</v>
      </c>
      <c r="G630" s="46">
        <f t="shared" si="314"/>
        <v>0</v>
      </c>
    </row>
    <row r="631" spans="1:7" ht="14" hidden="1" x14ac:dyDescent="0.15">
      <c r="A631" s="31">
        <v>44</v>
      </c>
      <c r="B631" s="33"/>
      <c r="C631" s="46">
        <f t="shared" ref="C631:G631" si="315">+C331*$K$4</f>
        <v>3313.56</v>
      </c>
      <c r="D631" s="46">
        <f t="shared" si="315"/>
        <v>3178.94</v>
      </c>
      <c r="E631" s="46">
        <f t="shared" si="315"/>
        <v>2317.69</v>
      </c>
      <c r="F631" s="46">
        <f t="shared" si="315"/>
        <v>1724.6200000000001</v>
      </c>
      <c r="G631" s="46">
        <f t="shared" si="315"/>
        <v>0</v>
      </c>
    </row>
    <row r="632" spans="1:7" ht="14" hidden="1" x14ac:dyDescent="0.15">
      <c r="A632" s="31">
        <v>45</v>
      </c>
      <c r="B632" s="33"/>
      <c r="C632" s="46">
        <f t="shared" ref="C632:G632" si="316">+C332*$K$4</f>
        <v>3750.28</v>
      </c>
      <c r="D632" s="46">
        <f t="shared" si="316"/>
        <v>3598.7000000000003</v>
      </c>
      <c r="E632" s="46">
        <f t="shared" si="316"/>
        <v>2609.7200000000003</v>
      </c>
      <c r="F632" s="46">
        <f t="shared" si="316"/>
        <v>1942.45</v>
      </c>
      <c r="G632" s="46">
        <f t="shared" si="316"/>
        <v>0</v>
      </c>
    </row>
    <row r="633" spans="1:7" ht="14" hidden="1" x14ac:dyDescent="0.15">
      <c r="A633" s="31">
        <v>46</v>
      </c>
      <c r="B633" s="33"/>
      <c r="C633" s="46">
        <f t="shared" ref="C633:G633" si="317">+C333*$K$4</f>
        <v>3750.28</v>
      </c>
      <c r="D633" s="46">
        <f t="shared" si="317"/>
        <v>3598.7000000000003</v>
      </c>
      <c r="E633" s="46">
        <f t="shared" si="317"/>
        <v>2609.7200000000003</v>
      </c>
      <c r="F633" s="46">
        <f t="shared" si="317"/>
        <v>1942.45</v>
      </c>
      <c r="G633" s="46">
        <f t="shared" si="317"/>
        <v>0</v>
      </c>
    </row>
    <row r="634" spans="1:7" ht="14" hidden="1" x14ac:dyDescent="0.15">
      <c r="A634" s="31">
        <v>47</v>
      </c>
      <c r="B634" s="33"/>
      <c r="C634" s="46">
        <f t="shared" ref="C634:G634" si="318">+C334*$K$4</f>
        <v>3750.28</v>
      </c>
      <c r="D634" s="46">
        <f t="shared" si="318"/>
        <v>3598.7000000000003</v>
      </c>
      <c r="E634" s="46">
        <f t="shared" si="318"/>
        <v>2609.7200000000003</v>
      </c>
      <c r="F634" s="46">
        <f t="shared" si="318"/>
        <v>1942.45</v>
      </c>
      <c r="G634" s="46">
        <f t="shared" si="318"/>
        <v>0</v>
      </c>
    </row>
    <row r="635" spans="1:7" ht="14" hidden="1" x14ac:dyDescent="0.15">
      <c r="A635" s="31">
        <v>48</v>
      </c>
      <c r="B635" s="33"/>
      <c r="C635" s="46">
        <f t="shared" ref="C635:G635" si="319">+C335*$K$4</f>
        <v>3750.28</v>
      </c>
      <c r="D635" s="46">
        <f t="shared" si="319"/>
        <v>3598.7000000000003</v>
      </c>
      <c r="E635" s="46">
        <f t="shared" si="319"/>
        <v>2609.7200000000003</v>
      </c>
      <c r="F635" s="46">
        <f t="shared" si="319"/>
        <v>1942.45</v>
      </c>
      <c r="G635" s="46">
        <f t="shared" si="319"/>
        <v>0</v>
      </c>
    </row>
    <row r="636" spans="1:7" ht="14" hidden="1" x14ac:dyDescent="0.15">
      <c r="A636" s="31">
        <v>49</v>
      </c>
      <c r="B636" s="33"/>
      <c r="C636" s="46">
        <f t="shared" ref="C636:G636" si="320">+C336*$K$4</f>
        <v>3750.28</v>
      </c>
      <c r="D636" s="46">
        <f t="shared" si="320"/>
        <v>3598.7000000000003</v>
      </c>
      <c r="E636" s="46">
        <f t="shared" si="320"/>
        <v>2609.7200000000003</v>
      </c>
      <c r="F636" s="46">
        <f t="shared" si="320"/>
        <v>1942.45</v>
      </c>
      <c r="G636" s="46">
        <f t="shared" si="320"/>
        <v>0</v>
      </c>
    </row>
    <row r="637" spans="1:7" ht="14" hidden="1" x14ac:dyDescent="0.15">
      <c r="A637" s="31">
        <v>50</v>
      </c>
      <c r="B637" s="33"/>
      <c r="C637" s="46">
        <f t="shared" ref="C637:G637" si="321">+C337*$K$4</f>
        <v>4243.18</v>
      </c>
      <c r="D637" s="46">
        <f t="shared" si="321"/>
        <v>4071.46</v>
      </c>
      <c r="E637" s="46">
        <f t="shared" si="321"/>
        <v>2940.44</v>
      </c>
      <c r="F637" s="46">
        <f t="shared" si="321"/>
        <v>2188.9</v>
      </c>
      <c r="G637" s="46">
        <f t="shared" si="321"/>
        <v>0</v>
      </c>
    </row>
    <row r="638" spans="1:7" ht="14" hidden="1" x14ac:dyDescent="0.15">
      <c r="A638" s="31">
        <v>51</v>
      </c>
      <c r="B638" s="33"/>
      <c r="C638" s="46">
        <f t="shared" ref="C638:G638" si="322">+C338*$K$4</f>
        <v>4243.18</v>
      </c>
      <c r="D638" s="46">
        <f t="shared" si="322"/>
        <v>4071.46</v>
      </c>
      <c r="E638" s="46">
        <f t="shared" si="322"/>
        <v>2940.44</v>
      </c>
      <c r="F638" s="46">
        <f t="shared" si="322"/>
        <v>2188.9</v>
      </c>
      <c r="G638" s="46">
        <f t="shared" si="322"/>
        <v>0</v>
      </c>
    </row>
    <row r="639" spans="1:7" ht="14" hidden="1" x14ac:dyDescent="0.15">
      <c r="A639" s="31">
        <v>52</v>
      </c>
      <c r="B639" s="33"/>
      <c r="C639" s="46">
        <f t="shared" ref="C639:G639" si="323">+C339*$K$4</f>
        <v>4243.18</v>
      </c>
      <c r="D639" s="46">
        <f t="shared" si="323"/>
        <v>4071.46</v>
      </c>
      <c r="E639" s="46">
        <f t="shared" si="323"/>
        <v>2940.44</v>
      </c>
      <c r="F639" s="46">
        <f t="shared" si="323"/>
        <v>2188.9</v>
      </c>
      <c r="G639" s="46">
        <f t="shared" si="323"/>
        <v>0</v>
      </c>
    </row>
    <row r="640" spans="1:7" ht="14" hidden="1" x14ac:dyDescent="0.15">
      <c r="A640" s="31">
        <v>53</v>
      </c>
      <c r="B640" s="33"/>
      <c r="C640" s="46">
        <f t="shared" ref="C640:G640" si="324">+C340*$K$4</f>
        <v>4243.18</v>
      </c>
      <c r="D640" s="46">
        <f t="shared" si="324"/>
        <v>4071.46</v>
      </c>
      <c r="E640" s="46">
        <f t="shared" si="324"/>
        <v>2940.44</v>
      </c>
      <c r="F640" s="46">
        <f t="shared" si="324"/>
        <v>2188.9</v>
      </c>
      <c r="G640" s="46">
        <f t="shared" si="324"/>
        <v>0</v>
      </c>
    </row>
    <row r="641" spans="1:7" ht="14" hidden="1" x14ac:dyDescent="0.15">
      <c r="A641" s="31">
        <v>54</v>
      </c>
      <c r="B641" s="33"/>
      <c r="C641" s="46">
        <f t="shared" ref="C641:G641" si="325">+C341*$K$4</f>
        <v>4243.18</v>
      </c>
      <c r="D641" s="46">
        <f t="shared" si="325"/>
        <v>4071.46</v>
      </c>
      <c r="E641" s="46">
        <f t="shared" si="325"/>
        <v>2940.44</v>
      </c>
      <c r="F641" s="46">
        <f t="shared" si="325"/>
        <v>2188.9</v>
      </c>
      <c r="G641" s="46">
        <f t="shared" si="325"/>
        <v>0</v>
      </c>
    </row>
    <row r="642" spans="1:7" ht="14" hidden="1" x14ac:dyDescent="0.15">
      <c r="A642" s="31">
        <v>55</v>
      </c>
      <c r="B642" s="33"/>
      <c r="C642" s="46">
        <f t="shared" ref="C642:G642" si="326">+C342*$K$4</f>
        <v>4785.9000000000005</v>
      </c>
      <c r="D642" s="46">
        <f t="shared" si="326"/>
        <v>4592.9800000000005</v>
      </c>
      <c r="E642" s="46">
        <f t="shared" si="326"/>
        <v>3308.79</v>
      </c>
      <c r="F642" s="46">
        <f t="shared" si="326"/>
        <v>2461.3200000000002</v>
      </c>
      <c r="G642" s="46">
        <f t="shared" si="326"/>
        <v>0</v>
      </c>
    </row>
    <row r="643" spans="1:7" ht="14" hidden="1" x14ac:dyDescent="0.15">
      <c r="A643" s="31">
        <v>56</v>
      </c>
      <c r="B643" s="33"/>
      <c r="C643" s="46">
        <f t="shared" ref="C643:G643" si="327">+C343*$K$4</f>
        <v>4785.9000000000005</v>
      </c>
      <c r="D643" s="46">
        <f t="shared" si="327"/>
        <v>4592.9800000000005</v>
      </c>
      <c r="E643" s="46">
        <f t="shared" si="327"/>
        <v>3308.79</v>
      </c>
      <c r="F643" s="46">
        <f t="shared" si="327"/>
        <v>2461.3200000000002</v>
      </c>
      <c r="G643" s="46">
        <f t="shared" si="327"/>
        <v>0</v>
      </c>
    </row>
    <row r="644" spans="1:7" ht="14" hidden="1" x14ac:dyDescent="0.15">
      <c r="A644" s="31">
        <v>57</v>
      </c>
      <c r="B644" s="33"/>
      <c r="C644" s="46">
        <f t="shared" ref="C644:G644" si="328">+C344*$K$4</f>
        <v>4785.9000000000005</v>
      </c>
      <c r="D644" s="46">
        <f t="shared" si="328"/>
        <v>4592.9800000000005</v>
      </c>
      <c r="E644" s="46">
        <f t="shared" si="328"/>
        <v>3308.79</v>
      </c>
      <c r="F644" s="46">
        <f t="shared" si="328"/>
        <v>2461.3200000000002</v>
      </c>
      <c r="G644" s="46">
        <f t="shared" si="328"/>
        <v>0</v>
      </c>
    </row>
    <row r="645" spans="1:7" ht="14" hidden="1" x14ac:dyDescent="0.15">
      <c r="A645" s="31">
        <v>58</v>
      </c>
      <c r="B645" s="33"/>
      <c r="C645" s="46">
        <f t="shared" ref="C645:G645" si="329">+C345*$K$4</f>
        <v>4785.9000000000005</v>
      </c>
      <c r="D645" s="46">
        <f t="shared" si="329"/>
        <v>4592.9800000000005</v>
      </c>
      <c r="E645" s="46">
        <f t="shared" si="329"/>
        <v>3308.79</v>
      </c>
      <c r="F645" s="46">
        <f t="shared" si="329"/>
        <v>2461.3200000000002</v>
      </c>
      <c r="G645" s="46">
        <f t="shared" si="329"/>
        <v>0</v>
      </c>
    </row>
    <row r="646" spans="1:7" ht="14" hidden="1" x14ac:dyDescent="0.15">
      <c r="A646" s="31">
        <v>59</v>
      </c>
      <c r="B646" s="33"/>
      <c r="C646" s="46">
        <f t="shared" ref="C646:G646" si="330">+C346*$K$4</f>
        <v>4785.9000000000005</v>
      </c>
      <c r="D646" s="46">
        <f t="shared" si="330"/>
        <v>4592.9800000000005</v>
      </c>
      <c r="E646" s="46">
        <f t="shared" si="330"/>
        <v>3308.79</v>
      </c>
      <c r="F646" s="46">
        <f t="shared" si="330"/>
        <v>2461.3200000000002</v>
      </c>
      <c r="G646" s="46">
        <f t="shared" si="330"/>
        <v>0</v>
      </c>
    </row>
    <row r="647" spans="1:7" ht="14" hidden="1" x14ac:dyDescent="0.15">
      <c r="A647" s="31">
        <v>60</v>
      </c>
      <c r="B647" s="33"/>
      <c r="C647" s="46">
        <f t="shared" ref="C647:G647" si="331">+C347*$K$4</f>
        <v>5148.42</v>
      </c>
      <c r="D647" s="46">
        <f t="shared" si="331"/>
        <v>4940.13</v>
      </c>
      <c r="E647" s="46">
        <f t="shared" si="331"/>
        <v>3556.3</v>
      </c>
      <c r="F647" s="46">
        <f t="shared" si="331"/>
        <v>2645.23</v>
      </c>
      <c r="G647" s="46">
        <f t="shared" si="331"/>
        <v>0</v>
      </c>
    </row>
    <row r="648" spans="1:7" ht="14" hidden="1" x14ac:dyDescent="0.15">
      <c r="A648" s="31">
        <v>61</v>
      </c>
      <c r="B648" s="33"/>
      <c r="C648" s="46">
        <f t="shared" ref="C648:G648" si="332">+C348*$K$4</f>
        <v>5779.6500000000005</v>
      </c>
      <c r="D648" s="46">
        <f t="shared" si="332"/>
        <v>5544.8600000000006</v>
      </c>
      <c r="E648" s="46">
        <f t="shared" si="332"/>
        <v>3987.19</v>
      </c>
      <c r="F648" s="46">
        <f t="shared" si="332"/>
        <v>2965.3500000000004</v>
      </c>
      <c r="G648" s="46">
        <f t="shared" si="332"/>
        <v>0</v>
      </c>
    </row>
    <row r="649" spans="1:7" ht="14" hidden="1" x14ac:dyDescent="0.15">
      <c r="A649" s="31">
        <v>62</v>
      </c>
      <c r="B649" s="33"/>
      <c r="C649" s="46">
        <f t="shared" ref="C649:G649" si="333">+C349*$K$4</f>
        <v>6462.8200000000006</v>
      </c>
      <c r="D649" s="46">
        <f t="shared" si="333"/>
        <v>6202.06</v>
      </c>
      <c r="E649" s="46">
        <f t="shared" si="333"/>
        <v>4456.7700000000004</v>
      </c>
      <c r="F649" s="46">
        <f t="shared" si="333"/>
        <v>3315.15</v>
      </c>
      <c r="G649" s="46">
        <f t="shared" si="333"/>
        <v>0</v>
      </c>
    </row>
    <row r="650" spans="1:7" ht="14" hidden="1" x14ac:dyDescent="0.15">
      <c r="A650" s="31">
        <v>63</v>
      </c>
      <c r="B650" s="33"/>
      <c r="C650" s="46">
        <f t="shared" ref="C650:G650" si="334">+C350*$K$4</f>
        <v>7197.93</v>
      </c>
      <c r="D650" s="46">
        <f t="shared" si="334"/>
        <v>6905.9000000000005</v>
      </c>
      <c r="E650" s="46">
        <f t="shared" si="334"/>
        <v>4963.9800000000005</v>
      </c>
      <c r="F650" s="46">
        <f t="shared" si="334"/>
        <v>3693.57</v>
      </c>
      <c r="G650" s="46">
        <f t="shared" si="334"/>
        <v>0</v>
      </c>
    </row>
    <row r="651" spans="1:7" ht="14" hidden="1" x14ac:dyDescent="0.15">
      <c r="A651" s="31">
        <v>64</v>
      </c>
      <c r="B651" s="33"/>
      <c r="C651" s="46">
        <f t="shared" ref="C651:G651" si="335">+C351*$K$4</f>
        <v>7984.4500000000007</v>
      </c>
      <c r="D651" s="46">
        <f t="shared" si="335"/>
        <v>7661.68</v>
      </c>
      <c r="E651" s="46">
        <f t="shared" si="335"/>
        <v>5510.41</v>
      </c>
      <c r="F651" s="46">
        <f t="shared" si="335"/>
        <v>4099.0200000000004</v>
      </c>
      <c r="G651" s="46">
        <f t="shared" si="335"/>
        <v>0</v>
      </c>
    </row>
    <row r="652" spans="1:7" ht="14" hidden="1" x14ac:dyDescent="0.15">
      <c r="A652" s="31">
        <v>65</v>
      </c>
      <c r="B652" s="33"/>
      <c r="C652" s="46">
        <f t="shared" ref="C652:G652" si="336">+C352*$K$4</f>
        <v>8823.9700000000012</v>
      </c>
      <c r="D652" s="46">
        <f t="shared" si="336"/>
        <v>8465.16</v>
      </c>
      <c r="E652" s="46">
        <f t="shared" si="336"/>
        <v>6092.35</v>
      </c>
      <c r="F652" s="46">
        <f t="shared" si="336"/>
        <v>4533.09</v>
      </c>
      <c r="G652" s="46">
        <f t="shared" si="336"/>
        <v>0</v>
      </c>
    </row>
    <row r="653" spans="1:7" ht="14" hidden="1" x14ac:dyDescent="0.15">
      <c r="A653" s="31">
        <v>66</v>
      </c>
      <c r="B653" s="33"/>
      <c r="C653" s="46">
        <f t="shared" ref="C653:G653" si="337">+C353*$K$4</f>
        <v>9714.9</v>
      </c>
      <c r="D653" s="46">
        <f t="shared" si="337"/>
        <v>9320.0500000000011</v>
      </c>
      <c r="E653" s="46">
        <f t="shared" si="337"/>
        <v>6714.04</v>
      </c>
      <c r="F653" s="46">
        <f t="shared" si="337"/>
        <v>4994.72</v>
      </c>
      <c r="G653" s="46">
        <f t="shared" si="337"/>
        <v>0</v>
      </c>
    </row>
    <row r="654" spans="1:7" ht="14" hidden="1" x14ac:dyDescent="0.15">
      <c r="A654" s="31">
        <v>67</v>
      </c>
      <c r="B654" s="33"/>
      <c r="C654" s="46">
        <f t="shared" ref="C654:G654" si="338">+C354*$K$4</f>
        <v>10657.77</v>
      </c>
      <c r="D654" s="46">
        <f t="shared" si="338"/>
        <v>10224.76</v>
      </c>
      <c r="E654" s="46">
        <f t="shared" si="338"/>
        <v>7372.83</v>
      </c>
      <c r="F654" s="46">
        <f t="shared" si="338"/>
        <v>5483.91</v>
      </c>
      <c r="G654" s="46">
        <f t="shared" si="338"/>
        <v>0</v>
      </c>
    </row>
    <row r="655" spans="1:7" ht="14" hidden="1" x14ac:dyDescent="0.15">
      <c r="A655" s="31">
        <v>68</v>
      </c>
      <c r="B655" s="33"/>
      <c r="C655" s="46">
        <f t="shared" ref="C655:G655" si="339">+C355*$K$4</f>
        <v>11651.52</v>
      </c>
      <c r="D655" s="46">
        <f t="shared" si="339"/>
        <v>11179.82</v>
      </c>
      <c r="E655" s="46">
        <f t="shared" si="339"/>
        <v>8069.25</v>
      </c>
      <c r="F655" s="46">
        <f t="shared" si="339"/>
        <v>6002.7800000000007</v>
      </c>
      <c r="G655" s="46">
        <f t="shared" si="339"/>
        <v>0</v>
      </c>
    </row>
    <row r="656" spans="1:7" ht="14" hidden="1" x14ac:dyDescent="0.15">
      <c r="A656" s="31">
        <v>69</v>
      </c>
      <c r="B656" s="33"/>
      <c r="C656" s="46">
        <f t="shared" ref="C656:G656" si="340">+C356*$K$4</f>
        <v>12699.86</v>
      </c>
      <c r="D656" s="46">
        <f t="shared" si="340"/>
        <v>12184.7</v>
      </c>
      <c r="E656" s="46">
        <f t="shared" si="340"/>
        <v>8803.3000000000011</v>
      </c>
      <c r="F656" s="46">
        <f t="shared" si="340"/>
        <v>6549.21</v>
      </c>
      <c r="G656" s="46">
        <f t="shared" si="340"/>
        <v>0</v>
      </c>
    </row>
    <row r="657" spans="1:7" ht="14" hidden="1" x14ac:dyDescent="0.15">
      <c r="A657" s="31">
        <v>70</v>
      </c>
      <c r="B657" s="33"/>
      <c r="C657" s="46">
        <f t="shared" ref="C657:G657" si="341">+C357*$K$4</f>
        <v>13799.08</v>
      </c>
      <c r="D657" s="46">
        <f t="shared" si="341"/>
        <v>13239.400000000001</v>
      </c>
      <c r="E657" s="46">
        <f t="shared" si="341"/>
        <v>9576.57</v>
      </c>
      <c r="F657" s="46">
        <f t="shared" si="341"/>
        <v>7123.2000000000007</v>
      </c>
      <c r="G657" s="46">
        <f t="shared" si="341"/>
        <v>0</v>
      </c>
    </row>
    <row r="658" spans="1:7" ht="14" hidden="1" x14ac:dyDescent="0.15">
      <c r="A658" s="31">
        <v>71</v>
      </c>
      <c r="B658" s="33"/>
      <c r="C658" s="46">
        <f t="shared" ref="C658:G658" si="342">+C358*$K$4</f>
        <v>14948.650000000001</v>
      </c>
      <c r="D658" s="46">
        <f t="shared" si="342"/>
        <v>14343.92</v>
      </c>
      <c r="E658" s="46">
        <f t="shared" si="342"/>
        <v>10385.35</v>
      </c>
      <c r="F658" s="46">
        <f t="shared" si="342"/>
        <v>7724.22</v>
      </c>
      <c r="G658" s="46">
        <f t="shared" si="342"/>
        <v>0</v>
      </c>
    </row>
    <row r="659" spans="1:7" ht="14" hidden="1" x14ac:dyDescent="0.15">
      <c r="A659" s="31">
        <v>72</v>
      </c>
      <c r="B659" s="33"/>
      <c r="C659" s="46">
        <f t="shared" ref="C659:G659" si="343">+C359*$K$4</f>
        <v>16151.220000000001</v>
      </c>
      <c r="D659" s="46">
        <f t="shared" si="343"/>
        <v>15497.2</v>
      </c>
      <c r="E659" s="46">
        <f t="shared" si="343"/>
        <v>11233.880000000001</v>
      </c>
      <c r="F659" s="46">
        <f t="shared" si="343"/>
        <v>8355.98</v>
      </c>
      <c r="G659" s="46">
        <f t="shared" si="343"/>
        <v>0</v>
      </c>
    </row>
    <row r="660" spans="1:7" ht="14" hidden="1" x14ac:dyDescent="0.15">
      <c r="A660" s="31">
        <v>73</v>
      </c>
      <c r="B660" s="33"/>
      <c r="C660" s="46">
        <f t="shared" ref="C660:G660" si="344">+C360*$K$4</f>
        <v>17406.79</v>
      </c>
      <c r="D660" s="46">
        <f t="shared" si="344"/>
        <v>16700.830000000002</v>
      </c>
      <c r="E660" s="46">
        <f t="shared" si="344"/>
        <v>12118.980000000001</v>
      </c>
      <c r="F660" s="46">
        <f t="shared" si="344"/>
        <v>9014.77</v>
      </c>
      <c r="G660" s="46">
        <f t="shared" si="344"/>
        <v>0</v>
      </c>
    </row>
    <row r="661" spans="1:7" ht="14" hidden="1" x14ac:dyDescent="0.15">
      <c r="A661" s="31">
        <v>74</v>
      </c>
      <c r="B661" s="33"/>
      <c r="C661" s="46">
        <f t="shared" ref="C661:G661" si="345">+C361*$K$4</f>
        <v>18713.77</v>
      </c>
      <c r="D661" s="46">
        <f t="shared" si="345"/>
        <v>17955.34</v>
      </c>
      <c r="E661" s="46">
        <f t="shared" si="345"/>
        <v>13043.300000000001</v>
      </c>
      <c r="F661" s="46">
        <f t="shared" si="345"/>
        <v>9702.18</v>
      </c>
      <c r="G661" s="46">
        <f t="shared" si="345"/>
        <v>0</v>
      </c>
    </row>
    <row r="662" spans="1:7" ht="14" hidden="1" x14ac:dyDescent="0.15">
      <c r="A662" s="31">
        <v>75</v>
      </c>
      <c r="B662" s="33"/>
      <c r="C662" s="46">
        <f t="shared" ref="C662:G662" si="346">+C362*$K$4</f>
        <v>20073.22</v>
      </c>
      <c r="D662" s="46">
        <f t="shared" si="346"/>
        <v>19259.14</v>
      </c>
      <c r="E662" s="46">
        <f t="shared" si="346"/>
        <v>14003.66</v>
      </c>
      <c r="F662" s="46">
        <f t="shared" si="346"/>
        <v>10416.620000000001</v>
      </c>
      <c r="G662" s="46">
        <f t="shared" si="346"/>
        <v>0</v>
      </c>
    </row>
    <row r="663" spans="1:7" ht="14" hidden="1" x14ac:dyDescent="0.15">
      <c r="A663" s="31">
        <v>76</v>
      </c>
      <c r="B663" s="33"/>
      <c r="C663" s="46">
        <f t="shared" ref="C663:G663" si="347">+C363*$K$4</f>
        <v>20073.22</v>
      </c>
      <c r="D663" s="46">
        <f t="shared" si="347"/>
        <v>19259.14</v>
      </c>
      <c r="E663" s="46">
        <f t="shared" si="347"/>
        <v>14003.66</v>
      </c>
      <c r="F663" s="46">
        <f t="shared" si="347"/>
        <v>10416.620000000001</v>
      </c>
      <c r="G663" s="46">
        <f t="shared" si="347"/>
        <v>0</v>
      </c>
    </row>
    <row r="664" spans="1:7" ht="14" hidden="1" x14ac:dyDescent="0.15">
      <c r="A664" s="31">
        <v>77</v>
      </c>
      <c r="B664" s="33"/>
      <c r="C664" s="46">
        <f t="shared" ref="C664:G664" si="348">+C364*$K$4</f>
        <v>20073.22</v>
      </c>
      <c r="D664" s="46">
        <f t="shared" si="348"/>
        <v>19259.14</v>
      </c>
      <c r="E664" s="46">
        <f t="shared" si="348"/>
        <v>14003.66</v>
      </c>
      <c r="F664" s="46">
        <f t="shared" si="348"/>
        <v>10416.620000000001</v>
      </c>
      <c r="G664" s="46">
        <f t="shared" si="348"/>
        <v>0</v>
      </c>
    </row>
    <row r="665" spans="1:7" ht="14" hidden="1" x14ac:dyDescent="0.15">
      <c r="A665" s="31">
        <v>78</v>
      </c>
      <c r="B665" s="33"/>
      <c r="C665" s="46">
        <f t="shared" ref="C665:G665" si="349">+C365*$K$4</f>
        <v>20073.22</v>
      </c>
      <c r="D665" s="46">
        <f t="shared" si="349"/>
        <v>19259.14</v>
      </c>
      <c r="E665" s="46">
        <f t="shared" si="349"/>
        <v>14003.66</v>
      </c>
      <c r="F665" s="46">
        <f t="shared" si="349"/>
        <v>10416.620000000001</v>
      </c>
      <c r="G665" s="46">
        <f t="shared" si="349"/>
        <v>0</v>
      </c>
    </row>
    <row r="666" spans="1:7" ht="14" hidden="1" x14ac:dyDescent="0.15">
      <c r="A666" s="31">
        <v>79</v>
      </c>
      <c r="B666" s="33"/>
      <c r="C666" s="46">
        <f t="shared" ref="C666:G666" si="350">+C366*$K$4</f>
        <v>20073.22</v>
      </c>
      <c r="D666" s="46">
        <f t="shared" si="350"/>
        <v>19259.14</v>
      </c>
      <c r="E666" s="46">
        <f t="shared" si="350"/>
        <v>14003.66</v>
      </c>
      <c r="F666" s="46">
        <f t="shared" si="350"/>
        <v>10416.620000000001</v>
      </c>
      <c r="G666" s="46">
        <f t="shared" si="350"/>
        <v>0</v>
      </c>
    </row>
    <row r="667" spans="1:7" ht="14" hidden="1" x14ac:dyDescent="0.15">
      <c r="A667" s="31">
        <v>80</v>
      </c>
      <c r="B667" s="33"/>
      <c r="C667" s="46">
        <f t="shared" ref="C667:G667" si="351">+C367*$K$4</f>
        <v>20073.22</v>
      </c>
      <c r="D667" s="46">
        <f t="shared" si="351"/>
        <v>19259.14</v>
      </c>
      <c r="E667" s="46">
        <f t="shared" si="351"/>
        <v>14003.66</v>
      </c>
      <c r="F667" s="46">
        <f t="shared" si="351"/>
        <v>10416.620000000001</v>
      </c>
      <c r="G667" s="46">
        <f t="shared" si="351"/>
        <v>0</v>
      </c>
    </row>
    <row r="668" spans="1:7" ht="14" hidden="1" x14ac:dyDescent="0.15">
      <c r="A668" s="31">
        <v>81</v>
      </c>
      <c r="B668" s="33"/>
      <c r="C668" s="46">
        <f t="shared" ref="C668:G668" si="352">+C368*$K$4</f>
        <v>20073.22</v>
      </c>
      <c r="D668" s="46">
        <f t="shared" si="352"/>
        <v>19259.14</v>
      </c>
      <c r="E668" s="46">
        <f t="shared" si="352"/>
        <v>14003.66</v>
      </c>
      <c r="F668" s="46">
        <f t="shared" si="352"/>
        <v>10416.620000000001</v>
      </c>
      <c r="G668" s="46">
        <f t="shared" si="352"/>
        <v>0</v>
      </c>
    </row>
    <row r="669" spans="1:7" ht="14" hidden="1" x14ac:dyDescent="0.15">
      <c r="A669" s="31">
        <v>82</v>
      </c>
      <c r="B669" s="33"/>
      <c r="C669" s="46">
        <f t="shared" ref="C669:G669" si="353">+C369*$K$4</f>
        <v>20073.22</v>
      </c>
      <c r="D669" s="46">
        <f t="shared" si="353"/>
        <v>19259.14</v>
      </c>
      <c r="E669" s="46">
        <f t="shared" si="353"/>
        <v>14003.66</v>
      </c>
      <c r="F669" s="46">
        <f t="shared" si="353"/>
        <v>10416.620000000001</v>
      </c>
      <c r="G669" s="46">
        <f t="shared" si="353"/>
        <v>0</v>
      </c>
    </row>
    <row r="670" spans="1:7" ht="14" hidden="1" x14ac:dyDescent="0.15">
      <c r="A670" s="31">
        <v>83</v>
      </c>
      <c r="B670" s="33"/>
      <c r="C670" s="46">
        <f t="shared" ref="C670:G670" si="354">+C370*$K$4</f>
        <v>20073.22</v>
      </c>
      <c r="D670" s="46">
        <f t="shared" si="354"/>
        <v>19259.14</v>
      </c>
      <c r="E670" s="46">
        <f t="shared" si="354"/>
        <v>14003.66</v>
      </c>
      <c r="F670" s="46">
        <f t="shared" si="354"/>
        <v>10416.620000000001</v>
      </c>
      <c r="G670" s="46">
        <f t="shared" si="354"/>
        <v>0</v>
      </c>
    </row>
    <row r="671" spans="1:7" ht="14" hidden="1" x14ac:dyDescent="0.15">
      <c r="A671" s="31">
        <v>84</v>
      </c>
      <c r="B671" s="33" t="s">
        <v>3</v>
      </c>
      <c r="C671" s="46">
        <f t="shared" ref="C671:G671" si="355">+C371*$K$4</f>
        <v>20073.22</v>
      </c>
      <c r="D671" s="46">
        <f t="shared" si="355"/>
        <v>19259.14</v>
      </c>
      <c r="E671" s="46">
        <f t="shared" si="355"/>
        <v>14003.66</v>
      </c>
      <c r="F671" s="46">
        <f t="shared" si="355"/>
        <v>10416.620000000001</v>
      </c>
      <c r="G671" s="46">
        <f t="shared" si="355"/>
        <v>0</v>
      </c>
    </row>
    <row r="672" spans="1:7" ht="14" hidden="1" x14ac:dyDescent="0.15">
      <c r="A672" s="31">
        <v>1</v>
      </c>
      <c r="B672" s="33" t="s">
        <v>4</v>
      </c>
      <c r="C672" s="46">
        <f t="shared" ref="C672:G672" si="356">+C372*$K$4</f>
        <v>990.57</v>
      </c>
      <c r="D672" s="46">
        <f t="shared" si="356"/>
        <v>951.88</v>
      </c>
      <c r="E672" s="46">
        <f t="shared" si="356"/>
        <v>735.64</v>
      </c>
      <c r="F672" s="46">
        <f t="shared" si="356"/>
        <v>548.02</v>
      </c>
      <c r="G672" s="46">
        <f t="shared" si="356"/>
        <v>0</v>
      </c>
    </row>
    <row r="673" spans="1:8" ht="14" hidden="1" x14ac:dyDescent="0.15">
      <c r="A673" s="31">
        <v>2</v>
      </c>
      <c r="B673" s="33" t="s">
        <v>1</v>
      </c>
      <c r="C673" s="46">
        <f t="shared" ref="C673:G673" si="357">+C373*$K$4</f>
        <v>1683.8100000000002</v>
      </c>
      <c r="D673" s="46">
        <f t="shared" si="357"/>
        <v>1615.44</v>
      </c>
      <c r="E673" s="46">
        <f t="shared" si="357"/>
        <v>1249.74</v>
      </c>
      <c r="F673" s="46">
        <f t="shared" si="357"/>
        <v>930.15000000000009</v>
      </c>
      <c r="G673" s="46">
        <f t="shared" si="357"/>
        <v>0</v>
      </c>
    </row>
    <row r="674" spans="1:8" ht="15" hidden="1" thickBot="1" x14ac:dyDescent="0.2">
      <c r="A674" s="34">
        <v>3</v>
      </c>
      <c r="B674" s="35" t="s">
        <v>5</v>
      </c>
      <c r="C674" s="46">
        <f t="shared" ref="C674:G674" si="358">+C374*$K$4</f>
        <v>2376.52</v>
      </c>
      <c r="D674" s="46">
        <f t="shared" si="358"/>
        <v>2281.65</v>
      </c>
      <c r="E674" s="46">
        <f t="shared" si="358"/>
        <v>1762.7800000000002</v>
      </c>
      <c r="F674" s="46">
        <f t="shared" si="358"/>
        <v>1311.22</v>
      </c>
      <c r="G674" s="46">
        <f t="shared" si="358"/>
        <v>0</v>
      </c>
    </row>
    <row r="675" spans="1:8" ht="14" hidden="1" thickBot="1" x14ac:dyDescent="0.2"/>
    <row r="676" spans="1:8" ht="18" hidden="1" x14ac:dyDescent="0.2">
      <c r="A676" s="383" t="s">
        <v>15</v>
      </c>
      <c r="B676" s="384"/>
      <c r="C676" s="384"/>
      <c r="D676" s="384"/>
      <c r="E676" s="384"/>
      <c r="F676" s="384"/>
      <c r="G676" s="385"/>
    </row>
    <row r="677" spans="1:8" ht="18" hidden="1" x14ac:dyDescent="0.2">
      <c r="A677" s="386" t="s">
        <v>12</v>
      </c>
      <c r="B677" s="387"/>
      <c r="C677" s="387"/>
      <c r="D677" s="387"/>
      <c r="E677" s="387"/>
      <c r="F677" s="387"/>
      <c r="G677" s="388"/>
      <c r="H677" s="47"/>
    </row>
    <row r="678" spans="1:8" hidden="1" x14ac:dyDescent="0.15">
      <c r="A678" s="380" t="s">
        <v>0</v>
      </c>
      <c r="B678" s="381"/>
      <c r="C678" s="381"/>
      <c r="D678" s="381"/>
      <c r="E678" s="381"/>
      <c r="F678" s="381"/>
      <c r="G678" s="382"/>
    </row>
    <row r="679" spans="1:8" hidden="1" x14ac:dyDescent="0.15">
      <c r="A679" s="39" t="s">
        <v>2</v>
      </c>
      <c r="B679" s="40" t="s">
        <v>2</v>
      </c>
      <c r="C679" s="53">
        <v>250</v>
      </c>
      <c r="D679" s="53">
        <v>2000</v>
      </c>
      <c r="E679" s="53">
        <v>3500</v>
      </c>
      <c r="F679" s="17">
        <v>5000</v>
      </c>
      <c r="G679" s="17">
        <v>10000</v>
      </c>
    </row>
    <row r="680" spans="1:8" ht="14" hidden="1" x14ac:dyDescent="0.15">
      <c r="A680" s="39">
        <v>18</v>
      </c>
      <c r="B680" s="40"/>
      <c r="C680" s="46">
        <f>+C6*$K$3</f>
        <v>2471.15</v>
      </c>
      <c r="D680" s="46">
        <f t="shared" ref="D680:G680" si="359">+D6*$K$3</f>
        <v>2165.3500000000004</v>
      </c>
      <c r="E680" s="46">
        <f t="shared" si="359"/>
        <v>1821.325</v>
      </c>
      <c r="F680" s="46">
        <f t="shared" si="359"/>
        <v>1579.6000000000001</v>
      </c>
      <c r="G680" s="46">
        <f t="shared" si="359"/>
        <v>1225.125</v>
      </c>
    </row>
    <row r="681" spans="1:8" ht="14" hidden="1" x14ac:dyDescent="0.15">
      <c r="A681" s="39">
        <v>19</v>
      </c>
      <c r="B681" s="40"/>
      <c r="C681" s="46">
        <f t="shared" ref="C681:G681" si="360">+C7*$K$3</f>
        <v>2471.15</v>
      </c>
      <c r="D681" s="46">
        <f t="shared" si="360"/>
        <v>2165.3500000000004</v>
      </c>
      <c r="E681" s="46">
        <f t="shared" si="360"/>
        <v>1821.325</v>
      </c>
      <c r="F681" s="46">
        <f t="shared" si="360"/>
        <v>1579.6000000000001</v>
      </c>
      <c r="G681" s="46">
        <f t="shared" si="360"/>
        <v>1225.125</v>
      </c>
    </row>
    <row r="682" spans="1:8" ht="14" hidden="1" x14ac:dyDescent="0.15">
      <c r="A682" s="39">
        <v>20</v>
      </c>
      <c r="B682" s="40"/>
      <c r="C682" s="46">
        <f t="shared" ref="C682:G682" si="361">+C8*$K$3</f>
        <v>2471.15</v>
      </c>
      <c r="D682" s="46">
        <f t="shared" si="361"/>
        <v>2165.3500000000004</v>
      </c>
      <c r="E682" s="46">
        <f t="shared" si="361"/>
        <v>1821.325</v>
      </c>
      <c r="F682" s="46">
        <f t="shared" si="361"/>
        <v>1579.6000000000001</v>
      </c>
      <c r="G682" s="46">
        <f t="shared" si="361"/>
        <v>1225.125</v>
      </c>
    </row>
    <row r="683" spans="1:8" ht="14" hidden="1" x14ac:dyDescent="0.15">
      <c r="A683" s="39">
        <v>21</v>
      </c>
      <c r="B683" s="40"/>
      <c r="C683" s="46">
        <f t="shared" ref="C683:G683" si="362">+C9*$K$3</f>
        <v>2471.15</v>
      </c>
      <c r="D683" s="46">
        <f t="shared" si="362"/>
        <v>2165.3500000000004</v>
      </c>
      <c r="E683" s="46">
        <f t="shared" si="362"/>
        <v>1821.325</v>
      </c>
      <c r="F683" s="46">
        <f t="shared" si="362"/>
        <v>1579.6000000000001</v>
      </c>
      <c r="G683" s="46">
        <f t="shared" si="362"/>
        <v>1225.125</v>
      </c>
    </row>
    <row r="684" spans="1:8" ht="14" hidden="1" x14ac:dyDescent="0.15">
      <c r="A684" s="39">
        <v>22</v>
      </c>
      <c r="B684" s="40"/>
      <c r="C684" s="46">
        <f t="shared" ref="C684:G684" si="363">+C10*$K$3</f>
        <v>2471.15</v>
      </c>
      <c r="D684" s="46">
        <f t="shared" si="363"/>
        <v>2165.3500000000004</v>
      </c>
      <c r="E684" s="46">
        <f t="shared" si="363"/>
        <v>1821.325</v>
      </c>
      <c r="F684" s="46">
        <f t="shared" si="363"/>
        <v>1579.6000000000001</v>
      </c>
      <c r="G684" s="46">
        <f t="shared" si="363"/>
        <v>1225.125</v>
      </c>
    </row>
    <row r="685" spans="1:8" ht="14" hidden="1" x14ac:dyDescent="0.15">
      <c r="A685" s="39">
        <v>23</v>
      </c>
      <c r="B685" s="40"/>
      <c r="C685" s="46">
        <f t="shared" ref="C685:G685" si="364">+C11*$K$3</f>
        <v>2471.15</v>
      </c>
      <c r="D685" s="46">
        <f t="shared" si="364"/>
        <v>2165.3500000000004</v>
      </c>
      <c r="E685" s="46">
        <f t="shared" si="364"/>
        <v>1821.325</v>
      </c>
      <c r="F685" s="46">
        <f t="shared" si="364"/>
        <v>1579.6000000000001</v>
      </c>
      <c r="G685" s="46">
        <f t="shared" si="364"/>
        <v>1225.125</v>
      </c>
    </row>
    <row r="686" spans="1:8" ht="14" hidden="1" x14ac:dyDescent="0.15">
      <c r="A686" s="39">
        <v>24</v>
      </c>
      <c r="B686" s="40"/>
      <c r="C686" s="46">
        <f t="shared" ref="C686:G686" si="365">+C12*$K$3</f>
        <v>2471.15</v>
      </c>
      <c r="D686" s="46">
        <f t="shared" si="365"/>
        <v>2165.3500000000004</v>
      </c>
      <c r="E686" s="46">
        <f t="shared" si="365"/>
        <v>1821.325</v>
      </c>
      <c r="F686" s="46">
        <f t="shared" si="365"/>
        <v>1579.6000000000001</v>
      </c>
      <c r="G686" s="46">
        <f t="shared" si="365"/>
        <v>1225.125</v>
      </c>
    </row>
    <row r="687" spans="1:8" ht="14" hidden="1" x14ac:dyDescent="0.15">
      <c r="A687" s="39">
        <v>25</v>
      </c>
      <c r="B687" s="40"/>
      <c r="C687" s="46">
        <f t="shared" ref="C687:G687" si="366">+C13*$K$3</f>
        <v>2640.8250000000003</v>
      </c>
      <c r="D687" s="46">
        <f t="shared" si="366"/>
        <v>2314.6750000000002</v>
      </c>
      <c r="E687" s="46">
        <f t="shared" si="366"/>
        <v>1935.1750000000002</v>
      </c>
      <c r="F687" s="46">
        <f t="shared" si="366"/>
        <v>1678.0500000000002</v>
      </c>
      <c r="G687" s="46">
        <f t="shared" si="366"/>
        <v>1301.575</v>
      </c>
    </row>
    <row r="688" spans="1:8" ht="14" hidden="1" x14ac:dyDescent="0.15">
      <c r="A688" s="39">
        <v>26</v>
      </c>
      <c r="B688" s="40"/>
      <c r="C688" s="46">
        <f t="shared" ref="C688:G688" si="367">+C14*$K$3</f>
        <v>2640.8250000000003</v>
      </c>
      <c r="D688" s="46">
        <f t="shared" si="367"/>
        <v>2314.6750000000002</v>
      </c>
      <c r="E688" s="46">
        <f t="shared" si="367"/>
        <v>1935.1750000000002</v>
      </c>
      <c r="F688" s="46">
        <f t="shared" si="367"/>
        <v>1678.0500000000002</v>
      </c>
      <c r="G688" s="46">
        <f t="shared" si="367"/>
        <v>1301.575</v>
      </c>
    </row>
    <row r="689" spans="1:7" ht="14" hidden="1" x14ac:dyDescent="0.15">
      <c r="A689" s="39">
        <v>27</v>
      </c>
      <c r="B689" s="40"/>
      <c r="C689" s="46">
        <f t="shared" ref="C689:G689" si="368">+C15*$K$3</f>
        <v>2640.8250000000003</v>
      </c>
      <c r="D689" s="46">
        <f t="shared" si="368"/>
        <v>2314.6750000000002</v>
      </c>
      <c r="E689" s="46">
        <f t="shared" si="368"/>
        <v>1935.1750000000002</v>
      </c>
      <c r="F689" s="46">
        <f t="shared" si="368"/>
        <v>1678.0500000000002</v>
      </c>
      <c r="G689" s="46">
        <f t="shared" si="368"/>
        <v>1301.575</v>
      </c>
    </row>
    <row r="690" spans="1:7" ht="14" hidden="1" x14ac:dyDescent="0.15">
      <c r="A690" s="39">
        <v>28</v>
      </c>
      <c r="B690" s="40"/>
      <c r="C690" s="46">
        <f t="shared" ref="C690:G690" si="369">+C16*$K$3</f>
        <v>2640.8250000000003</v>
      </c>
      <c r="D690" s="46">
        <f t="shared" si="369"/>
        <v>2314.6750000000002</v>
      </c>
      <c r="E690" s="46">
        <f t="shared" si="369"/>
        <v>1935.1750000000002</v>
      </c>
      <c r="F690" s="46">
        <f t="shared" si="369"/>
        <v>1678.0500000000002</v>
      </c>
      <c r="G690" s="46">
        <f t="shared" si="369"/>
        <v>1301.575</v>
      </c>
    </row>
    <row r="691" spans="1:7" ht="14" hidden="1" x14ac:dyDescent="0.15">
      <c r="A691" s="39">
        <v>29</v>
      </c>
      <c r="B691" s="40"/>
      <c r="C691" s="46">
        <f t="shared" ref="C691:G691" si="370">+C17*$K$3</f>
        <v>2640.8250000000003</v>
      </c>
      <c r="D691" s="46">
        <f t="shared" si="370"/>
        <v>2314.6750000000002</v>
      </c>
      <c r="E691" s="46">
        <f t="shared" si="370"/>
        <v>1935.1750000000002</v>
      </c>
      <c r="F691" s="46">
        <f t="shared" si="370"/>
        <v>1678.0500000000002</v>
      </c>
      <c r="G691" s="46">
        <f t="shared" si="370"/>
        <v>1301.575</v>
      </c>
    </row>
    <row r="692" spans="1:7" ht="14" hidden="1" x14ac:dyDescent="0.15">
      <c r="A692" s="39">
        <v>30</v>
      </c>
      <c r="B692" s="40"/>
      <c r="C692" s="46">
        <f t="shared" ref="C692:G692" si="371">+C18*$K$3</f>
        <v>2937.55</v>
      </c>
      <c r="D692" s="46">
        <f t="shared" si="371"/>
        <v>2574.8250000000003</v>
      </c>
      <c r="E692" s="46">
        <f t="shared" si="371"/>
        <v>2135.9250000000002</v>
      </c>
      <c r="F692" s="46">
        <f t="shared" si="371"/>
        <v>1851.8500000000001</v>
      </c>
      <c r="G692" s="46">
        <f t="shared" si="371"/>
        <v>1436.6000000000001</v>
      </c>
    </row>
    <row r="693" spans="1:7" ht="14" hidden="1" x14ac:dyDescent="0.15">
      <c r="A693" s="39">
        <v>31</v>
      </c>
      <c r="B693" s="40"/>
      <c r="C693" s="46">
        <f t="shared" ref="C693:G693" si="372">+C19*$K$3</f>
        <v>2937.55</v>
      </c>
      <c r="D693" s="46">
        <f t="shared" si="372"/>
        <v>2574.8250000000003</v>
      </c>
      <c r="E693" s="46">
        <f t="shared" si="372"/>
        <v>2135.9250000000002</v>
      </c>
      <c r="F693" s="46">
        <f t="shared" si="372"/>
        <v>1851.8500000000001</v>
      </c>
      <c r="G693" s="46">
        <f t="shared" si="372"/>
        <v>1436.6000000000001</v>
      </c>
    </row>
    <row r="694" spans="1:7" ht="14" hidden="1" x14ac:dyDescent="0.15">
      <c r="A694" s="39">
        <v>32</v>
      </c>
      <c r="B694" s="40"/>
      <c r="C694" s="46">
        <f t="shared" ref="C694:G694" si="373">+C20*$K$3</f>
        <v>2937.55</v>
      </c>
      <c r="D694" s="46">
        <f t="shared" si="373"/>
        <v>2574.8250000000003</v>
      </c>
      <c r="E694" s="46">
        <f t="shared" si="373"/>
        <v>2135.9250000000002</v>
      </c>
      <c r="F694" s="46">
        <f t="shared" si="373"/>
        <v>1851.8500000000001</v>
      </c>
      <c r="G694" s="46">
        <f t="shared" si="373"/>
        <v>1436.6000000000001</v>
      </c>
    </row>
    <row r="695" spans="1:7" ht="14" hidden="1" x14ac:dyDescent="0.15">
      <c r="A695" s="39">
        <v>33</v>
      </c>
      <c r="B695" s="40"/>
      <c r="C695" s="46">
        <f t="shared" ref="C695:G695" si="374">+C21*$K$3</f>
        <v>2937.55</v>
      </c>
      <c r="D695" s="46">
        <f t="shared" si="374"/>
        <v>2574.8250000000003</v>
      </c>
      <c r="E695" s="46">
        <f t="shared" si="374"/>
        <v>2135.9250000000002</v>
      </c>
      <c r="F695" s="46">
        <f t="shared" si="374"/>
        <v>1851.8500000000001</v>
      </c>
      <c r="G695" s="46">
        <f t="shared" si="374"/>
        <v>1436.6000000000001</v>
      </c>
    </row>
    <row r="696" spans="1:7" ht="14" hidden="1" x14ac:dyDescent="0.15">
      <c r="A696" s="39">
        <v>34</v>
      </c>
      <c r="B696" s="40"/>
      <c r="C696" s="46">
        <f t="shared" ref="C696:G696" si="375">+C22*$K$3</f>
        <v>2937.55</v>
      </c>
      <c r="D696" s="46">
        <f t="shared" si="375"/>
        <v>2574.8250000000003</v>
      </c>
      <c r="E696" s="46">
        <f t="shared" si="375"/>
        <v>2135.9250000000002</v>
      </c>
      <c r="F696" s="46">
        <f t="shared" si="375"/>
        <v>1851.8500000000001</v>
      </c>
      <c r="G696" s="46">
        <f t="shared" si="375"/>
        <v>1436.6000000000001</v>
      </c>
    </row>
    <row r="697" spans="1:7" ht="14" hidden="1" x14ac:dyDescent="0.15">
      <c r="A697" s="39">
        <v>35</v>
      </c>
      <c r="B697" s="40"/>
      <c r="C697" s="46">
        <f t="shared" ref="C697:G697" si="376">+C23*$K$3</f>
        <v>3279.3750000000005</v>
      </c>
      <c r="D697" s="46">
        <f t="shared" si="376"/>
        <v>2874.3</v>
      </c>
      <c r="E697" s="46">
        <f t="shared" si="376"/>
        <v>2371.0500000000002</v>
      </c>
      <c r="F697" s="46">
        <f t="shared" si="376"/>
        <v>2055.625</v>
      </c>
      <c r="G697" s="46">
        <f t="shared" si="376"/>
        <v>1594.45</v>
      </c>
    </row>
    <row r="698" spans="1:7" ht="14" hidden="1" x14ac:dyDescent="0.15">
      <c r="A698" s="39">
        <v>36</v>
      </c>
      <c r="B698" s="40"/>
      <c r="C698" s="46">
        <f t="shared" ref="C698:G698" si="377">+C24*$K$3</f>
        <v>3279.3750000000005</v>
      </c>
      <c r="D698" s="46">
        <f t="shared" si="377"/>
        <v>2874.3</v>
      </c>
      <c r="E698" s="46">
        <f t="shared" si="377"/>
        <v>2371.0500000000002</v>
      </c>
      <c r="F698" s="46">
        <f t="shared" si="377"/>
        <v>2055.625</v>
      </c>
      <c r="G698" s="46">
        <f t="shared" si="377"/>
        <v>1594.45</v>
      </c>
    </row>
    <row r="699" spans="1:7" ht="14" hidden="1" x14ac:dyDescent="0.15">
      <c r="A699" s="39">
        <v>37</v>
      </c>
      <c r="B699" s="40"/>
      <c r="C699" s="46">
        <f t="shared" ref="C699:G699" si="378">+C25*$K$3</f>
        <v>3279.3750000000005</v>
      </c>
      <c r="D699" s="46">
        <f t="shared" si="378"/>
        <v>2874.3</v>
      </c>
      <c r="E699" s="46">
        <f t="shared" si="378"/>
        <v>2371.0500000000002</v>
      </c>
      <c r="F699" s="46">
        <f t="shared" si="378"/>
        <v>2055.625</v>
      </c>
      <c r="G699" s="46">
        <f t="shared" si="378"/>
        <v>1594.45</v>
      </c>
    </row>
    <row r="700" spans="1:7" ht="14" hidden="1" x14ac:dyDescent="0.15">
      <c r="A700" s="39">
        <v>38</v>
      </c>
      <c r="B700" s="40"/>
      <c r="C700" s="46">
        <f t="shared" ref="C700:G700" si="379">+C26*$K$3</f>
        <v>3279.3750000000005</v>
      </c>
      <c r="D700" s="46">
        <f t="shared" si="379"/>
        <v>2874.3</v>
      </c>
      <c r="E700" s="46">
        <f t="shared" si="379"/>
        <v>2371.0500000000002</v>
      </c>
      <c r="F700" s="46">
        <f t="shared" si="379"/>
        <v>2055.625</v>
      </c>
      <c r="G700" s="46">
        <f t="shared" si="379"/>
        <v>1594.45</v>
      </c>
    </row>
    <row r="701" spans="1:7" ht="14" hidden="1" x14ac:dyDescent="0.15">
      <c r="A701" s="39">
        <v>39</v>
      </c>
      <c r="B701" s="40"/>
      <c r="C701" s="46">
        <f t="shared" ref="C701:G701" si="380">+C27*$K$3</f>
        <v>3279.3750000000005</v>
      </c>
      <c r="D701" s="46">
        <f t="shared" si="380"/>
        <v>2874.3</v>
      </c>
      <c r="E701" s="46">
        <f t="shared" si="380"/>
        <v>2371.0500000000002</v>
      </c>
      <c r="F701" s="46">
        <f t="shared" si="380"/>
        <v>2055.625</v>
      </c>
      <c r="G701" s="46">
        <f t="shared" si="380"/>
        <v>1594.45</v>
      </c>
    </row>
    <row r="702" spans="1:7" ht="14" hidden="1" x14ac:dyDescent="0.15">
      <c r="A702" s="39">
        <v>40</v>
      </c>
      <c r="B702" s="40"/>
      <c r="C702" s="46">
        <f t="shared" ref="C702:G702" si="381">+C28*$K$3</f>
        <v>3674.2750000000001</v>
      </c>
      <c r="D702" s="46">
        <f t="shared" si="381"/>
        <v>3219.9750000000004</v>
      </c>
      <c r="E702" s="46">
        <f t="shared" si="381"/>
        <v>2644.4</v>
      </c>
      <c r="F702" s="46">
        <f t="shared" si="381"/>
        <v>2292.9500000000003</v>
      </c>
      <c r="G702" s="46">
        <f t="shared" si="381"/>
        <v>1778.4250000000002</v>
      </c>
    </row>
    <row r="703" spans="1:7" ht="14" hidden="1" x14ac:dyDescent="0.15">
      <c r="A703" s="39">
        <v>41</v>
      </c>
      <c r="B703" s="40"/>
      <c r="C703" s="46">
        <f t="shared" ref="C703:G703" si="382">+C29*$K$3</f>
        <v>3674.2750000000001</v>
      </c>
      <c r="D703" s="46">
        <f t="shared" si="382"/>
        <v>3219.9750000000004</v>
      </c>
      <c r="E703" s="46">
        <f t="shared" si="382"/>
        <v>2644.4</v>
      </c>
      <c r="F703" s="46">
        <f t="shared" si="382"/>
        <v>2292.9500000000003</v>
      </c>
      <c r="G703" s="46">
        <f t="shared" si="382"/>
        <v>1778.4250000000002</v>
      </c>
    </row>
    <row r="704" spans="1:7" ht="14" hidden="1" x14ac:dyDescent="0.15">
      <c r="A704" s="39">
        <v>42</v>
      </c>
      <c r="B704" s="40"/>
      <c r="C704" s="46">
        <f t="shared" ref="C704:G704" si="383">+C30*$K$3</f>
        <v>3674.2750000000001</v>
      </c>
      <c r="D704" s="46">
        <f t="shared" si="383"/>
        <v>3219.9750000000004</v>
      </c>
      <c r="E704" s="46">
        <f t="shared" si="383"/>
        <v>2644.4</v>
      </c>
      <c r="F704" s="46">
        <f t="shared" si="383"/>
        <v>2292.9500000000003</v>
      </c>
      <c r="G704" s="46">
        <f t="shared" si="383"/>
        <v>1778.4250000000002</v>
      </c>
    </row>
    <row r="705" spans="1:7" ht="14" hidden="1" x14ac:dyDescent="0.15">
      <c r="A705" s="39">
        <v>43</v>
      </c>
      <c r="B705" s="40"/>
      <c r="C705" s="46">
        <f t="shared" ref="C705:G705" si="384">+C31*$K$3</f>
        <v>3674.2750000000001</v>
      </c>
      <c r="D705" s="46">
        <f t="shared" si="384"/>
        <v>3219.9750000000004</v>
      </c>
      <c r="E705" s="46">
        <f t="shared" si="384"/>
        <v>2644.4</v>
      </c>
      <c r="F705" s="46">
        <f t="shared" si="384"/>
        <v>2292.9500000000003</v>
      </c>
      <c r="G705" s="46">
        <f t="shared" si="384"/>
        <v>1778.4250000000002</v>
      </c>
    </row>
    <row r="706" spans="1:7" ht="14" hidden="1" x14ac:dyDescent="0.15">
      <c r="A706" s="39">
        <v>44</v>
      </c>
      <c r="B706" s="40"/>
      <c r="C706" s="46">
        <f t="shared" ref="C706:G706" si="385">+C32*$K$3</f>
        <v>3674.2750000000001</v>
      </c>
      <c r="D706" s="46">
        <f t="shared" si="385"/>
        <v>3219.9750000000004</v>
      </c>
      <c r="E706" s="46">
        <f t="shared" si="385"/>
        <v>2644.4</v>
      </c>
      <c r="F706" s="46">
        <f t="shared" si="385"/>
        <v>2292.9500000000003</v>
      </c>
      <c r="G706" s="46">
        <f t="shared" si="385"/>
        <v>1778.4250000000002</v>
      </c>
    </row>
    <row r="707" spans="1:7" ht="14" hidden="1" x14ac:dyDescent="0.15">
      <c r="A707" s="39">
        <v>45</v>
      </c>
      <c r="B707" s="40"/>
      <c r="C707" s="46">
        <f t="shared" ref="C707:G707" si="386">+C33*$K$3</f>
        <v>4111.25</v>
      </c>
      <c r="D707" s="46">
        <f t="shared" si="386"/>
        <v>3604.15</v>
      </c>
      <c r="E707" s="46">
        <f t="shared" si="386"/>
        <v>2951.0250000000001</v>
      </c>
      <c r="F707" s="46">
        <f t="shared" si="386"/>
        <v>2558.875</v>
      </c>
      <c r="G707" s="46">
        <f t="shared" si="386"/>
        <v>1984.6750000000002</v>
      </c>
    </row>
    <row r="708" spans="1:7" ht="14" hidden="1" x14ac:dyDescent="0.15">
      <c r="A708" s="39">
        <v>46</v>
      </c>
      <c r="B708" s="40"/>
      <c r="C708" s="46">
        <f t="shared" ref="C708:G708" si="387">+C34*$K$3</f>
        <v>4111.25</v>
      </c>
      <c r="D708" s="46">
        <f t="shared" si="387"/>
        <v>3604.15</v>
      </c>
      <c r="E708" s="46">
        <f t="shared" si="387"/>
        <v>2951.0250000000001</v>
      </c>
      <c r="F708" s="46">
        <f t="shared" si="387"/>
        <v>2558.875</v>
      </c>
      <c r="G708" s="46">
        <f t="shared" si="387"/>
        <v>1984.6750000000002</v>
      </c>
    </row>
    <row r="709" spans="1:7" ht="14" hidden="1" x14ac:dyDescent="0.15">
      <c r="A709" s="39">
        <v>47</v>
      </c>
      <c r="B709" s="40"/>
      <c r="C709" s="46">
        <f t="shared" ref="C709:G709" si="388">+C35*$K$3</f>
        <v>4111.25</v>
      </c>
      <c r="D709" s="46">
        <f t="shared" si="388"/>
        <v>3604.15</v>
      </c>
      <c r="E709" s="46">
        <f t="shared" si="388"/>
        <v>2951.0250000000001</v>
      </c>
      <c r="F709" s="46">
        <f t="shared" si="388"/>
        <v>2558.875</v>
      </c>
      <c r="G709" s="46">
        <f t="shared" si="388"/>
        <v>1984.6750000000002</v>
      </c>
    </row>
    <row r="710" spans="1:7" ht="14" hidden="1" x14ac:dyDescent="0.15">
      <c r="A710" s="39">
        <v>48</v>
      </c>
      <c r="B710" s="40"/>
      <c r="C710" s="46">
        <f t="shared" ref="C710:G710" si="389">+C36*$K$3</f>
        <v>4111.25</v>
      </c>
      <c r="D710" s="46">
        <f t="shared" si="389"/>
        <v>3604.15</v>
      </c>
      <c r="E710" s="46">
        <f t="shared" si="389"/>
        <v>2951.0250000000001</v>
      </c>
      <c r="F710" s="46">
        <f t="shared" si="389"/>
        <v>2558.875</v>
      </c>
      <c r="G710" s="46">
        <f t="shared" si="389"/>
        <v>1984.6750000000002</v>
      </c>
    </row>
    <row r="711" spans="1:7" ht="14" hidden="1" x14ac:dyDescent="0.15">
      <c r="A711" s="39">
        <v>49</v>
      </c>
      <c r="B711" s="40"/>
      <c r="C711" s="46">
        <f t="shared" ref="C711:G711" si="390">+C37*$K$3</f>
        <v>4111.25</v>
      </c>
      <c r="D711" s="46">
        <f t="shared" si="390"/>
        <v>3604.15</v>
      </c>
      <c r="E711" s="46">
        <f t="shared" si="390"/>
        <v>2951.0250000000001</v>
      </c>
      <c r="F711" s="46">
        <f t="shared" si="390"/>
        <v>2558.875</v>
      </c>
      <c r="G711" s="46">
        <f t="shared" si="390"/>
        <v>1984.6750000000002</v>
      </c>
    </row>
    <row r="712" spans="1:7" ht="14" hidden="1" x14ac:dyDescent="0.15">
      <c r="A712" s="39">
        <v>50</v>
      </c>
      <c r="B712" s="40"/>
      <c r="C712" s="46">
        <f t="shared" ref="C712:G712" si="391">+C38*$K$3</f>
        <v>4605.1500000000005</v>
      </c>
      <c r="D712" s="46">
        <f t="shared" si="391"/>
        <v>4036.7250000000004</v>
      </c>
      <c r="E712" s="46">
        <f t="shared" si="391"/>
        <v>3296.7000000000003</v>
      </c>
      <c r="F712" s="46">
        <f t="shared" si="391"/>
        <v>2858.6250000000005</v>
      </c>
      <c r="G712" s="46">
        <f t="shared" si="391"/>
        <v>2217.3250000000003</v>
      </c>
    </row>
    <row r="713" spans="1:7" ht="14" hidden="1" x14ac:dyDescent="0.15">
      <c r="A713" s="39">
        <v>51</v>
      </c>
      <c r="B713" s="40"/>
      <c r="C713" s="46">
        <f t="shared" ref="C713:G713" si="392">+C39*$K$3</f>
        <v>4605.1500000000005</v>
      </c>
      <c r="D713" s="46">
        <f t="shared" si="392"/>
        <v>4036.7250000000004</v>
      </c>
      <c r="E713" s="46">
        <f t="shared" si="392"/>
        <v>3296.7000000000003</v>
      </c>
      <c r="F713" s="46">
        <f t="shared" si="392"/>
        <v>2858.6250000000005</v>
      </c>
      <c r="G713" s="46">
        <f t="shared" si="392"/>
        <v>2217.3250000000003</v>
      </c>
    </row>
    <row r="714" spans="1:7" ht="14" hidden="1" x14ac:dyDescent="0.15">
      <c r="A714" s="39">
        <v>52</v>
      </c>
      <c r="B714" s="40"/>
      <c r="C714" s="46">
        <f t="shared" ref="C714:G714" si="393">+C40*$K$3</f>
        <v>4605.1500000000005</v>
      </c>
      <c r="D714" s="46">
        <f t="shared" si="393"/>
        <v>4036.7250000000004</v>
      </c>
      <c r="E714" s="46">
        <f t="shared" si="393"/>
        <v>3296.7000000000003</v>
      </c>
      <c r="F714" s="46">
        <f t="shared" si="393"/>
        <v>2858.6250000000005</v>
      </c>
      <c r="G714" s="46">
        <f t="shared" si="393"/>
        <v>2217.3250000000003</v>
      </c>
    </row>
    <row r="715" spans="1:7" ht="14" hidden="1" x14ac:dyDescent="0.15">
      <c r="A715" s="39">
        <v>53</v>
      </c>
      <c r="B715" s="40"/>
      <c r="C715" s="46">
        <f t="shared" ref="C715:G715" si="394">+C41*$K$3</f>
        <v>4605.1500000000005</v>
      </c>
      <c r="D715" s="46">
        <f t="shared" si="394"/>
        <v>4036.7250000000004</v>
      </c>
      <c r="E715" s="46">
        <f t="shared" si="394"/>
        <v>3296.7000000000003</v>
      </c>
      <c r="F715" s="46">
        <f t="shared" si="394"/>
        <v>2858.6250000000005</v>
      </c>
      <c r="G715" s="46">
        <f t="shared" si="394"/>
        <v>2217.3250000000003</v>
      </c>
    </row>
    <row r="716" spans="1:7" ht="14" hidden="1" x14ac:dyDescent="0.15">
      <c r="A716" s="39">
        <v>54</v>
      </c>
      <c r="B716" s="41"/>
      <c r="C716" s="46">
        <f t="shared" ref="C716:G716" si="395">+C42*$K$3</f>
        <v>4605.1500000000005</v>
      </c>
      <c r="D716" s="46">
        <f t="shared" si="395"/>
        <v>4036.7250000000004</v>
      </c>
      <c r="E716" s="46">
        <f t="shared" si="395"/>
        <v>3296.7000000000003</v>
      </c>
      <c r="F716" s="46">
        <f t="shared" si="395"/>
        <v>2858.6250000000005</v>
      </c>
      <c r="G716" s="46">
        <f t="shared" si="395"/>
        <v>2217.3250000000003</v>
      </c>
    </row>
    <row r="717" spans="1:7" ht="14" hidden="1" x14ac:dyDescent="0.15">
      <c r="A717" s="39">
        <v>55</v>
      </c>
      <c r="B717" s="41"/>
      <c r="C717" s="46">
        <f t="shared" ref="C717:G717" si="396">+C43*$K$3</f>
        <v>5148.8250000000007</v>
      </c>
      <c r="D717" s="46">
        <f t="shared" si="396"/>
        <v>4513.3</v>
      </c>
      <c r="E717" s="46">
        <f t="shared" si="396"/>
        <v>3680.8750000000005</v>
      </c>
      <c r="F717" s="46">
        <f t="shared" si="396"/>
        <v>3191.9250000000002</v>
      </c>
      <c r="G717" s="46">
        <f t="shared" si="396"/>
        <v>2475.8250000000003</v>
      </c>
    </row>
    <row r="718" spans="1:7" ht="14" hidden="1" x14ac:dyDescent="0.15">
      <c r="A718" s="39">
        <v>56</v>
      </c>
      <c r="B718" s="41"/>
      <c r="C718" s="46">
        <f t="shared" ref="C718:G718" si="397">+C44*$K$3</f>
        <v>5148.8250000000007</v>
      </c>
      <c r="D718" s="46">
        <f t="shared" si="397"/>
        <v>4513.3</v>
      </c>
      <c r="E718" s="46">
        <f t="shared" si="397"/>
        <v>3680.8750000000005</v>
      </c>
      <c r="F718" s="46">
        <f t="shared" si="397"/>
        <v>3191.9250000000002</v>
      </c>
      <c r="G718" s="46">
        <f t="shared" si="397"/>
        <v>2475.8250000000003</v>
      </c>
    </row>
    <row r="719" spans="1:7" ht="14" hidden="1" x14ac:dyDescent="0.15">
      <c r="A719" s="39">
        <v>57</v>
      </c>
      <c r="B719" s="41"/>
      <c r="C719" s="46">
        <f t="shared" ref="C719:G719" si="398">+C45*$K$3</f>
        <v>5148.8250000000007</v>
      </c>
      <c r="D719" s="46">
        <f t="shared" si="398"/>
        <v>4513.3</v>
      </c>
      <c r="E719" s="46">
        <f t="shared" si="398"/>
        <v>3680.8750000000005</v>
      </c>
      <c r="F719" s="46">
        <f t="shared" si="398"/>
        <v>3191.9250000000002</v>
      </c>
      <c r="G719" s="46">
        <f t="shared" si="398"/>
        <v>2475.8250000000003</v>
      </c>
    </row>
    <row r="720" spans="1:7" ht="14" hidden="1" x14ac:dyDescent="0.15">
      <c r="A720" s="39">
        <v>58</v>
      </c>
      <c r="B720" s="41"/>
      <c r="C720" s="46">
        <f t="shared" ref="C720:G720" si="399">+C46*$K$3</f>
        <v>5148.8250000000007</v>
      </c>
      <c r="D720" s="46">
        <f t="shared" si="399"/>
        <v>4513.3</v>
      </c>
      <c r="E720" s="46">
        <f t="shared" si="399"/>
        <v>3680.8750000000005</v>
      </c>
      <c r="F720" s="46">
        <f t="shared" si="399"/>
        <v>3191.9250000000002</v>
      </c>
      <c r="G720" s="46">
        <f t="shared" si="399"/>
        <v>2475.8250000000003</v>
      </c>
    </row>
    <row r="721" spans="1:7" ht="14" hidden="1" x14ac:dyDescent="0.15">
      <c r="A721" s="39">
        <v>59</v>
      </c>
      <c r="B721" s="41"/>
      <c r="C721" s="46">
        <f t="shared" ref="C721:G721" si="400">+C47*$K$3</f>
        <v>5148.8250000000007</v>
      </c>
      <c r="D721" s="46">
        <f t="shared" si="400"/>
        <v>4513.3</v>
      </c>
      <c r="E721" s="46">
        <f t="shared" si="400"/>
        <v>3680.8750000000005</v>
      </c>
      <c r="F721" s="46">
        <f t="shared" si="400"/>
        <v>3191.9250000000002</v>
      </c>
      <c r="G721" s="46">
        <f t="shared" si="400"/>
        <v>2475.8250000000003</v>
      </c>
    </row>
    <row r="722" spans="1:7" ht="14" hidden="1" x14ac:dyDescent="0.15">
      <c r="A722" s="39">
        <v>60</v>
      </c>
      <c r="B722" s="41"/>
      <c r="C722" s="46">
        <f t="shared" ref="C722:G722" si="401">+C48*$K$3</f>
        <v>5510.7250000000004</v>
      </c>
      <c r="D722" s="46">
        <f t="shared" si="401"/>
        <v>4830.1000000000004</v>
      </c>
      <c r="E722" s="46">
        <f t="shared" si="401"/>
        <v>3936.3500000000004</v>
      </c>
      <c r="F722" s="46">
        <f t="shared" si="401"/>
        <v>3413.8500000000004</v>
      </c>
      <c r="G722" s="46">
        <f t="shared" si="401"/>
        <v>2647.7000000000003</v>
      </c>
    </row>
    <row r="723" spans="1:7" ht="14" hidden="1" x14ac:dyDescent="0.15">
      <c r="A723" s="39">
        <v>61</v>
      </c>
      <c r="B723" s="41"/>
      <c r="C723" s="46">
        <f t="shared" ref="C723:G723" si="402">+C49*$K$3</f>
        <v>6141.0250000000005</v>
      </c>
      <c r="D723" s="46">
        <f t="shared" si="402"/>
        <v>5382.85</v>
      </c>
      <c r="E723" s="46">
        <f t="shared" si="402"/>
        <v>4384.05</v>
      </c>
      <c r="F723" s="46">
        <f t="shared" si="402"/>
        <v>3801.6000000000004</v>
      </c>
      <c r="G723" s="46">
        <f t="shared" si="402"/>
        <v>2948.55</v>
      </c>
    </row>
    <row r="724" spans="1:7" ht="14" hidden="1" x14ac:dyDescent="0.15">
      <c r="A724" s="39">
        <v>62</v>
      </c>
      <c r="B724" s="41"/>
      <c r="C724" s="46">
        <f t="shared" ref="C724:G724" si="403">+C50*$K$3</f>
        <v>6822.7500000000009</v>
      </c>
      <c r="D724" s="46">
        <f t="shared" si="403"/>
        <v>5980.7000000000007</v>
      </c>
      <c r="E724" s="46">
        <f t="shared" si="403"/>
        <v>4869.7000000000007</v>
      </c>
      <c r="F724" s="46">
        <f t="shared" si="403"/>
        <v>4222.3500000000004</v>
      </c>
      <c r="G724" s="46">
        <f t="shared" si="403"/>
        <v>3274.7000000000003</v>
      </c>
    </row>
    <row r="725" spans="1:7" ht="14" hidden="1" x14ac:dyDescent="0.15">
      <c r="A725" s="39">
        <v>63</v>
      </c>
      <c r="B725" s="41"/>
      <c r="C725" s="46">
        <f t="shared" ref="C725:G725" si="404">+C51*$K$3</f>
        <v>7556.4500000000007</v>
      </c>
      <c r="D725" s="46">
        <f t="shared" si="404"/>
        <v>6623.6500000000005</v>
      </c>
      <c r="E725" s="46">
        <f t="shared" si="404"/>
        <v>5393.0250000000005</v>
      </c>
      <c r="F725" s="46">
        <f t="shared" si="404"/>
        <v>4676.1000000000004</v>
      </c>
      <c r="G725" s="46">
        <f t="shared" si="404"/>
        <v>3627.2500000000005</v>
      </c>
    </row>
    <row r="726" spans="1:7" ht="14" hidden="1" x14ac:dyDescent="0.15">
      <c r="A726" s="39">
        <v>64</v>
      </c>
      <c r="B726" s="41"/>
      <c r="C726" s="46">
        <f t="shared" ref="C726:G726" si="405">+C52*$K$3</f>
        <v>8341.85</v>
      </c>
      <c r="D726" s="46">
        <f t="shared" si="405"/>
        <v>7311.1500000000005</v>
      </c>
      <c r="E726" s="46">
        <f t="shared" si="405"/>
        <v>5954.0250000000005</v>
      </c>
      <c r="F726" s="46">
        <f t="shared" si="405"/>
        <v>5162.8500000000004</v>
      </c>
      <c r="G726" s="46">
        <f t="shared" si="405"/>
        <v>4004.2750000000005</v>
      </c>
    </row>
    <row r="727" spans="1:7" ht="14" hidden="1" x14ac:dyDescent="0.15">
      <c r="A727" s="39">
        <v>65</v>
      </c>
      <c r="B727" s="41"/>
      <c r="C727" s="46">
        <f t="shared" ref="C727:G727" si="406">+C53*$K$3</f>
        <v>9177.85</v>
      </c>
      <c r="D727" s="46">
        <f t="shared" si="406"/>
        <v>8044.3000000000011</v>
      </c>
      <c r="E727" s="46">
        <f t="shared" si="406"/>
        <v>6553.2500000000009</v>
      </c>
      <c r="F727" s="46">
        <f t="shared" si="406"/>
        <v>5682.3250000000007</v>
      </c>
      <c r="G727" s="46">
        <f t="shared" si="406"/>
        <v>4407.1500000000005</v>
      </c>
    </row>
    <row r="728" spans="1:7" ht="14" hidden="1" x14ac:dyDescent="0.15">
      <c r="A728" s="39">
        <v>66</v>
      </c>
      <c r="B728" s="41"/>
      <c r="C728" s="46">
        <f t="shared" ref="C728:G728" si="407">+C54*$K$3</f>
        <v>10065.550000000001</v>
      </c>
      <c r="D728" s="46">
        <f t="shared" si="407"/>
        <v>8822.2750000000015</v>
      </c>
      <c r="E728" s="46">
        <f t="shared" si="407"/>
        <v>7191.2500000000009</v>
      </c>
      <c r="F728" s="46">
        <f t="shared" si="407"/>
        <v>6235.35</v>
      </c>
      <c r="G728" s="46">
        <f t="shared" si="407"/>
        <v>4835.6000000000004</v>
      </c>
    </row>
    <row r="729" spans="1:7" ht="14" hidden="1" x14ac:dyDescent="0.15">
      <c r="A729" s="39">
        <v>67</v>
      </c>
      <c r="B729" s="41"/>
      <c r="C729" s="46">
        <f t="shared" ref="C729:G729" si="408">+C55*$K$3</f>
        <v>11004.95</v>
      </c>
      <c r="D729" s="46">
        <f t="shared" si="408"/>
        <v>9645.625</v>
      </c>
      <c r="E729" s="46">
        <f t="shared" si="408"/>
        <v>7866.3750000000009</v>
      </c>
      <c r="F729" s="46">
        <f t="shared" si="408"/>
        <v>6820.8250000000007</v>
      </c>
      <c r="G729" s="46">
        <f t="shared" si="408"/>
        <v>5289.9000000000005</v>
      </c>
    </row>
    <row r="730" spans="1:7" ht="14" hidden="1" x14ac:dyDescent="0.15">
      <c r="A730" s="39">
        <v>68</v>
      </c>
      <c r="B730" s="41"/>
      <c r="C730" s="46">
        <f t="shared" ref="C730:G730" si="409">+C56*$K$3</f>
        <v>11995.225</v>
      </c>
      <c r="D730" s="46">
        <f t="shared" si="409"/>
        <v>10513.800000000001</v>
      </c>
      <c r="E730" s="46">
        <f t="shared" si="409"/>
        <v>8579.1750000000011</v>
      </c>
      <c r="F730" s="46">
        <f t="shared" si="409"/>
        <v>7439.0250000000005</v>
      </c>
      <c r="G730" s="46">
        <f t="shared" si="409"/>
        <v>5769.2250000000004</v>
      </c>
    </row>
    <row r="731" spans="1:7" ht="14" hidden="1" x14ac:dyDescent="0.15">
      <c r="A731" s="39">
        <v>69</v>
      </c>
      <c r="B731" s="41"/>
      <c r="C731" s="46">
        <f t="shared" ref="C731:G731" si="410">+C57*$K$3</f>
        <v>13037.750000000002</v>
      </c>
      <c r="D731" s="46">
        <f t="shared" si="410"/>
        <v>11427.625000000002</v>
      </c>
      <c r="E731" s="46">
        <f t="shared" si="410"/>
        <v>9330.2000000000007</v>
      </c>
      <c r="F731" s="46">
        <f t="shared" si="410"/>
        <v>8090.7750000000005</v>
      </c>
      <c r="G731" s="46">
        <f t="shared" si="410"/>
        <v>6274.4000000000005</v>
      </c>
    </row>
    <row r="732" spans="1:7" ht="14" hidden="1" x14ac:dyDescent="0.15">
      <c r="A732" s="39">
        <v>70</v>
      </c>
      <c r="B732" s="41"/>
      <c r="C732" s="46">
        <f t="shared" ref="C732:G732" si="411">+C58*$K$3</f>
        <v>14130.6</v>
      </c>
      <c r="D732" s="46">
        <f t="shared" si="411"/>
        <v>12385.725</v>
      </c>
      <c r="E732" s="46">
        <f t="shared" si="411"/>
        <v>10118.900000000001</v>
      </c>
      <c r="F732" s="46">
        <f t="shared" si="411"/>
        <v>8774.1500000000015</v>
      </c>
      <c r="G732" s="46">
        <f t="shared" si="411"/>
        <v>6805.1500000000005</v>
      </c>
    </row>
    <row r="733" spans="1:7" ht="14" hidden="1" x14ac:dyDescent="0.15">
      <c r="A733" s="39">
        <v>71</v>
      </c>
      <c r="B733" s="41"/>
      <c r="C733" s="46">
        <f t="shared" ref="C733:G733" si="412">+C59*$K$3</f>
        <v>15276.525000000001</v>
      </c>
      <c r="D733" s="46">
        <f t="shared" si="412"/>
        <v>13389.750000000002</v>
      </c>
      <c r="E733" s="46">
        <f t="shared" si="412"/>
        <v>10945.825000000001</v>
      </c>
      <c r="F733" s="46">
        <f t="shared" si="412"/>
        <v>9491.625</v>
      </c>
      <c r="G733" s="46">
        <f t="shared" si="412"/>
        <v>7360.6500000000005</v>
      </c>
    </row>
    <row r="734" spans="1:7" ht="14" hidden="1" x14ac:dyDescent="0.15">
      <c r="A734" s="39">
        <v>72</v>
      </c>
      <c r="B734" s="41"/>
      <c r="C734" s="46">
        <f t="shared" ref="C734:G734" si="413">+C60*$K$3</f>
        <v>16471.95</v>
      </c>
      <c r="D734" s="46">
        <f t="shared" si="413"/>
        <v>14438.325000000001</v>
      </c>
      <c r="E734" s="46">
        <f t="shared" si="413"/>
        <v>11811.525000000001</v>
      </c>
      <c r="F734" s="46">
        <f t="shared" si="413"/>
        <v>10241.550000000001</v>
      </c>
      <c r="G734" s="46">
        <f t="shared" si="413"/>
        <v>7942.8250000000007</v>
      </c>
    </row>
    <row r="735" spans="1:7" ht="14" hidden="1" x14ac:dyDescent="0.15">
      <c r="A735" s="39">
        <v>73</v>
      </c>
      <c r="B735" s="41"/>
      <c r="C735" s="46">
        <f t="shared" ref="C735:G735" si="414">+C61*$K$3</f>
        <v>17720.45</v>
      </c>
      <c r="D735" s="46">
        <f t="shared" si="414"/>
        <v>15532.550000000001</v>
      </c>
      <c r="E735" s="46">
        <f t="shared" si="414"/>
        <v>12713.250000000002</v>
      </c>
      <c r="F735" s="46">
        <f t="shared" si="414"/>
        <v>11023.650000000001</v>
      </c>
      <c r="G735" s="46">
        <f t="shared" si="414"/>
        <v>8549.4750000000004</v>
      </c>
    </row>
    <row r="736" spans="1:7" ht="14" hidden="1" x14ac:dyDescent="0.15">
      <c r="A736" s="39">
        <v>74</v>
      </c>
      <c r="B736" s="41"/>
      <c r="C736" s="46">
        <f t="shared" ref="C736:G736" si="415">+C62*$K$3</f>
        <v>19020.100000000002</v>
      </c>
      <c r="D736" s="46">
        <f t="shared" si="415"/>
        <v>16671.600000000002</v>
      </c>
      <c r="E736" s="46">
        <f t="shared" si="415"/>
        <v>13654.300000000001</v>
      </c>
      <c r="F736" s="46">
        <f t="shared" si="415"/>
        <v>11839.575000000001</v>
      </c>
      <c r="G736" s="46">
        <f t="shared" si="415"/>
        <v>9181.9750000000004</v>
      </c>
    </row>
    <row r="737" spans="1:8" ht="14" hidden="1" x14ac:dyDescent="0.15">
      <c r="A737" s="39">
        <v>75</v>
      </c>
      <c r="B737" s="41"/>
      <c r="C737" s="46">
        <f t="shared" ref="C737:G737" si="416">+C63*$K$3</f>
        <v>20370.625</v>
      </c>
      <c r="D737" s="46">
        <f t="shared" si="416"/>
        <v>17855.475000000002</v>
      </c>
      <c r="E737" s="46">
        <f t="shared" si="416"/>
        <v>14633.025000000001</v>
      </c>
      <c r="F737" s="46">
        <f t="shared" si="416"/>
        <v>12688.225</v>
      </c>
      <c r="G737" s="46">
        <f t="shared" si="416"/>
        <v>9840.3250000000007</v>
      </c>
    </row>
    <row r="738" spans="1:8" ht="14" hidden="1" x14ac:dyDescent="0.15">
      <c r="A738" s="39">
        <v>76</v>
      </c>
      <c r="B738" s="41"/>
      <c r="C738" s="46">
        <f t="shared" ref="C738:G738" si="417">+C64*$K$3</f>
        <v>20370.625</v>
      </c>
      <c r="D738" s="46">
        <f t="shared" si="417"/>
        <v>17855.475000000002</v>
      </c>
      <c r="E738" s="46">
        <f t="shared" si="417"/>
        <v>14633.025000000001</v>
      </c>
      <c r="F738" s="46">
        <f t="shared" si="417"/>
        <v>12688.225</v>
      </c>
      <c r="G738" s="46">
        <f t="shared" si="417"/>
        <v>9840.3250000000007</v>
      </c>
    </row>
    <row r="739" spans="1:8" ht="14" hidden="1" x14ac:dyDescent="0.15">
      <c r="A739" s="39">
        <v>77</v>
      </c>
      <c r="B739" s="41"/>
      <c r="C739" s="46">
        <f t="shared" ref="C739:G739" si="418">+C65*$K$3</f>
        <v>20370.625</v>
      </c>
      <c r="D739" s="46">
        <f t="shared" si="418"/>
        <v>17855.475000000002</v>
      </c>
      <c r="E739" s="46">
        <f t="shared" si="418"/>
        <v>14633.025000000001</v>
      </c>
      <c r="F739" s="46">
        <f t="shared" si="418"/>
        <v>12688.225</v>
      </c>
      <c r="G739" s="46">
        <f t="shared" si="418"/>
        <v>9840.3250000000007</v>
      </c>
    </row>
    <row r="740" spans="1:8" ht="14" hidden="1" x14ac:dyDescent="0.15">
      <c r="A740" s="39">
        <v>78</v>
      </c>
      <c r="B740" s="41"/>
      <c r="C740" s="46">
        <f t="shared" ref="C740:G740" si="419">+C66*$K$3</f>
        <v>20370.625</v>
      </c>
      <c r="D740" s="46">
        <f t="shared" si="419"/>
        <v>17855.475000000002</v>
      </c>
      <c r="E740" s="46">
        <f t="shared" si="419"/>
        <v>14633.025000000001</v>
      </c>
      <c r="F740" s="46">
        <f t="shared" si="419"/>
        <v>12688.225</v>
      </c>
      <c r="G740" s="46">
        <f t="shared" si="419"/>
        <v>9840.3250000000007</v>
      </c>
    </row>
    <row r="741" spans="1:8" ht="14" hidden="1" x14ac:dyDescent="0.15">
      <c r="A741" s="39">
        <v>79</v>
      </c>
      <c r="B741" s="41"/>
      <c r="C741" s="46">
        <f t="shared" ref="C741:G741" si="420">+C67*$K$3</f>
        <v>20370.625</v>
      </c>
      <c r="D741" s="46">
        <f t="shared" si="420"/>
        <v>17855.475000000002</v>
      </c>
      <c r="E741" s="46">
        <f t="shared" si="420"/>
        <v>14633.025000000001</v>
      </c>
      <c r="F741" s="46">
        <f t="shared" si="420"/>
        <v>12688.225</v>
      </c>
      <c r="G741" s="46">
        <f t="shared" si="420"/>
        <v>9840.3250000000007</v>
      </c>
    </row>
    <row r="742" spans="1:8" ht="14" hidden="1" x14ac:dyDescent="0.15">
      <c r="A742" s="39">
        <v>80</v>
      </c>
      <c r="B742" s="41"/>
      <c r="C742" s="46">
        <f t="shared" ref="C742:G742" si="421">+C68*$K$3</f>
        <v>20370.625</v>
      </c>
      <c r="D742" s="46">
        <f t="shared" si="421"/>
        <v>17855.475000000002</v>
      </c>
      <c r="E742" s="46">
        <f t="shared" si="421"/>
        <v>14633.025000000001</v>
      </c>
      <c r="F742" s="46">
        <f t="shared" si="421"/>
        <v>12688.225</v>
      </c>
      <c r="G742" s="46">
        <f t="shared" si="421"/>
        <v>9840.3250000000007</v>
      </c>
    </row>
    <row r="743" spans="1:8" ht="14" hidden="1" x14ac:dyDescent="0.15">
      <c r="A743" s="39">
        <v>81</v>
      </c>
      <c r="B743" s="41"/>
      <c r="C743" s="46">
        <f t="shared" ref="C743:G743" si="422">+C69*$K$3</f>
        <v>20370.625</v>
      </c>
      <c r="D743" s="46">
        <f t="shared" si="422"/>
        <v>17855.475000000002</v>
      </c>
      <c r="E743" s="46">
        <f t="shared" si="422"/>
        <v>14633.025000000001</v>
      </c>
      <c r="F743" s="46">
        <f t="shared" si="422"/>
        <v>12688.225</v>
      </c>
      <c r="G743" s="46">
        <f t="shared" si="422"/>
        <v>9840.3250000000007</v>
      </c>
    </row>
    <row r="744" spans="1:8" ht="14" hidden="1" x14ac:dyDescent="0.15">
      <c r="A744" s="39">
        <v>82</v>
      </c>
      <c r="B744" s="41"/>
      <c r="C744" s="46">
        <f t="shared" ref="C744:G744" si="423">+C70*$K$3</f>
        <v>20370.625</v>
      </c>
      <c r="D744" s="46">
        <f t="shared" si="423"/>
        <v>17855.475000000002</v>
      </c>
      <c r="E744" s="46">
        <f t="shared" si="423"/>
        <v>14633.025000000001</v>
      </c>
      <c r="F744" s="46">
        <f t="shared" si="423"/>
        <v>12688.225</v>
      </c>
      <c r="G744" s="46">
        <f t="shared" si="423"/>
        <v>9840.3250000000007</v>
      </c>
    </row>
    <row r="745" spans="1:8" ht="14" hidden="1" x14ac:dyDescent="0.15">
      <c r="A745" s="39">
        <v>83</v>
      </c>
      <c r="B745" s="41"/>
      <c r="C745" s="46">
        <f t="shared" ref="C745:G745" si="424">+C71*$K$3</f>
        <v>20370.625</v>
      </c>
      <c r="D745" s="46">
        <f t="shared" si="424"/>
        <v>17855.475000000002</v>
      </c>
      <c r="E745" s="46">
        <f t="shared" si="424"/>
        <v>14633.025000000001</v>
      </c>
      <c r="F745" s="46">
        <f t="shared" si="424"/>
        <v>12688.225</v>
      </c>
      <c r="G745" s="46">
        <f t="shared" si="424"/>
        <v>9840.3250000000007</v>
      </c>
    </row>
    <row r="746" spans="1:8" ht="14" hidden="1" x14ac:dyDescent="0.15">
      <c r="A746" s="39">
        <v>84</v>
      </c>
      <c r="B746" s="41" t="s">
        <v>3</v>
      </c>
      <c r="C746" s="46">
        <f t="shared" ref="C746:G746" si="425">+C72*$K$3</f>
        <v>20370.625</v>
      </c>
      <c r="D746" s="46">
        <f t="shared" si="425"/>
        <v>17855.475000000002</v>
      </c>
      <c r="E746" s="46">
        <f t="shared" si="425"/>
        <v>14633.025000000001</v>
      </c>
      <c r="F746" s="46">
        <f t="shared" si="425"/>
        <v>12688.225</v>
      </c>
      <c r="G746" s="46">
        <f t="shared" si="425"/>
        <v>9840.3250000000007</v>
      </c>
    </row>
    <row r="747" spans="1:8" ht="14" hidden="1" x14ac:dyDescent="0.15">
      <c r="A747" s="39">
        <v>1</v>
      </c>
      <c r="B747" s="41" t="s">
        <v>4</v>
      </c>
      <c r="C747" s="46">
        <f t="shared" ref="C747:G747" si="426">+C73*$K$3</f>
        <v>1043.9000000000001</v>
      </c>
      <c r="D747" s="46">
        <f t="shared" si="426"/>
        <v>915.2</v>
      </c>
      <c r="E747" s="46">
        <f t="shared" si="426"/>
        <v>775.22500000000002</v>
      </c>
      <c r="F747" s="46">
        <f t="shared" si="426"/>
        <v>672.65000000000009</v>
      </c>
      <c r="G747" s="46">
        <f t="shared" si="426"/>
        <v>521.95000000000005</v>
      </c>
    </row>
    <row r="748" spans="1:8" ht="14" hidden="1" x14ac:dyDescent="0.15">
      <c r="A748" s="39">
        <v>2</v>
      </c>
      <c r="B748" s="41" t="s">
        <v>1</v>
      </c>
      <c r="C748" s="46">
        <f t="shared" ref="C748:G748" si="427">+C74*$K$3</f>
        <v>1775.1250000000002</v>
      </c>
      <c r="D748" s="46">
        <f t="shared" si="427"/>
        <v>1555.95</v>
      </c>
      <c r="E748" s="46">
        <f t="shared" si="427"/>
        <v>1317.8000000000002</v>
      </c>
      <c r="F748" s="46">
        <f t="shared" si="427"/>
        <v>1142.625</v>
      </c>
      <c r="G748" s="46">
        <f t="shared" si="427"/>
        <v>886.6</v>
      </c>
    </row>
    <row r="749" spans="1:8" ht="15" hidden="1" thickBot="1" x14ac:dyDescent="0.2">
      <c r="A749" s="39">
        <v>3</v>
      </c>
      <c r="B749" s="41" t="s">
        <v>5</v>
      </c>
      <c r="C749" s="46">
        <f t="shared" ref="C749:G749" si="428">+C75*$K$3</f>
        <v>2505.25</v>
      </c>
      <c r="D749" s="46">
        <f t="shared" si="428"/>
        <v>2196.15</v>
      </c>
      <c r="E749" s="46">
        <f t="shared" si="428"/>
        <v>1860.3750000000002</v>
      </c>
      <c r="F749" s="46">
        <f t="shared" si="428"/>
        <v>1613.15</v>
      </c>
      <c r="G749" s="46">
        <f t="shared" si="428"/>
        <v>1250.7</v>
      </c>
    </row>
    <row r="750" spans="1:8" ht="14" hidden="1" thickBot="1" x14ac:dyDescent="0.2">
      <c r="A750" s="45"/>
      <c r="B750" s="45"/>
      <c r="C750" s="45"/>
      <c r="D750" s="45"/>
      <c r="E750" s="45"/>
      <c r="F750" s="45"/>
      <c r="G750" s="45"/>
    </row>
    <row r="751" spans="1:8" ht="18" hidden="1" x14ac:dyDescent="0.2">
      <c r="A751" s="383" t="s">
        <v>17</v>
      </c>
      <c r="B751" s="384"/>
      <c r="C751" s="384"/>
      <c r="D751" s="384"/>
      <c r="E751" s="384"/>
      <c r="F751" s="384"/>
      <c r="G751" s="385"/>
    </row>
    <row r="752" spans="1:8" ht="18" hidden="1" x14ac:dyDescent="0.2">
      <c r="A752" s="386" t="s">
        <v>12</v>
      </c>
      <c r="B752" s="387"/>
      <c r="C752" s="387"/>
      <c r="D752" s="387"/>
      <c r="E752" s="387"/>
      <c r="F752" s="387"/>
      <c r="G752" s="388"/>
      <c r="H752" s="47"/>
    </row>
    <row r="753" spans="1:7" hidden="1" x14ac:dyDescent="0.15">
      <c r="A753" s="380" t="s">
        <v>0</v>
      </c>
      <c r="B753" s="381"/>
      <c r="C753" s="381"/>
      <c r="D753" s="381"/>
      <c r="E753" s="381"/>
      <c r="F753" s="381"/>
      <c r="G753" s="382"/>
    </row>
    <row r="754" spans="1:7" hidden="1" x14ac:dyDescent="0.15">
      <c r="A754" s="39" t="s">
        <v>2</v>
      </c>
      <c r="B754" s="40" t="s">
        <v>2</v>
      </c>
      <c r="C754" s="53">
        <v>250</v>
      </c>
      <c r="D754" s="53">
        <v>2000</v>
      </c>
      <c r="E754" s="53">
        <v>5000</v>
      </c>
      <c r="F754" s="17">
        <v>10000</v>
      </c>
      <c r="G754" s="44"/>
    </row>
    <row r="755" spans="1:7" ht="14" hidden="1" x14ac:dyDescent="0.15">
      <c r="A755" s="39">
        <v>18</v>
      </c>
      <c r="B755" s="41"/>
      <c r="C755" s="46">
        <f>+C155*$K$3</f>
        <v>1615.3500000000001</v>
      </c>
      <c r="D755" s="46">
        <f t="shared" ref="D755:G755" si="429">+D155*$K$3</f>
        <v>1465.7500000000002</v>
      </c>
      <c r="E755" s="46">
        <f t="shared" si="429"/>
        <v>1112.1000000000001</v>
      </c>
      <c r="F755" s="46">
        <f t="shared" si="429"/>
        <v>827.2</v>
      </c>
      <c r="G755" s="46">
        <f t="shared" si="429"/>
        <v>0</v>
      </c>
    </row>
    <row r="756" spans="1:7" ht="14" hidden="1" x14ac:dyDescent="0.15">
      <c r="A756" s="39">
        <v>19</v>
      </c>
      <c r="B756" s="41"/>
      <c r="C756" s="46">
        <f t="shared" ref="C756:G756" si="430">+C156*$K$3</f>
        <v>1615.3500000000001</v>
      </c>
      <c r="D756" s="46">
        <f t="shared" si="430"/>
        <v>1465.7500000000002</v>
      </c>
      <c r="E756" s="46">
        <f t="shared" si="430"/>
        <v>1112.1000000000001</v>
      </c>
      <c r="F756" s="46">
        <f t="shared" si="430"/>
        <v>827.2</v>
      </c>
      <c r="G756" s="46">
        <f t="shared" si="430"/>
        <v>0</v>
      </c>
    </row>
    <row r="757" spans="1:7" ht="14" hidden="1" x14ac:dyDescent="0.15">
      <c r="A757" s="39">
        <v>20</v>
      </c>
      <c r="B757" s="41"/>
      <c r="C757" s="46">
        <f t="shared" ref="C757:G757" si="431">+C157*$K$3</f>
        <v>1615.3500000000001</v>
      </c>
      <c r="D757" s="46">
        <f t="shared" si="431"/>
        <v>1465.7500000000002</v>
      </c>
      <c r="E757" s="46">
        <f t="shared" si="431"/>
        <v>1112.1000000000001</v>
      </c>
      <c r="F757" s="46">
        <f t="shared" si="431"/>
        <v>827.2</v>
      </c>
      <c r="G757" s="46">
        <f t="shared" si="431"/>
        <v>0</v>
      </c>
    </row>
    <row r="758" spans="1:7" ht="14" hidden="1" x14ac:dyDescent="0.15">
      <c r="A758" s="39">
        <v>21</v>
      </c>
      <c r="B758" s="41"/>
      <c r="C758" s="46">
        <f t="shared" ref="C758:G758" si="432">+C158*$K$3</f>
        <v>1615.3500000000001</v>
      </c>
      <c r="D758" s="46">
        <f t="shared" si="432"/>
        <v>1465.7500000000002</v>
      </c>
      <c r="E758" s="46">
        <f t="shared" si="432"/>
        <v>1112.1000000000001</v>
      </c>
      <c r="F758" s="46">
        <f t="shared" si="432"/>
        <v>827.2</v>
      </c>
      <c r="G758" s="46">
        <f t="shared" si="432"/>
        <v>0</v>
      </c>
    </row>
    <row r="759" spans="1:7" ht="14" hidden="1" x14ac:dyDescent="0.15">
      <c r="A759" s="39">
        <v>22</v>
      </c>
      <c r="B759" s="41"/>
      <c r="C759" s="46">
        <f t="shared" ref="C759:G759" si="433">+C159*$K$3</f>
        <v>1615.3500000000001</v>
      </c>
      <c r="D759" s="46">
        <f t="shared" si="433"/>
        <v>1465.7500000000002</v>
      </c>
      <c r="E759" s="46">
        <f t="shared" si="433"/>
        <v>1112.1000000000001</v>
      </c>
      <c r="F759" s="46">
        <f t="shared" si="433"/>
        <v>827.2</v>
      </c>
      <c r="G759" s="46">
        <f t="shared" si="433"/>
        <v>0</v>
      </c>
    </row>
    <row r="760" spans="1:7" ht="14" hidden="1" x14ac:dyDescent="0.15">
      <c r="A760" s="39">
        <v>23</v>
      </c>
      <c r="B760" s="41"/>
      <c r="C760" s="46">
        <f t="shared" ref="C760:G760" si="434">+C160*$K$3</f>
        <v>1615.3500000000001</v>
      </c>
      <c r="D760" s="46">
        <f t="shared" si="434"/>
        <v>1465.7500000000002</v>
      </c>
      <c r="E760" s="46">
        <f t="shared" si="434"/>
        <v>1112.1000000000001</v>
      </c>
      <c r="F760" s="46">
        <f t="shared" si="434"/>
        <v>827.2</v>
      </c>
      <c r="G760" s="46">
        <f t="shared" si="434"/>
        <v>0</v>
      </c>
    </row>
    <row r="761" spans="1:7" ht="14" hidden="1" x14ac:dyDescent="0.15">
      <c r="A761" s="39">
        <v>24</v>
      </c>
      <c r="B761" s="41"/>
      <c r="C761" s="46">
        <f t="shared" ref="C761:G761" si="435">+C161*$K$3</f>
        <v>1615.3500000000001</v>
      </c>
      <c r="D761" s="46">
        <f t="shared" si="435"/>
        <v>1465.7500000000002</v>
      </c>
      <c r="E761" s="46">
        <f t="shared" si="435"/>
        <v>1112.1000000000001</v>
      </c>
      <c r="F761" s="46">
        <f t="shared" si="435"/>
        <v>827.2</v>
      </c>
      <c r="G761" s="46">
        <f t="shared" si="435"/>
        <v>0</v>
      </c>
    </row>
    <row r="762" spans="1:7" ht="14" hidden="1" x14ac:dyDescent="0.15">
      <c r="A762" s="39">
        <v>25</v>
      </c>
      <c r="B762" s="41"/>
      <c r="C762" s="46">
        <f t="shared" ref="C762:G762" si="436">+C162*$K$3</f>
        <v>1725.9</v>
      </c>
      <c r="D762" s="46">
        <f t="shared" si="436"/>
        <v>1566.4</v>
      </c>
      <c r="E762" s="46">
        <f t="shared" si="436"/>
        <v>1176.1750000000002</v>
      </c>
      <c r="F762" s="46">
        <f t="shared" si="436"/>
        <v>875.32500000000005</v>
      </c>
      <c r="G762" s="46">
        <f t="shared" si="436"/>
        <v>0</v>
      </c>
    </row>
    <row r="763" spans="1:7" ht="14" hidden="1" x14ac:dyDescent="0.15">
      <c r="A763" s="39">
        <v>26</v>
      </c>
      <c r="B763" s="41"/>
      <c r="C763" s="46">
        <f t="shared" ref="C763:G763" si="437">+C163*$K$3</f>
        <v>1725.9</v>
      </c>
      <c r="D763" s="46">
        <f t="shared" si="437"/>
        <v>1566.4</v>
      </c>
      <c r="E763" s="46">
        <f t="shared" si="437"/>
        <v>1176.1750000000002</v>
      </c>
      <c r="F763" s="46">
        <f t="shared" si="437"/>
        <v>875.32500000000005</v>
      </c>
      <c r="G763" s="46">
        <f t="shared" si="437"/>
        <v>0</v>
      </c>
    </row>
    <row r="764" spans="1:7" ht="14" hidden="1" x14ac:dyDescent="0.15">
      <c r="A764" s="39">
        <v>27</v>
      </c>
      <c r="B764" s="41"/>
      <c r="C764" s="46">
        <f t="shared" ref="C764:G764" si="438">+C164*$K$3</f>
        <v>1725.9</v>
      </c>
      <c r="D764" s="46">
        <f t="shared" si="438"/>
        <v>1566.4</v>
      </c>
      <c r="E764" s="46">
        <f t="shared" si="438"/>
        <v>1176.1750000000002</v>
      </c>
      <c r="F764" s="46">
        <f t="shared" si="438"/>
        <v>875.32500000000005</v>
      </c>
      <c r="G764" s="46">
        <f t="shared" si="438"/>
        <v>0</v>
      </c>
    </row>
    <row r="765" spans="1:7" ht="14" hidden="1" x14ac:dyDescent="0.15">
      <c r="A765" s="39">
        <v>28</v>
      </c>
      <c r="B765" s="41"/>
      <c r="C765" s="46">
        <f t="shared" ref="C765:G765" si="439">+C165*$K$3</f>
        <v>1725.9</v>
      </c>
      <c r="D765" s="46">
        <f t="shared" si="439"/>
        <v>1566.4</v>
      </c>
      <c r="E765" s="46">
        <f t="shared" si="439"/>
        <v>1176.1750000000002</v>
      </c>
      <c r="F765" s="46">
        <f t="shared" si="439"/>
        <v>875.32500000000005</v>
      </c>
      <c r="G765" s="46">
        <f t="shared" si="439"/>
        <v>0</v>
      </c>
    </row>
    <row r="766" spans="1:7" ht="14" hidden="1" x14ac:dyDescent="0.15">
      <c r="A766" s="39">
        <v>29</v>
      </c>
      <c r="B766" s="41"/>
      <c r="C766" s="46">
        <f t="shared" ref="C766:G766" si="440">+C166*$K$3</f>
        <v>1725.9</v>
      </c>
      <c r="D766" s="46">
        <f t="shared" si="440"/>
        <v>1566.4</v>
      </c>
      <c r="E766" s="46">
        <f t="shared" si="440"/>
        <v>1176.1750000000002</v>
      </c>
      <c r="F766" s="46">
        <f t="shared" si="440"/>
        <v>875.32500000000005</v>
      </c>
      <c r="G766" s="46">
        <f t="shared" si="440"/>
        <v>0</v>
      </c>
    </row>
    <row r="767" spans="1:7" ht="14" hidden="1" x14ac:dyDescent="0.15">
      <c r="A767" s="39">
        <v>30</v>
      </c>
      <c r="B767" s="41"/>
      <c r="C767" s="46">
        <f t="shared" ref="C767:G767" si="441">+C167*$K$3</f>
        <v>1920.325</v>
      </c>
      <c r="D767" s="46">
        <f t="shared" si="441"/>
        <v>1742.1250000000002</v>
      </c>
      <c r="E767" s="46">
        <f t="shared" si="441"/>
        <v>1291.4000000000001</v>
      </c>
      <c r="F767" s="46">
        <f t="shared" si="441"/>
        <v>960.85</v>
      </c>
      <c r="G767" s="46">
        <f t="shared" si="441"/>
        <v>0</v>
      </c>
    </row>
    <row r="768" spans="1:7" ht="14" hidden="1" x14ac:dyDescent="0.15">
      <c r="A768" s="39">
        <v>31</v>
      </c>
      <c r="B768" s="41"/>
      <c r="C768" s="46">
        <f t="shared" ref="C768:G768" si="442">+C168*$K$3</f>
        <v>1920.325</v>
      </c>
      <c r="D768" s="46">
        <f t="shared" si="442"/>
        <v>1742.1250000000002</v>
      </c>
      <c r="E768" s="46">
        <f t="shared" si="442"/>
        <v>1291.4000000000001</v>
      </c>
      <c r="F768" s="46">
        <f t="shared" si="442"/>
        <v>960.85</v>
      </c>
      <c r="G768" s="46">
        <f t="shared" si="442"/>
        <v>0</v>
      </c>
    </row>
    <row r="769" spans="1:7" ht="14" hidden="1" x14ac:dyDescent="0.15">
      <c r="A769" s="39">
        <v>32</v>
      </c>
      <c r="B769" s="41"/>
      <c r="C769" s="46">
        <f t="shared" ref="C769:G769" si="443">+C169*$K$3</f>
        <v>1920.325</v>
      </c>
      <c r="D769" s="46">
        <f t="shared" si="443"/>
        <v>1742.1250000000002</v>
      </c>
      <c r="E769" s="46">
        <f t="shared" si="443"/>
        <v>1291.4000000000001</v>
      </c>
      <c r="F769" s="46">
        <f t="shared" si="443"/>
        <v>960.85</v>
      </c>
      <c r="G769" s="46">
        <f t="shared" si="443"/>
        <v>0</v>
      </c>
    </row>
    <row r="770" spans="1:7" ht="14" hidden="1" x14ac:dyDescent="0.15">
      <c r="A770" s="39">
        <v>33</v>
      </c>
      <c r="B770" s="41"/>
      <c r="C770" s="46">
        <f t="shared" ref="C770:G770" si="444">+C170*$K$3</f>
        <v>1920.325</v>
      </c>
      <c r="D770" s="46">
        <f t="shared" si="444"/>
        <v>1742.1250000000002</v>
      </c>
      <c r="E770" s="46">
        <f t="shared" si="444"/>
        <v>1291.4000000000001</v>
      </c>
      <c r="F770" s="46">
        <f t="shared" si="444"/>
        <v>960.85</v>
      </c>
      <c r="G770" s="46">
        <f t="shared" si="444"/>
        <v>0</v>
      </c>
    </row>
    <row r="771" spans="1:7" ht="14" hidden="1" x14ac:dyDescent="0.15">
      <c r="A771" s="39">
        <v>34</v>
      </c>
      <c r="B771" s="41"/>
      <c r="C771" s="46">
        <f t="shared" ref="C771:G771" si="445">+C171*$K$3</f>
        <v>1920.325</v>
      </c>
      <c r="D771" s="46">
        <f t="shared" si="445"/>
        <v>1742.1250000000002</v>
      </c>
      <c r="E771" s="46">
        <f t="shared" si="445"/>
        <v>1291.4000000000001</v>
      </c>
      <c r="F771" s="46">
        <f t="shared" si="445"/>
        <v>960.85</v>
      </c>
      <c r="G771" s="46">
        <f t="shared" si="445"/>
        <v>0</v>
      </c>
    </row>
    <row r="772" spans="1:7" ht="14" hidden="1" x14ac:dyDescent="0.15">
      <c r="A772" s="39">
        <v>35</v>
      </c>
      <c r="B772" s="41"/>
      <c r="C772" s="46">
        <f t="shared" ref="C772:G772" si="446">+C172*$K$3</f>
        <v>2143.0750000000003</v>
      </c>
      <c r="D772" s="46">
        <f t="shared" si="446"/>
        <v>1945.3500000000001</v>
      </c>
      <c r="E772" s="46">
        <f t="shared" si="446"/>
        <v>1427.2500000000002</v>
      </c>
      <c r="F772" s="46">
        <f t="shared" si="446"/>
        <v>1061.5</v>
      </c>
      <c r="G772" s="46">
        <f t="shared" si="446"/>
        <v>0</v>
      </c>
    </row>
    <row r="773" spans="1:7" ht="14" hidden="1" x14ac:dyDescent="0.15">
      <c r="A773" s="39">
        <v>36</v>
      </c>
      <c r="B773" s="41"/>
      <c r="C773" s="46">
        <f t="shared" ref="C773:G773" si="447">+C173*$K$3</f>
        <v>2143.0750000000003</v>
      </c>
      <c r="D773" s="46">
        <f t="shared" si="447"/>
        <v>1945.3500000000001</v>
      </c>
      <c r="E773" s="46">
        <f t="shared" si="447"/>
        <v>1427.2500000000002</v>
      </c>
      <c r="F773" s="46">
        <f t="shared" si="447"/>
        <v>1061.5</v>
      </c>
      <c r="G773" s="46">
        <f t="shared" si="447"/>
        <v>0</v>
      </c>
    </row>
    <row r="774" spans="1:7" ht="14" hidden="1" x14ac:dyDescent="0.15">
      <c r="A774" s="39">
        <v>37</v>
      </c>
      <c r="B774" s="41"/>
      <c r="C774" s="46">
        <f t="shared" ref="C774:G774" si="448">+C174*$K$3</f>
        <v>2143.0750000000003</v>
      </c>
      <c r="D774" s="46">
        <f t="shared" si="448"/>
        <v>1945.3500000000001</v>
      </c>
      <c r="E774" s="46">
        <f t="shared" si="448"/>
        <v>1427.2500000000002</v>
      </c>
      <c r="F774" s="46">
        <f t="shared" si="448"/>
        <v>1061.5</v>
      </c>
      <c r="G774" s="46">
        <f t="shared" si="448"/>
        <v>0</v>
      </c>
    </row>
    <row r="775" spans="1:7" ht="14" hidden="1" x14ac:dyDescent="0.15">
      <c r="A775" s="39">
        <v>38</v>
      </c>
      <c r="B775" s="41"/>
      <c r="C775" s="46">
        <f t="shared" ref="C775:G775" si="449">+C175*$K$3</f>
        <v>2143.0750000000003</v>
      </c>
      <c r="D775" s="46">
        <f t="shared" si="449"/>
        <v>1945.3500000000001</v>
      </c>
      <c r="E775" s="46">
        <f t="shared" si="449"/>
        <v>1427.2500000000002</v>
      </c>
      <c r="F775" s="46">
        <f t="shared" si="449"/>
        <v>1061.5</v>
      </c>
      <c r="G775" s="46">
        <f t="shared" si="449"/>
        <v>0</v>
      </c>
    </row>
    <row r="776" spans="1:7" ht="14" hidden="1" x14ac:dyDescent="0.15">
      <c r="A776" s="39">
        <v>39</v>
      </c>
      <c r="B776" s="41"/>
      <c r="C776" s="46">
        <f t="shared" ref="C776:G776" si="450">+C176*$K$3</f>
        <v>2143.0750000000003</v>
      </c>
      <c r="D776" s="46">
        <f t="shared" si="450"/>
        <v>1945.3500000000001</v>
      </c>
      <c r="E776" s="46">
        <f t="shared" si="450"/>
        <v>1427.2500000000002</v>
      </c>
      <c r="F776" s="46">
        <f t="shared" si="450"/>
        <v>1061.5</v>
      </c>
      <c r="G776" s="46">
        <f t="shared" si="450"/>
        <v>0</v>
      </c>
    </row>
    <row r="777" spans="1:7" ht="14" hidden="1" x14ac:dyDescent="0.15">
      <c r="A777" s="39">
        <v>40</v>
      </c>
      <c r="B777" s="41"/>
      <c r="C777" s="46">
        <f t="shared" ref="C777:G777" si="451">+C177*$K$3</f>
        <v>2401.5750000000003</v>
      </c>
      <c r="D777" s="46">
        <f t="shared" si="451"/>
        <v>2179.65</v>
      </c>
      <c r="E777" s="46">
        <f t="shared" si="451"/>
        <v>1586.7500000000002</v>
      </c>
      <c r="F777" s="46">
        <f t="shared" si="451"/>
        <v>1180.575</v>
      </c>
      <c r="G777" s="46">
        <f t="shared" si="451"/>
        <v>0</v>
      </c>
    </row>
    <row r="778" spans="1:7" ht="14" hidden="1" x14ac:dyDescent="0.15">
      <c r="A778" s="39">
        <v>41</v>
      </c>
      <c r="B778" s="41"/>
      <c r="C778" s="46">
        <f t="shared" ref="C778:G778" si="452">+C178*$K$3</f>
        <v>2401.5750000000003</v>
      </c>
      <c r="D778" s="46">
        <f t="shared" si="452"/>
        <v>2179.65</v>
      </c>
      <c r="E778" s="46">
        <f t="shared" si="452"/>
        <v>1586.7500000000002</v>
      </c>
      <c r="F778" s="46">
        <f t="shared" si="452"/>
        <v>1180.575</v>
      </c>
      <c r="G778" s="46">
        <f t="shared" si="452"/>
        <v>0</v>
      </c>
    </row>
    <row r="779" spans="1:7" ht="14" hidden="1" x14ac:dyDescent="0.15">
      <c r="A779" s="39">
        <v>42</v>
      </c>
      <c r="B779" s="41"/>
      <c r="C779" s="46">
        <f t="shared" ref="C779:G779" si="453">+C179*$K$3</f>
        <v>2401.5750000000003</v>
      </c>
      <c r="D779" s="46">
        <f t="shared" si="453"/>
        <v>2179.65</v>
      </c>
      <c r="E779" s="46">
        <f t="shared" si="453"/>
        <v>1586.7500000000002</v>
      </c>
      <c r="F779" s="46">
        <f t="shared" si="453"/>
        <v>1180.575</v>
      </c>
      <c r="G779" s="46">
        <f t="shared" si="453"/>
        <v>0</v>
      </c>
    </row>
    <row r="780" spans="1:7" ht="14" hidden="1" x14ac:dyDescent="0.15">
      <c r="A780" s="39">
        <v>43</v>
      </c>
      <c r="B780" s="41"/>
      <c r="C780" s="46">
        <f t="shared" ref="C780:G780" si="454">+C180*$K$3</f>
        <v>2401.5750000000003</v>
      </c>
      <c r="D780" s="46">
        <f t="shared" si="454"/>
        <v>2179.65</v>
      </c>
      <c r="E780" s="46">
        <f t="shared" si="454"/>
        <v>1586.7500000000002</v>
      </c>
      <c r="F780" s="46">
        <f t="shared" si="454"/>
        <v>1180.575</v>
      </c>
      <c r="G780" s="46">
        <f t="shared" si="454"/>
        <v>0</v>
      </c>
    </row>
    <row r="781" spans="1:7" ht="14" hidden="1" x14ac:dyDescent="0.15">
      <c r="A781" s="39">
        <v>44</v>
      </c>
      <c r="B781" s="41"/>
      <c r="C781" s="46">
        <f t="shared" ref="C781:G781" si="455">+C181*$K$3</f>
        <v>2401.5750000000003</v>
      </c>
      <c r="D781" s="46">
        <f t="shared" si="455"/>
        <v>2179.65</v>
      </c>
      <c r="E781" s="46">
        <f t="shared" si="455"/>
        <v>1586.7500000000002</v>
      </c>
      <c r="F781" s="46">
        <f t="shared" si="455"/>
        <v>1180.575</v>
      </c>
      <c r="G781" s="46">
        <f t="shared" si="455"/>
        <v>0</v>
      </c>
    </row>
    <row r="782" spans="1:7" ht="14" hidden="1" x14ac:dyDescent="0.15">
      <c r="A782" s="39">
        <v>45</v>
      </c>
      <c r="B782" s="41"/>
      <c r="C782" s="46">
        <f t="shared" ref="C782:G782" si="456">+C182*$K$3</f>
        <v>2687.8500000000004</v>
      </c>
      <c r="D782" s="46">
        <f t="shared" si="456"/>
        <v>2439.8000000000002</v>
      </c>
      <c r="E782" s="46">
        <f t="shared" si="456"/>
        <v>1766.325</v>
      </c>
      <c r="F782" s="46">
        <f t="shared" si="456"/>
        <v>1313.95</v>
      </c>
      <c r="G782" s="46">
        <f t="shared" si="456"/>
        <v>0</v>
      </c>
    </row>
    <row r="783" spans="1:7" ht="14" hidden="1" x14ac:dyDescent="0.15">
      <c r="A783" s="39">
        <v>46</v>
      </c>
      <c r="B783" s="41"/>
      <c r="C783" s="46">
        <f t="shared" ref="C783:G783" si="457">+C183*$K$3</f>
        <v>2687.8500000000004</v>
      </c>
      <c r="D783" s="46">
        <f t="shared" si="457"/>
        <v>2439.8000000000002</v>
      </c>
      <c r="E783" s="46">
        <f t="shared" si="457"/>
        <v>1766.325</v>
      </c>
      <c r="F783" s="46">
        <f t="shared" si="457"/>
        <v>1313.95</v>
      </c>
      <c r="G783" s="46">
        <f t="shared" si="457"/>
        <v>0</v>
      </c>
    </row>
    <row r="784" spans="1:7" ht="14" hidden="1" x14ac:dyDescent="0.15">
      <c r="A784" s="39">
        <v>47</v>
      </c>
      <c r="B784" s="41"/>
      <c r="C784" s="46">
        <f t="shared" ref="C784:G784" si="458">+C184*$K$3</f>
        <v>2687.8500000000004</v>
      </c>
      <c r="D784" s="46">
        <f t="shared" si="458"/>
        <v>2439.8000000000002</v>
      </c>
      <c r="E784" s="46">
        <f t="shared" si="458"/>
        <v>1766.325</v>
      </c>
      <c r="F784" s="46">
        <f t="shared" si="458"/>
        <v>1313.95</v>
      </c>
      <c r="G784" s="46">
        <f t="shared" si="458"/>
        <v>0</v>
      </c>
    </row>
    <row r="785" spans="1:7" ht="14" hidden="1" x14ac:dyDescent="0.15">
      <c r="A785" s="39">
        <v>48</v>
      </c>
      <c r="B785" s="41"/>
      <c r="C785" s="46">
        <f t="shared" ref="C785:G785" si="459">+C185*$K$3</f>
        <v>2687.8500000000004</v>
      </c>
      <c r="D785" s="46">
        <f t="shared" si="459"/>
        <v>2439.8000000000002</v>
      </c>
      <c r="E785" s="46">
        <f t="shared" si="459"/>
        <v>1766.325</v>
      </c>
      <c r="F785" s="46">
        <f t="shared" si="459"/>
        <v>1313.95</v>
      </c>
      <c r="G785" s="46">
        <f t="shared" si="459"/>
        <v>0</v>
      </c>
    </row>
    <row r="786" spans="1:7" ht="14" hidden="1" x14ac:dyDescent="0.15">
      <c r="A786" s="39">
        <v>49</v>
      </c>
      <c r="B786" s="41"/>
      <c r="C786" s="46">
        <f t="shared" ref="C786:G786" si="460">+C186*$K$3</f>
        <v>2687.8500000000004</v>
      </c>
      <c r="D786" s="46">
        <f t="shared" si="460"/>
        <v>2439.8000000000002</v>
      </c>
      <c r="E786" s="46">
        <f t="shared" si="460"/>
        <v>1766.325</v>
      </c>
      <c r="F786" s="46">
        <f t="shared" si="460"/>
        <v>1313.95</v>
      </c>
      <c r="G786" s="46">
        <f t="shared" si="460"/>
        <v>0</v>
      </c>
    </row>
    <row r="787" spans="1:7" ht="14" hidden="1" x14ac:dyDescent="0.15">
      <c r="A787" s="39">
        <v>50</v>
      </c>
      <c r="B787" s="41"/>
      <c r="C787" s="46">
        <f t="shared" ref="C787:G787" si="461">+C187*$K$3</f>
        <v>3010.4250000000002</v>
      </c>
      <c r="D787" s="46">
        <f t="shared" si="461"/>
        <v>2731.8500000000004</v>
      </c>
      <c r="E787" s="46">
        <f t="shared" si="461"/>
        <v>1970.1000000000001</v>
      </c>
      <c r="F787" s="46">
        <f t="shared" si="461"/>
        <v>1465.7500000000002</v>
      </c>
      <c r="G787" s="46">
        <f t="shared" si="461"/>
        <v>0</v>
      </c>
    </row>
    <row r="788" spans="1:7" ht="14" hidden="1" x14ac:dyDescent="0.15">
      <c r="A788" s="39">
        <v>51</v>
      </c>
      <c r="B788" s="41"/>
      <c r="C788" s="46">
        <f t="shared" ref="C788:G788" si="462">+C188*$K$3</f>
        <v>3010.4250000000002</v>
      </c>
      <c r="D788" s="46">
        <f t="shared" si="462"/>
        <v>2731.8500000000004</v>
      </c>
      <c r="E788" s="46">
        <f t="shared" si="462"/>
        <v>1970.1000000000001</v>
      </c>
      <c r="F788" s="46">
        <f t="shared" si="462"/>
        <v>1465.7500000000002</v>
      </c>
      <c r="G788" s="46">
        <f t="shared" si="462"/>
        <v>0</v>
      </c>
    </row>
    <row r="789" spans="1:7" ht="14" hidden="1" x14ac:dyDescent="0.15">
      <c r="A789" s="39">
        <v>52</v>
      </c>
      <c r="B789" s="41"/>
      <c r="C789" s="46">
        <f t="shared" ref="C789:G789" si="463">+C189*$K$3</f>
        <v>3010.4250000000002</v>
      </c>
      <c r="D789" s="46">
        <f t="shared" si="463"/>
        <v>2731.8500000000004</v>
      </c>
      <c r="E789" s="46">
        <f t="shared" si="463"/>
        <v>1970.1000000000001</v>
      </c>
      <c r="F789" s="46">
        <f t="shared" si="463"/>
        <v>1465.7500000000002</v>
      </c>
      <c r="G789" s="46">
        <f t="shared" si="463"/>
        <v>0</v>
      </c>
    </row>
    <row r="790" spans="1:7" ht="14" hidden="1" x14ac:dyDescent="0.15">
      <c r="A790" s="39">
        <v>53</v>
      </c>
      <c r="B790" s="41"/>
      <c r="C790" s="46">
        <f t="shared" ref="C790:G790" si="464">+C190*$K$3</f>
        <v>3010.4250000000002</v>
      </c>
      <c r="D790" s="46">
        <f t="shared" si="464"/>
        <v>2731.8500000000004</v>
      </c>
      <c r="E790" s="46">
        <f t="shared" si="464"/>
        <v>1970.1000000000001</v>
      </c>
      <c r="F790" s="46">
        <f t="shared" si="464"/>
        <v>1465.7500000000002</v>
      </c>
      <c r="G790" s="46">
        <f t="shared" si="464"/>
        <v>0</v>
      </c>
    </row>
    <row r="791" spans="1:7" ht="14" hidden="1" x14ac:dyDescent="0.15">
      <c r="A791" s="39">
        <v>54</v>
      </c>
      <c r="B791" s="41"/>
      <c r="C791" s="46">
        <f t="shared" ref="C791:G791" si="465">+C191*$K$3</f>
        <v>3010.4250000000002</v>
      </c>
      <c r="D791" s="46">
        <f t="shared" si="465"/>
        <v>2731.8500000000004</v>
      </c>
      <c r="E791" s="46">
        <f t="shared" si="465"/>
        <v>1970.1000000000001</v>
      </c>
      <c r="F791" s="46">
        <f t="shared" si="465"/>
        <v>1465.7500000000002</v>
      </c>
      <c r="G791" s="46">
        <f t="shared" si="465"/>
        <v>0</v>
      </c>
    </row>
    <row r="792" spans="1:7" ht="14" hidden="1" x14ac:dyDescent="0.15">
      <c r="A792" s="39">
        <v>55</v>
      </c>
      <c r="B792" s="41"/>
      <c r="C792" s="46">
        <f t="shared" ref="C792:G792" si="466">+C192*$K$3</f>
        <v>3365.7250000000004</v>
      </c>
      <c r="D792" s="46">
        <f t="shared" si="466"/>
        <v>3054.7000000000003</v>
      </c>
      <c r="E792" s="46">
        <f t="shared" si="466"/>
        <v>2196.9750000000004</v>
      </c>
      <c r="F792" s="46">
        <f t="shared" si="466"/>
        <v>1634.6000000000001</v>
      </c>
      <c r="G792" s="46">
        <f t="shared" si="466"/>
        <v>0</v>
      </c>
    </row>
    <row r="793" spans="1:7" ht="14" hidden="1" x14ac:dyDescent="0.15">
      <c r="A793" s="39">
        <v>56</v>
      </c>
      <c r="B793" s="41"/>
      <c r="C793" s="46">
        <f t="shared" ref="C793:G793" si="467">+C193*$K$3</f>
        <v>3365.7250000000004</v>
      </c>
      <c r="D793" s="46">
        <f t="shared" si="467"/>
        <v>3054.7000000000003</v>
      </c>
      <c r="E793" s="46">
        <f t="shared" si="467"/>
        <v>2196.9750000000004</v>
      </c>
      <c r="F793" s="46">
        <f t="shared" si="467"/>
        <v>1634.6000000000001</v>
      </c>
      <c r="G793" s="46">
        <f t="shared" si="467"/>
        <v>0</v>
      </c>
    </row>
    <row r="794" spans="1:7" ht="14" hidden="1" x14ac:dyDescent="0.15">
      <c r="A794" s="39">
        <v>57</v>
      </c>
      <c r="B794" s="41"/>
      <c r="C794" s="46">
        <f t="shared" ref="C794:G794" si="468">+C194*$K$3</f>
        <v>3365.7250000000004</v>
      </c>
      <c r="D794" s="46">
        <f t="shared" si="468"/>
        <v>3054.7000000000003</v>
      </c>
      <c r="E794" s="46">
        <f t="shared" si="468"/>
        <v>2196.9750000000004</v>
      </c>
      <c r="F794" s="46">
        <f t="shared" si="468"/>
        <v>1634.6000000000001</v>
      </c>
      <c r="G794" s="46">
        <f t="shared" si="468"/>
        <v>0</v>
      </c>
    </row>
    <row r="795" spans="1:7" ht="14" hidden="1" x14ac:dyDescent="0.15">
      <c r="A795" s="39">
        <v>58</v>
      </c>
      <c r="B795" s="41"/>
      <c r="C795" s="46">
        <f t="shared" ref="C795:G795" si="469">+C195*$K$3</f>
        <v>3365.7250000000004</v>
      </c>
      <c r="D795" s="46">
        <f t="shared" si="469"/>
        <v>3054.7000000000003</v>
      </c>
      <c r="E795" s="46">
        <f t="shared" si="469"/>
        <v>2196.9750000000004</v>
      </c>
      <c r="F795" s="46">
        <f t="shared" si="469"/>
        <v>1634.6000000000001</v>
      </c>
      <c r="G795" s="46">
        <f t="shared" si="469"/>
        <v>0</v>
      </c>
    </row>
    <row r="796" spans="1:7" ht="14" hidden="1" x14ac:dyDescent="0.15">
      <c r="A796" s="39">
        <v>59</v>
      </c>
      <c r="B796" s="41"/>
      <c r="C796" s="46">
        <f t="shared" ref="C796:G796" si="470">+C196*$K$3</f>
        <v>3365.7250000000004</v>
      </c>
      <c r="D796" s="46">
        <f t="shared" si="470"/>
        <v>3054.7000000000003</v>
      </c>
      <c r="E796" s="46">
        <f t="shared" si="470"/>
        <v>2196.9750000000004</v>
      </c>
      <c r="F796" s="46">
        <f t="shared" si="470"/>
        <v>1634.6000000000001</v>
      </c>
      <c r="G796" s="46">
        <f t="shared" si="470"/>
        <v>0</v>
      </c>
    </row>
    <row r="797" spans="1:7" ht="14" hidden="1" x14ac:dyDescent="0.15">
      <c r="A797" s="39">
        <v>60</v>
      </c>
      <c r="B797" s="41"/>
      <c r="C797" s="46">
        <f t="shared" ref="C797:G797" si="471">+C197*$K$3</f>
        <v>3602.5000000000005</v>
      </c>
      <c r="D797" s="46">
        <f t="shared" si="471"/>
        <v>3268.65</v>
      </c>
      <c r="E797" s="46">
        <f t="shared" si="471"/>
        <v>2348.7750000000001</v>
      </c>
      <c r="F797" s="46">
        <f t="shared" si="471"/>
        <v>1747.075</v>
      </c>
      <c r="G797" s="46">
        <f t="shared" si="471"/>
        <v>0</v>
      </c>
    </row>
    <row r="798" spans="1:7" ht="14" hidden="1" x14ac:dyDescent="0.15">
      <c r="A798" s="39">
        <v>61</v>
      </c>
      <c r="B798" s="41"/>
      <c r="C798" s="46">
        <f t="shared" ref="C798:G798" si="472">+C198*$K$3</f>
        <v>4014.4500000000003</v>
      </c>
      <c r="D798" s="46">
        <f t="shared" si="472"/>
        <v>3642.9250000000002</v>
      </c>
      <c r="E798" s="46">
        <f t="shared" si="472"/>
        <v>2613.6000000000004</v>
      </c>
      <c r="F798" s="46">
        <f t="shared" si="472"/>
        <v>1944.5250000000001</v>
      </c>
      <c r="G798" s="46">
        <f t="shared" si="472"/>
        <v>0</v>
      </c>
    </row>
    <row r="799" spans="1:7" ht="14" hidden="1" x14ac:dyDescent="0.15">
      <c r="A799" s="39">
        <v>62</v>
      </c>
      <c r="B799" s="41"/>
      <c r="C799" s="46">
        <f t="shared" ref="C799:G799" si="473">+C199*$K$3</f>
        <v>4459.125</v>
      </c>
      <c r="D799" s="46">
        <f t="shared" si="473"/>
        <v>4047.4500000000003</v>
      </c>
      <c r="E799" s="46">
        <f t="shared" si="473"/>
        <v>2902.3500000000004</v>
      </c>
      <c r="F799" s="46">
        <f t="shared" si="473"/>
        <v>2159.3000000000002</v>
      </c>
      <c r="G799" s="46">
        <f t="shared" si="473"/>
        <v>0</v>
      </c>
    </row>
    <row r="800" spans="1:7" ht="14" hidden="1" x14ac:dyDescent="0.15">
      <c r="A800" s="39">
        <v>63</v>
      </c>
      <c r="B800" s="41"/>
      <c r="C800" s="46">
        <f t="shared" ref="C800:G800" si="474">+C200*$K$3</f>
        <v>4939</v>
      </c>
      <c r="D800" s="46">
        <f t="shared" si="474"/>
        <v>4482.2250000000004</v>
      </c>
      <c r="E800" s="46">
        <f t="shared" si="474"/>
        <v>3215.0250000000001</v>
      </c>
      <c r="F800" s="46">
        <f t="shared" si="474"/>
        <v>2391.4</v>
      </c>
      <c r="G800" s="46">
        <f t="shared" si="474"/>
        <v>0</v>
      </c>
    </row>
    <row r="801" spans="1:7" ht="14" hidden="1" x14ac:dyDescent="0.15">
      <c r="A801" s="39">
        <v>64</v>
      </c>
      <c r="B801" s="41"/>
      <c r="C801" s="46">
        <f t="shared" ref="C801:G801" si="475">+C201*$K$3</f>
        <v>5452.1500000000005</v>
      </c>
      <c r="D801" s="46">
        <f t="shared" si="475"/>
        <v>4947.5250000000005</v>
      </c>
      <c r="E801" s="46">
        <f t="shared" si="475"/>
        <v>3550.2500000000005</v>
      </c>
      <c r="F801" s="46">
        <f t="shared" si="475"/>
        <v>2641.1000000000004</v>
      </c>
      <c r="G801" s="46">
        <f t="shared" si="475"/>
        <v>0</v>
      </c>
    </row>
    <row r="802" spans="1:7" ht="14" hidden="1" x14ac:dyDescent="0.15">
      <c r="A802" s="39">
        <v>65</v>
      </c>
      <c r="B802" s="41"/>
      <c r="C802" s="46">
        <f t="shared" ref="C802:G802" si="476">+C202*$K$3</f>
        <v>5998.5750000000007</v>
      </c>
      <c r="D802" s="46">
        <f t="shared" si="476"/>
        <v>5443.0750000000007</v>
      </c>
      <c r="E802" s="46">
        <f t="shared" si="476"/>
        <v>3908.3</v>
      </c>
      <c r="F802" s="46">
        <f t="shared" si="476"/>
        <v>2907.3</v>
      </c>
      <c r="G802" s="46">
        <f t="shared" si="476"/>
        <v>0</v>
      </c>
    </row>
    <row r="803" spans="1:7" ht="14" hidden="1" x14ac:dyDescent="0.15">
      <c r="A803" s="39">
        <v>66</v>
      </c>
      <c r="B803" s="41"/>
      <c r="C803" s="46">
        <f t="shared" ref="C803:G803" si="477">+C203*$K$3</f>
        <v>6579.3750000000009</v>
      </c>
      <c r="D803" s="46">
        <f t="shared" si="477"/>
        <v>5970.2500000000009</v>
      </c>
      <c r="E803" s="46">
        <f t="shared" si="477"/>
        <v>4290</v>
      </c>
      <c r="F803" s="46">
        <f t="shared" si="477"/>
        <v>3191.65</v>
      </c>
      <c r="G803" s="46">
        <f t="shared" si="477"/>
        <v>0</v>
      </c>
    </row>
    <row r="804" spans="1:7" ht="14" hidden="1" x14ac:dyDescent="0.15">
      <c r="A804" s="39">
        <v>67</v>
      </c>
      <c r="B804" s="41"/>
      <c r="C804" s="46">
        <f t="shared" ref="C804:G804" si="478">+C204*$K$3</f>
        <v>7192.9000000000005</v>
      </c>
      <c r="D804" s="46">
        <f t="shared" si="478"/>
        <v>6527.4000000000005</v>
      </c>
      <c r="E804" s="46">
        <f t="shared" si="478"/>
        <v>4694.25</v>
      </c>
      <c r="F804" s="46">
        <f t="shared" si="478"/>
        <v>3492.5000000000005</v>
      </c>
      <c r="G804" s="46">
        <f t="shared" si="478"/>
        <v>0</v>
      </c>
    </row>
    <row r="805" spans="1:7" ht="14" hidden="1" x14ac:dyDescent="0.15">
      <c r="A805" s="39">
        <v>68</v>
      </c>
      <c r="B805" s="41"/>
      <c r="C805" s="46">
        <f t="shared" ref="C805:G805" si="479">+C205*$K$3</f>
        <v>7839.9750000000004</v>
      </c>
      <c r="D805" s="46">
        <f t="shared" si="479"/>
        <v>7115.6250000000009</v>
      </c>
      <c r="E805" s="46">
        <f t="shared" si="479"/>
        <v>5122.4250000000002</v>
      </c>
      <c r="F805" s="46">
        <f t="shared" si="479"/>
        <v>3810.4</v>
      </c>
      <c r="G805" s="46">
        <f t="shared" si="479"/>
        <v>0</v>
      </c>
    </row>
    <row r="806" spans="1:7" ht="14" hidden="1" x14ac:dyDescent="0.15">
      <c r="A806" s="39">
        <v>69</v>
      </c>
      <c r="B806" s="41"/>
      <c r="C806" s="46">
        <f t="shared" ref="C806:G806" si="480">+C206*$K$3</f>
        <v>8521.4250000000011</v>
      </c>
      <c r="D806" s="46">
        <f t="shared" si="480"/>
        <v>7733.2750000000005</v>
      </c>
      <c r="E806" s="46">
        <f t="shared" si="480"/>
        <v>5572.875</v>
      </c>
      <c r="F806" s="46">
        <f t="shared" si="480"/>
        <v>4145.625</v>
      </c>
      <c r="G806" s="46">
        <f t="shared" si="480"/>
        <v>0</v>
      </c>
    </row>
    <row r="807" spans="1:7" ht="14" hidden="1" x14ac:dyDescent="0.15">
      <c r="A807" s="39">
        <v>70</v>
      </c>
      <c r="B807" s="41"/>
      <c r="C807" s="46">
        <f t="shared" ref="C807:G807" si="481">+C207*$K$3</f>
        <v>9235.6</v>
      </c>
      <c r="D807" s="46">
        <f t="shared" si="481"/>
        <v>8382</v>
      </c>
      <c r="E807" s="46">
        <f t="shared" si="481"/>
        <v>6046.9750000000004</v>
      </c>
      <c r="F807" s="46">
        <f t="shared" si="481"/>
        <v>4498.7250000000004</v>
      </c>
      <c r="G807" s="46">
        <f t="shared" si="481"/>
        <v>0</v>
      </c>
    </row>
    <row r="808" spans="1:7" ht="14" hidden="1" x14ac:dyDescent="0.15">
      <c r="A808" s="39">
        <v>71</v>
      </c>
      <c r="B808" s="41"/>
      <c r="C808" s="46">
        <f t="shared" ref="C808:G808" si="482">+C208*$K$3</f>
        <v>9984.7000000000007</v>
      </c>
      <c r="D808" s="46">
        <f t="shared" si="482"/>
        <v>9061.8000000000011</v>
      </c>
      <c r="E808" s="46">
        <f t="shared" si="482"/>
        <v>6543.9000000000005</v>
      </c>
      <c r="F808" s="46">
        <f t="shared" si="482"/>
        <v>4868.05</v>
      </c>
      <c r="G808" s="46">
        <f t="shared" si="482"/>
        <v>0</v>
      </c>
    </row>
    <row r="809" spans="1:7" ht="14" hidden="1" x14ac:dyDescent="0.15">
      <c r="A809" s="39">
        <v>72</v>
      </c>
      <c r="B809" s="41"/>
      <c r="C809" s="46">
        <f t="shared" ref="C809:G809" si="483">+C209*$K$3</f>
        <v>10766.800000000001</v>
      </c>
      <c r="D809" s="46">
        <f t="shared" si="483"/>
        <v>9770.4750000000004</v>
      </c>
      <c r="E809" s="46">
        <f t="shared" si="483"/>
        <v>7064.4750000000004</v>
      </c>
      <c r="F809" s="46">
        <f t="shared" si="483"/>
        <v>5254.9750000000004</v>
      </c>
      <c r="G809" s="46">
        <f t="shared" si="483"/>
        <v>0</v>
      </c>
    </row>
    <row r="810" spans="1:7" ht="14" hidden="1" x14ac:dyDescent="0.15">
      <c r="A810" s="39">
        <v>73</v>
      </c>
      <c r="B810" s="41"/>
      <c r="C810" s="46">
        <f t="shared" ref="C810:G810" si="484">+C210*$K$3</f>
        <v>11582.175000000001</v>
      </c>
      <c r="D810" s="46">
        <f t="shared" si="484"/>
        <v>10511.050000000001</v>
      </c>
      <c r="E810" s="46">
        <f t="shared" si="484"/>
        <v>7608.1500000000005</v>
      </c>
      <c r="F810" s="46">
        <f t="shared" si="484"/>
        <v>5659.2250000000004</v>
      </c>
      <c r="G810" s="46">
        <f t="shared" si="484"/>
        <v>0</v>
      </c>
    </row>
    <row r="811" spans="1:7" ht="14" hidden="1" x14ac:dyDescent="0.15">
      <c r="A811" s="39">
        <v>74</v>
      </c>
      <c r="B811" s="41"/>
      <c r="C811" s="46">
        <f t="shared" ref="C811:G811" si="485">+C211*$K$3</f>
        <v>12431.650000000001</v>
      </c>
      <c r="D811" s="46">
        <f t="shared" si="485"/>
        <v>11281.6</v>
      </c>
      <c r="E811" s="46">
        <f t="shared" si="485"/>
        <v>8175.2000000000007</v>
      </c>
      <c r="F811" s="46">
        <f t="shared" si="485"/>
        <v>6081.0750000000007</v>
      </c>
      <c r="G811" s="46">
        <f t="shared" si="485"/>
        <v>0</v>
      </c>
    </row>
    <row r="812" spans="1:7" ht="14" hidden="1" x14ac:dyDescent="0.15">
      <c r="A812" s="39">
        <v>75</v>
      </c>
      <c r="B812" s="41"/>
      <c r="C812" s="46">
        <f t="shared" ref="C812:G812" si="486">+C212*$K$3</f>
        <v>13314.95</v>
      </c>
      <c r="D812" s="46">
        <f t="shared" si="486"/>
        <v>12083.500000000002</v>
      </c>
      <c r="E812" s="46">
        <f t="shared" si="486"/>
        <v>8765.35</v>
      </c>
      <c r="F812" s="46">
        <f t="shared" si="486"/>
        <v>6519.9750000000004</v>
      </c>
      <c r="G812" s="46">
        <f t="shared" si="486"/>
        <v>0</v>
      </c>
    </row>
    <row r="813" spans="1:7" ht="14" hidden="1" x14ac:dyDescent="0.15">
      <c r="A813" s="39">
        <v>76</v>
      </c>
      <c r="B813" s="41"/>
      <c r="C813" s="46">
        <f t="shared" ref="C813:G813" si="487">+C213*$K$3</f>
        <v>13314.95</v>
      </c>
      <c r="D813" s="46">
        <f t="shared" si="487"/>
        <v>12083.500000000002</v>
      </c>
      <c r="E813" s="46">
        <f t="shared" si="487"/>
        <v>8765.35</v>
      </c>
      <c r="F813" s="46">
        <f t="shared" si="487"/>
        <v>6519.9750000000004</v>
      </c>
      <c r="G813" s="46">
        <f t="shared" si="487"/>
        <v>0</v>
      </c>
    </row>
    <row r="814" spans="1:7" ht="14" hidden="1" x14ac:dyDescent="0.15">
      <c r="A814" s="39">
        <v>77</v>
      </c>
      <c r="B814" s="41"/>
      <c r="C814" s="46">
        <f t="shared" ref="C814:G814" si="488">+C214*$K$3</f>
        <v>13314.95</v>
      </c>
      <c r="D814" s="46">
        <f t="shared" si="488"/>
        <v>12083.500000000002</v>
      </c>
      <c r="E814" s="46">
        <f t="shared" si="488"/>
        <v>8765.35</v>
      </c>
      <c r="F814" s="46">
        <f t="shared" si="488"/>
        <v>6519.9750000000004</v>
      </c>
      <c r="G814" s="46">
        <f t="shared" si="488"/>
        <v>0</v>
      </c>
    </row>
    <row r="815" spans="1:7" ht="14" hidden="1" x14ac:dyDescent="0.15">
      <c r="A815" s="39">
        <v>78</v>
      </c>
      <c r="B815" s="41"/>
      <c r="C815" s="46">
        <f t="shared" ref="C815:G815" si="489">+C215*$K$3</f>
        <v>13314.95</v>
      </c>
      <c r="D815" s="46">
        <f t="shared" si="489"/>
        <v>12083.500000000002</v>
      </c>
      <c r="E815" s="46">
        <f t="shared" si="489"/>
        <v>8765.35</v>
      </c>
      <c r="F815" s="46">
        <f t="shared" si="489"/>
        <v>6519.9750000000004</v>
      </c>
      <c r="G815" s="46">
        <f t="shared" si="489"/>
        <v>0</v>
      </c>
    </row>
    <row r="816" spans="1:7" ht="14" hidden="1" x14ac:dyDescent="0.15">
      <c r="A816" s="39">
        <v>79</v>
      </c>
      <c r="B816" s="41"/>
      <c r="C816" s="46">
        <f t="shared" ref="C816:G816" si="490">+C216*$K$3</f>
        <v>13314.95</v>
      </c>
      <c r="D816" s="46">
        <f t="shared" si="490"/>
        <v>12083.500000000002</v>
      </c>
      <c r="E816" s="46">
        <f t="shared" si="490"/>
        <v>8765.35</v>
      </c>
      <c r="F816" s="46">
        <f t="shared" si="490"/>
        <v>6519.9750000000004</v>
      </c>
      <c r="G816" s="46">
        <f t="shared" si="490"/>
        <v>0</v>
      </c>
    </row>
    <row r="817" spans="1:8" ht="14" hidden="1" x14ac:dyDescent="0.15">
      <c r="A817" s="39">
        <v>80</v>
      </c>
      <c r="B817" s="41"/>
      <c r="C817" s="46">
        <f t="shared" ref="C817:G817" si="491">+C217*$K$3</f>
        <v>13314.95</v>
      </c>
      <c r="D817" s="46">
        <f t="shared" si="491"/>
        <v>12083.500000000002</v>
      </c>
      <c r="E817" s="46">
        <f t="shared" si="491"/>
        <v>8765.35</v>
      </c>
      <c r="F817" s="46">
        <f t="shared" si="491"/>
        <v>6519.9750000000004</v>
      </c>
      <c r="G817" s="46">
        <f t="shared" si="491"/>
        <v>0</v>
      </c>
    </row>
    <row r="818" spans="1:8" ht="14" hidden="1" x14ac:dyDescent="0.15">
      <c r="A818" s="39">
        <v>81</v>
      </c>
      <c r="B818" s="41"/>
      <c r="C818" s="46">
        <f t="shared" ref="C818:G818" si="492">+C218*$K$3</f>
        <v>13314.95</v>
      </c>
      <c r="D818" s="46">
        <f t="shared" si="492"/>
        <v>12083.500000000002</v>
      </c>
      <c r="E818" s="46">
        <f t="shared" si="492"/>
        <v>8765.35</v>
      </c>
      <c r="F818" s="46">
        <f t="shared" si="492"/>
        <v>6519.9750000000004</v>
      </c>
      <c r="G818" s="46">
        <f t="shared" si="492"/>
        <v>0</v>
      </c>
    </row>
    <row r="819" spans="1:8" ht="14" hidden="1" x14ac:dyDescent="0.15">
      <c r="A819" s="39">
        <v>82</v>
      </c>
      <c r="B819" s="41"/>
      <c r="C819" s="46">
        <f t="shared" ref="C819:G819" si="493">+C219*$K$3</f>
        <v>13314.95</v>
      </c>
      <c r="D819" s="46">
        <f t="shared" si="493"/>
        <v>12083.500000000002</v>
      </c>
      <c r="E819" s="46">
        <f t="shared" si="493"/>
        <v>8765.35</v>
      </c>
      <c r="F819" s="46">
        <f t="shared" si="493"/>
        <v>6519.9750000000004</v>
      </c>
      <c r="G819" s="46">
        <f t="shared" si="493"/>
        <v>0</v>
      </c>
    </row>
    <row r="820" spans="1:8" ht="14" hidden="1" x14ac:dyDescent="0.15">
      <c r="A820" s="39">
        <v>83</v>
      </c>
      <c r="B820" s="41"/>
      <c r="C820" s="46">
        <f t="shared" ref="C820:G820" si="494">+C220*$K$3</f>
        <v>13314.95</v>
      </c>
      <c r="D820" s="46">
        <f t="shared" si="494"/>
        <v>12083.500000000002</v>
      </c>
      <c r="E820" s="46">
        <f t="shared" si="494"/>
        <v>8765.35</v>
      </c>
      <c r="F820" s="46">
        <f t="shared" si="494"/>
        <v>6519.9750000000004</v>
      </c>
      <c r="G820" s="46">
        <f t="shared" si="494"/>
        <v>0</v>
      </c>
    </row>
    <row r="821" spans="1:8" ht="14" hidden="1" x14ac:dyDescent="0.15">
      <c r="A821" s="39">
        <v>84</v>
      </c>
      <c r="B821" s="41" t="s">
        <v>3</v>
      </c>
      <c r="C821" s="46">
        <f t="shared" ref="C821:G821" si="495">+C221*$K$3</f>
        <v>13314.95</v>
      </c>
      <c r="D821" s="46">
        <f t="shared" si="495"/>
        <v>12083.500000000002</v>
      </c>
      <c r="E821" s="46">
        <f t="shared" si="495"/>
        <v>8765.35</v>
      </c>
      <c r="F821" s="46">
        <f t="shared" si="495"/>
        <v>6519.9750000000004</v>
      </c>
      <c r="G821" s="46">
        <f t="shared" si="495"/>
        <v>0</v>
      </c>
    </row>
    <row r="822" spans="1:8" ht="14" hidden="1" x14ac:dyDescent="0.15">
      <c r="A822" s="39">
        <v>1</v>
      </c>
      <c r="B822" s="41" t="s">
        <v>4</v>
      </c>
      <c r="C822" s="46">
        <f t="shared" ref="C822:G822" si="496">+C222*$K$3</f>
        <v>682.82500000000005</v>
      </c>
      <c r="D822" s="46">
        <f t="shared" si="496"/>
        <v>619.57500000000005</v>
      </c>
      <c r="E822" s="46">
        <f t="shared" si="496"/>
        <v>475.75000000000006</v>
      </c>
      <c r="F822" s="46">
        <f t="shared" si="496"/>
        <v>354.20000000000005</v>
      </c>
      <c r="G822" s="46">
        <f t="shared" si="496"/>
        <v>0</v>
      </c>
    </row>
    <row r="823" spans="1:8" ht="14" hidden="1" x14ac:dyDescent="0.15">
      <c r="A823" s="39">
        <v>2</v>
      </c>
      <c r="B823" s="41" t="s">
        <v>1</v>
      </c>
      <c r="C823" s="46">
        <f t="shared" ref="C823:G823" si="497">+C223*$K$3</f>
        <v>1160.5</v>
      </c>
      <c r="D823" s="46">
        <f t="shared" si="497"/>
        <v>1052.7</v>
      </c>
      <c r="E823" s="46">
        <f t="shared" si="497"/>
        <v>808.22500000000002</v>
      </c>
      <c r="F823" s="46">
        <f t="shared" si="497"/>
        <v>601.42500000000007</v>
      </c>
      <c r="G823" s="46">
        <f t="shared" si="497"/>
        <v>0</v>
      </c>
    </row>
    <row r="824" spans="1:8" ht="15" hidden="1" thickBot="1" x14ac:dyDescent="0.2">
      <c r="A824" s="42">
        <v>3</v>
      </c>
      <c r="B824" s="43" t="s">
        <v>5</v>
      </c>
      <c r="C824" s="46">
        <f t="shared" ref="C824:G824" si="498">+C224*$K$3</f>
        <v>1637.6250000000002</v>
      </c>
      <c r="D824" s="46">
        <f t="shared" si="498"/>
        <v>1486.3750000000002</v>
      </c>
      <c r="E824" s="46">
        <f t="shared" si="498"/>
        <v>1141.25</v>
      </c>
      <c r="F824" s="46">
        <f t="shared" si="498"/>
        <v>849.2</v>
      </c>
      <c r="G824" s="46">
        <f t="shared" si="498"/>
        <v>0</v>
      </c>
    </row>
    <row r="825" spans="1:8" ht="14" hidden="1" thickBot="1" x14ac:dyDescent="0.2">
      <c r="A825" s="38"/>
      <c r="B825" s="38"/>
      <c r="C825" s="38"/>
      <c r="D825" s="38"/>
      <c r="E825" s="38"/>
      <c r="F825" s="38"/>
      <c r="G825" s="38"/>
    </row>
    <row r="826" spans="1:8" ht="18" hidden="1" x14ac:dyDescent="0.2">
      <c r="A826" s="383" t="s">
        <v>19</v>
      </c>
      <c r="B826" s="384"/>
      <c r="C826" s="384"/>
      <c r="D826" s="384"/>
      <c r="E826" s="384"/>
      <c r="F826" s="384"/>
      <c r="G826" s="385"/>
      <c r="H826" s="47"/>
    </row>
    <row r="827" spans="1:8" ht="18" hidden="1" x14ac:dyDescent="0.2">
      <c r="A827" s="386" t="s">
        <v>12</v>
      </c>
      <c r="B827" s="387"/>
      <c r="C827" s="387"/>
      <c r="D827" s="387"/>
      <c r="E827" s="387"/>
      <c r="F827" s="387"/>
      <c r="G827" s="388"/>
    </row>
    <row r="828" spans="1:8" hidden="1" x14ac:dyDescent="0.15">
      <c r="A828" s="380" t="s">
        <v>0</v>
      </c>
      <c r="B828" s="381"/>
      <c r="C828" s="381"/>
      <c r="D828" s="381"/>
      <c r="E828" s="381"/>
      <c r="F828" s="381"/>
      <c r="G828" s="382"/>
    </row>
    <row r="829" spans="1:8" hidden="1" x14ac:dyDescent="0.15">
      <c r="A829" s="39" t="s">
        <v>2</v>
      </c>
      <c r="B829" s="40" t="s">
        <v>2</v>
      </c>
      <c r="C829" s="53">
        <v>250</v>
      </c>
      <c r="D829" s="53">
        <v>2000</v>
      </c>
      <c r="E829" s="17">
        <v>5000</v>
      </c>
      <c r="F829" s="17">
        <v>10000</v>
      </c>
      <c r="G829" s="44"/>
    </row>
    <row r="830" spans="1:8" ht="14" hidden="1" x14ac:dyDescent="0.15">
      <c r="A830" s="39">
        <v>18</v>
      </c>
      <c r="B830" s="41"/>
      <c r="C830" s="46">
        <f>+C305*$K$3</f>
        <v>1099.7250000000001</v>
      </c>
      <c r="D830" s="46">
        <f t="shared" ref="D830:G830" si="499">+D305*$K$3</f>
        <v>1054.9000000000001</v>
      </c>
      <c r="E830" s="46">
        <f t="shared" si="499"/>
        <v>804.65000000000009</v>
      </c>
      <c r="F830" s="46">
        <f t="shared" si="499"/>
        <v>598.40000000000009</v>
      </c>
      <c r="G830" s="46">
        <f t="shared" si="499"/>
        <v>0</v>
      </c>
    </row>
    <row r="831" spans="1:8" ht="14" hidden="1" x14ac:dyDescent="0.15">
      <c r="A831" s="39">
        <v>19</v>
      </c>
      <c r="B831" s="41"/>
      <c r="C831" s="46">
        <f t="shared" ref="C831:G831" si="500">+C306*$K$3</f>
        <v>1099.7250000000001</v>
      </c>
      <c r="D831" s="46">
        <f t="shared" si="500"/>
        <v>1054.9000000000001</v>
      </c>
      <c r="E831" s="46">
        <f t="shared" si="500"/>
        <v>804.65000000000009</v>
      </c>
      <c r="F831" s="46">
        <f t="shared" si="500"/>
        <v>598.40000000000009</v>
      </c>
      <c r="G831" s="46">
        <f t="shared" si="500"/>
        <v>0</v>
      </c>
    </row>
    <row r="832" spans="1:8" ht="14" hidden="1" x14ac:dyDescent="0.15">
      <c r="A832" s="39">
        <v>20</v>
      </c>
      <c r="B832" s="41"/>
      <c r="C832" s="46">
        <f t="shared" ref="C832:G832" si="501">+C307*$K$3</f>
        <v>1099.7250000000001</v>
      </c>
      <c r="D832" s="46">
        <f t="shared" si="501"/>
        <v>1054.9000000000001</v>
      </c>
      <c r="E832" s="46">
        <f t="shared" si="501"/>
        <v>804.65000000000009</v>
      </c>
      <c r="F832" s="46">
        <f t="shared" si="501"/>
        <v>598.40000000000009</v>
      </c>
      <c r="G832" s="46">
        <f t="shared" si="501"/>
        <v>0</v>
      </c>
    </row>
    <row r="833" spans="1:7" ht="14" hidden="1" x14ac:dyDescent="0.15">
      <c r="A833" s="39">
        <v>21</v>
      </c>
      <c r="B833" s="41"/>
      <c r="C833" s="46">
        <f t="shared" ref="C833:G833" si="502">+C308*$K$3</f>
        <v>1099.7250000000001</v>
      </c>
      <c r="D833" s="46">
        <f t="shared" si="502"/>
        <v>1054.9000000000001</v>
      </c>
      <c r="E833" s="46">
        <f t="shared" si="502"/>
        <v>804.65000000000009</v>
      </c>
      <c r="F833" s="46">
        <f t="shared" si="502"/>
        <v>598.40000000000009</v>
      </c>
      <c r="G833" s="46">
        <f t="shared" si="502"/>
        <v>0</v>
      </c>
    </row>
    <row r="834" spans="1:7" ht="14" hidden="1" x14ac:dyDescent="0.15">
      <c r="A834" s="39">
        <v>22</v>
      </c>
      <c r="B834" s="41"/>
      <c r="C834" s="46">
        <f t="shared" ref="C834:G834" si="503">+C309*$K$3</f>
        <v>1099.7250000000001</v>
      </c>
      <c r="D834" s="46">
        <f t="shared" si="503"/>
        <v>1054.9000000000001</v>
      </c>
      <c r="E834" s="46">
        <f t="shared" si="503"/>
        <v>804.65000000000009</v>
      </c>
      <c r="F834" s="46">
        <f t="shared" si="503"/>
        <v>598.40000000000009</v>
      </c>
      <c r="G834" s="46">
        <f t="shared" si="503"/>
        <v>0</v>
      </c>
    </row>
    <row r="835" spans="1:7" ht="14" hidden="1" x14ac:dyDescent="0.15">
      <c r="A835" s="39">
        <v>23</v>
      </c>
      <c r="B835" s="41"/>
      <c r="C835" s="46">
        <f t="shared" ref="C835:G835" si="504">+C310*$K$3</f>
        <v>1099.7250000000001</v>
      </c>
      <c r="D835" s="46">
        <f t="shared" si="504"/>
        <v>1054.9000000000001</v>
      </c>
      <c r="E835" s="46">
        <f t="shared" si="504"/>
        <v>804.65000000000009</v>
      </c>
      <c r="F835" s="46">
        <f t="shared" si="504"/>
        <v>598.40000000000009</v>
      </c>
      <c r="G835" s="46">
        <f t="shared" si="504"/>
        <v>0</v>
      </c>
    </row>
    <row r="836" spans="1:7" ht="14" hidden="1" x14ac:dyDescent="0.15">
      <c r="A836" s="39">
        <v>24</v>
      </c>
      <c r="B836" s="41"/>
      <c r="C836" s="46">
        <f t="shared" ref="C836:G836" si="505">+C311*$K$3</f>
        <v>1099.7250000000001</v>
      </c>
      <c r="D836" s="46">
        <f t="shared" si="505"/>
        <v>1054.9000000000001</v>
      </c>
      <c r="E836" s="46">
        <f t="shared" si="505"/>
        <v>804.65000000000009</v>
      </c>
      <c r="F836" s="46">
        <f t="shared" si="505"/>
        <v>598.40000000000009</v>
      </c>
      <c r="G836" s="46">
        <f t="shared" si="505"/>
        <v>0</v>
      </c>
    </row>
    <row r="837" spans="1:7" ht="14" hidden="1" x14ac:dyDescent="0.15">
      <c r="A837" s="39">
        <v>25</v>
      </c>
      <c r="B837" s="41"/>
      <c r="C837" s="46">
        <f t="shared" ref="C837:G837" si="506">+C312*$K$3</f>
        <v>1186.075</v>
      </c>
      <c r="D837" s="46">
        <f t="shared" si="506"/>
        <v>1138.2250000000001</v>
      </c>
      <c r="E837" s="46">
        <f t="shared" si="506"/>
        <v>858.55000000000007</v>
      </c>
      <c r="F837" s="46">
        <f t="shared" si="506"/>
        <v>638.55000000000007</v>
      </c>
      <c r="G837" s="46">
        <f t="shared" si="506"/>
        <v>0</v>
      </c>
    </row>
    <row r="838" spans="1:7" ht="14" hidden="1" x14ac:dyDescent="0.15">
      <c r="A838" s="39">
        <v>26</v>
      </c>
      <c r="B838" s="41"/>
      <c r="C838" s="46">
        <f t="shared" ref="C838:G838" si="507">+C313*$K$3</f>
        <v>1186.075</v>
      </c>
      <c r="D838" s="46">
        <f t="shared" si="507"/>
        <v>1138.2250000000001</v>
      </c>
      <c r="E838" s="46">
        <f t="shared" si="507"/>
        <v>858.55000000000007</v>
      </c>
      <c r="F838" s="46">
        <f t="shared" si="507"/>
        <v>638.55000000000007</v>
      </c>
      <c r="G838" s="46">
        <f t="shared" si="507"/>
        <v>0</v>
      </c>
    </row>
    <row r="839" spans="1:7" ht="14" hidden="1" x14ac:dyDescent="0.15">
      <c r="A839" s="39">
        <v>27</v>
      </c>
      <c r="B839" s="41"/>
      <c r="C839" s="46">
        <f t="shared" ref="C839:G839" si="508">+C314*$K$3</f>
        <v>1186.075</v>
      </c>
      <c r="D839" s="46">
        <f t="shared" si="508"/>
        <v>1138.2250000000001</v>
      </c>
      <c r="E839" s="46">
        <f t="shared" si="508"/>
        <v>858.55000000000007</v>
      </c>
      <c r="F839" s="46">
        <f t="shared" si="508"/>
        <v>638.55000000000007</v>
      </c>
      <c r="G839" s="46">
        <f t="shared" si="508"/>
        <v>0</v>
      </c>
    </row>
    <row r="840" spans="1:7" ht="14" hidden="1" x14ac:dyDescent="0.15">
      <c r="A840" s="39">
        <v>28</v>
      </c>
      <c r="B840" s="41"/>
      <c r="C840" s="46">
        <f t="shared" ref="C840:G840" si="509">+C315*$K$3</f>
        <v>1186.075</v>
      </c>
      <c r="D840" s="46">
        <f t="shared" si="509"/>
        <v>1138.2250000000001</v>
      </c>
      <c r="E840" s="46">
        <f t="shared" si="509"/>
        <v>858.55000000000007</v>
      </c>
      <c r="F840" s="46">
        <f t="shared" si="509"/>
        <v>638.55000000000007</v>
      </c>
      <c r="G840" s="46">
        <f t="shared" si="509"/>
        <v>0</v>
      </c>
    </row>
    <row r="841" spans="1:7" ht="14" hidden="1" x14ac:dyDescent="0.15">
      <c r="A841" s="39">
        <v>29</v>
      </c>
      <c r="B841" s="41"/>
      <c r="C841" s="46">
        <f t="shared" ref="C841:G841" si="510">+C316*$K$3</f>
        <v>1186.075</v>
      </c>
      <c r="D841" s="46">
        <f t="shared" si="510"/>
        <v>1138.2250000000001</v>
      </c>
      <c r="E841" s="46">
        <f t="shared" si="510"/>
        <v>858.55000000000007</v>
      </c>
      <c r="F841" s="46">
        <f t="shared" si="510"/>
        <v>638.55000000000007</v>
      </c>
      <c r="G841" s="46">
        <f t="shared" si="510"/>
        <v>0</v>
      </c>
    </row>
    <row r="842" spans="1:7" ht="14" hidden="1" x14ac:dyDescent="0.15">
      <c r="A842" s="39">
        <v>30</v>
      </c>
      <c r="B842" s="41"/>
      <c r="C842" s="46">
        <f t="shared" ref="C842:G842" si="511">+C317*$K$3</f>
        <v>1338.7</v>
      </c>
      <c r="D842" s="46">
        <f t="shared" si="511"/>
        <v>1284.8000000000002</v>
      </c>
      <c r="E842" s="46">
        <f t="shared" si="511"/>
        <v>954.52500000000009</v>
      </c>
      <c r="F842" s="46">
        <f t="shared" si="511"/>
        <v>710.32500000000005</v>
      </c>
      <c r="G842" s="46">
        <f t="shared" si="511"/>
        <v>0</v>
      </c>
    </row>
    <row r="843" spans="1:7" ht="14" hidden="1" x14ac:dyDescent="0.15">
      <c r="A843" s="39">
        <v>31</v>
      </c>
      <c r="B843" s="41"/>
      <c r="C843" s="46">
        <f t="shared" ref="C843:G843" si="512">+C318*$K$3</f>
        <v>1338.7</v>
      </c>
      <c r="D843" s="46">
        <f t="shared" si="512"/>
        <v>1284.8000000000002</v>
      </c>
      <c r="E843" s="46">
        <f t="shared" si="512"/>
        <v>954.52500000000009</v>
      </c>
      <c r="F843" s="46">
        <f t="shared" si="512"/>
        <v>710.32500000000005</v>
      </c>
      <c r="G843" s="46">
        <f t="shared" si="512"/>
        <v>0</v>
      </c>
    </row>
    <row r="844" spans="1:7" ht="14" hidden="1" x14ac:dyDescent="0.15">
      <c r="A844" s="39">
        <v>32</v>
      </c>
      <c r="B844" s="41"/>
      <c r="C844" s="46">
        <f t="shared" ref="C844:G844" si="513">+C319*$K$3</f>
        <v>1338.7</v>
      </c>
      <c r="D844" s="46">
        <f t="shared" si="513"/>
        <v>1284.8000000000002</v>
      </c>
      <c r="E844" s="46">
        <f t="shared" si="513"/>
        <v>954.52500000000009</v>
      </c>
      <c r="F844" s="46">
        <f t="shared" si="513"/>
        <v>710.32500000000005</v>
      </c>
      <c r="G844" s="46">
        <f t="shared" si="513"/>
        <v>0</v>
      </c>
    </row>
    <row r="845" spans="1:7" ht="14" hidden="1" x14ac:dyDescent="0.15">
      <c r="A845" s="39">
        <v>33</v>
      </c>
      <c r="B845" s="41"/>
      <c r="C845" s="46">
        <f t="shared" ref="C845:G845" si="514">+C320*$K$3</f>
        <v>1338.7</v>
      </c>
      <c r="D845" s="46">
        <f t="shared" si="514"/>
        <v>1284.8000000000002</v>
      </c>
      <c r="E845" s="46">
        <f t="shared" si="514"/>
        <v>954.52500000000009</v>
      </c>
      <c r="F845" s="46">
        <f t="shared" si="514"/>
        <v>710.32500000000005</v>
      </c>
      <c r="G845" s="46">
        <f t="shared" si="514"/>
        <v>0</v>
      </c>
    </row>
    <row r="846" spans="1:7" ht="14" hidden="1" x14ac:dyDescent="0.15">
      <c r="A846" s="39">
        <v>34</v>
      </c>
      <c r="B846" s="41"/>
      <c r="C846" s="46">
        <f t="shared" ref="C846:G846" si="515">+C321*$K$3</f>
        <v>1338.7</v>
      </c>
      <c r="D846" s="46">
        <f t="shared" si="515"/>
        <v>1284.8000000000002</v>
      </c>
      <c r="E846" s="46">
        <f t="shared" si="515"/>
        <v>954.52500000000009</v>
      </c>
      <c r="F846" s="46">
        <f t="shared" si="515"/>
        <v>710.32500000000005</v>
      </c>
      <c r="G846" s="46">
        <f t="shared" si="515"/>
        <v>0</v>
      </c>
    </row>
    <row r="847" spans="1:7" ht="14" hidden="1" x14ac:dyDescent="0.15">
      <c r="A847" s="39">
        <v>35</v>
      </c>
      <c r="B847" s="41"/>
      <c r="C847" s="46">
        <f t="shared" ref="C847:G847" si="516">+C322*$K$3</f>
        <v>1515.5250000000001</v>
      </c>
      <c r="D847" s="46">
        <f t="shared" si="516"/>
        <v>1454.2</v>
      </c>
      <c r="E847" s="46">
        <f t="shared" si="516"/>
        <v>1068.9250000000002</v>
      </c>
      <c r="F847" s="46">
        <f t="shared" si="516"/>
        <v>795.02500000000009</v>
      </c>
      <c r="G847" s="46">
        <f t="shared" si="516"/>
        <v>0</v>
      </c>
    </row>
    <row r="848" spans="1:7" ht="14" hidden="1" x14ac:dyDescent="0.15">
      <c r="A848" s="39">
        <v>36</v>
      </c>
      <c r="B848" s="41"/>
      <c r="C848" s="46">
        <f t="shared" ref="C848:G848" si="517">+C323*$K$3</f>
        <v>1515.5250000000001</v>
      </c>
      <c r="D848" s="46">
        <f t="shared" si="517"/>
        <v>1454.2</v>
      </c>
      <c r="E848" s="46">
        <f t="shared" si="517"/>
        <v>1068.9250000000002</v>
      </c>
      <c r="F848" s="46">
        <f t="shared" si="517"/>
        <v>795.02500000000009</v>
      </c>
      <c r="G848" s="46">
        <f t="shared" si="517"/>
        <v>0</v>
      </c>
    </row>
    <row r="849" spans="1:7" ht="14" hidden="1" x14ac:dyDescent="0.15">
      <c r="A849" s="39">
        <v>37</v>
      </c>
      <c r="B849" s="41"/>
      <c r="C849" s="46">
        <f t="shared" ref="C849:G849" si="518">+C324*$K$3</f>
        <v>1515.5250000000001</v>
      </c>
      <c r="D849" s="46">
        <f t="shared" si="518"/>
        <v>1454.2</v>
      </c>
      <c r="E849" s="46">
        <f t="shared" si="518"/>
        <v>1068.9250000000002</v>
      </c>
      <c r="F849" s="46">
        <f t="shared" si="518"/>
        <v>795.02500000000009</v>
      </c>
      <c r="G849" s="46">
        <f t="shared" si="518"/>
        <v>0</v>
      </c>
    </row>
    <row r="850" spans="1:7" ht="14" hidden="1" x14ac:dyDescent="0.15">
      <c r="A850" s="39">
        <v>38</v>
      </c>
      <c r="B850" s="41"/>
      <c r="C850" s="46">
        <f t="shared" ref="C850:G850" si="519">+C325*$K$3</f>
        <v>1515.5250000000001</v>
      </c>
      <c r="D850" s="46">
        <f t="shared" si="519"/>
        <v>1454.2</v>
      </c>
      <c r="E850" s="46">
        <f t="shared" si="519"/>
        <v>1068.9250000000002</v>
      </c>
      <c r="F850" s="46">
        <f t="shared" si="519"/>
        <v>795.02500000000009</v>
      </c>
      <c r="G850" s="46">
        <f t="shared" si="519"/>
        <v>0</v>
      </c>
    </row>
    <row r="851" spans="1:7" ht="14" hidden="1" x14ac:dyDescent="0.15">
      <c r="A851" s="39">
        <v>39</v>
      </c>
      <c r="B851" s="41"/>
      <c r="C851" s="46">
        <f t="shared" ref="C851:G851" si="520">+C326*$K$3</f>
        <v>1515.5250000000001</v>
      </c>
      <c r="D851" s="46">
        <f t="shared" si="520"/>
        <v>1454.2</v>
      </c>
      <c r="E851" s="46">
        <f t="shared" si="520"/>
        <v>1068.9250000000002</v>
      </c>
      <c r="F851" s="46">
        <f t="shared" si="520"/>
        <v>795.02500000000009</v>
      </c>
      <c r="G851" s="46">
        <f t="shared" si="520"/>
        <v>0</v>
      </c>
    </row>
    <row r="852" spans="1:7" ht="14" hidden="1" x14ac:dyDescent="0.15">
      <c r="A852" s="39">
        <v>40</v>
      </c>
      <c r="B852" s="41"/>
      <c r="C852" s="46">
        <f t="shared" ref="C852:G852" si="521">+C327*$K$3</f>
        <v>1719.3000000000002</v>
      </c>
      <c r="D852" s="46">
        <f t="shared" si="521"/>
        <v>1649.45</v>
      </c>
      <c r="E852" s="46">
        <f t="shared" si="521"/>
        <v>1202.575</v>
      </c>
      <c r="F852" s="46">
        <f t="shared" si="521"/>
        <v>894.85</v>
      </c>
      <c r="G852" s="46">
        <f t="shared" si="521"/>
        <v>0</v>
      </c>
    </row>
    <row r="853" spans="1:7" ht="14" hidden="1" x14ac:dyDescent="0.15">
      <c r="A853" s="39">
        <v>41</v>
      </c>
      <c r="B853" s="41"/>
      <c r="C853" s="46">
        <f t="shared" ref="C853:G853" si="522">+C328*$K$3</f>
        <v>1719.3000000000002</v>
      </c>
      <c r="D853" s="46">
        <f t="shared" si="522"/>
        <v>1649.45</v>
      </c>
      <c r="E853" s="46">
        <f t="shared" si="522"/>
        <v>1202.575</v>
      </c>
      <c r="F853" s="46">
        <f t="shared" si="522"/>
        <v>894.85</v>
      </c>
      <c r="G853" s="46">
        <f t="shared" si="522"/>
        <v>0</v>
      </c>
    </row>
    <row r="854" spans="1:7" ht="14" hidden="1" x14ac:dyDescent="0.15">
      <c r="A854" s="39">
        <v>42</v>
      </c>
      <c r="B854" s="41"/>
      <c r="C854" s="46">
        <f t="shared" ref="C854:G854" si="523">+C329*$K$3</f>
        <v>1719.3000000000002</v>
      </c>
      <c r="D854" s="46">
        <f t="shared" si="523"/>
        <v>1649.45</v>
      </c>
      <c r="E854" s="46">
        <f t="shared" si="523"/>
        <v>1202.575</v>
      </c>
      <c r="F854" s="46">
        <f t="shared" si="523"/>
        <v>894.85</v>
      </c>
      <c r="G854" s="46">
        <f t="shared" si="523"/>
        <v>0</v>
      </c>
    </row>
    <row r="855" spans="1:7" ht="14" hidden="1" x14ac:dyDescent="0.15">
      <c r="A855" s="39">
        <v>43</v>
      </c>
      <c r="B855" s="41"/>
      <c r="C855" s="46">
        <f t="shared" ref="C855:G855" si="524">+C330*$K$3</f>
        <v>1719.3000000000002</v>
      </c>
      <c r="D855" s="46">
        <f t="shared" si="524"/>
        <v>1649.45</v>
      </c>
      <c r="E855" s="46">
        <f t="shared" si="524"/>
        <v>1202.575</v>
      </c>
      <c r="F855" s="46">
        <f t="shared" si="524"/>
        <v>894.85</v>
      </c>
      <c r="G855" s="46">
        <f t="shared" si="524"/>
        <v>0</v>
      </c>
    </row>
    <row r="856" spans="1:7" ht="14" hidden="1" x14ac:dyDescent="0.15">
      <c r="A856" s="39">
        <v>44</v>
      </c>
      <c r="B856" s="41"/>
      <c r="C856" s="46">
        <f t="shared" ref="C856:G856" si="525">+C331*$K$3</f>
        <v>1719.3000000000002</v>
      </c>
      <c r="D856" s="46">
        <f t="shared" si="525"/>
        <v>1649.45</v>
      </c>
      <c r="E856" s="46">
        <f t="shared" si="525"/>
        <v>1202.575</v>
      </c>
      <c r="F856" s="46">
        <f t="shared" si="525"/>
        <v>894.85</v>
      </c>
      <c r="G856" s="46">
        <f t="shared" si="525"/>
        <v>0</v>
      </c>
    </row>
    <row r="857" spans="1:7" ht="14" hidden="1" x14ac:dyDescent="0.15">
      <c r="A857" s="39">
        <v>45</v>
      </c>
      <c r="B857" s="41"/>
      <c r="C857" s="46">
        <f t="shared" ref="C857:G857" si="526">+C332*$K$3</f>
        <v>1945.9</v>
      </c>
      <c r="D857" s="46">
        <f t="shared" si="526"/>
        <v>1867.2500000000002</v>
      </c>
      <c r="E857" s="46">
        <f t="shared" si="526"/>
        <v>1354.1000000000001</v>
      </c>
      <c r="F857" s="46">
        <f t="shared" si="526"/>
        <v>1007.8750000000001</v>
      </c>
      <c r="G857" s="46">
        <f t="shared" si="526"/>
        <v>0</v>
      </c>
    </row>
    <row r="858" spans="1:7" ht="14" hidden="1" x14ac:dyDescent="0.15">
      <c r="A858" s="39">
        <v>46</v>
      </c>
      <c r="B858" s="41"/>
      <c r="C858" s="46">
        <f t="shared" ref="C858:G858" si="527">+C333*$K$3</f>
        <v>1945.9</v>
      </c>
      <c r="D858" s="46">
        <f t="shared" si="527"/>
        <v>1867.2500000000002</v>
      </c>
      <c r="E858" s="46">
        <f t="shared" si="527"/>
        <v>1354.1000000000001</v>
      </c>
      <c r="F858" s="46">
        <f t="shared" si="527"/>
        <v>1007.8750000000001</v>
      </c>
      <c r="G858" s="46">
        <f t="shared" si="527"/>
        <v>0</v>
      </c>
    </row>
    <row r="859" spans="1:7" ht="14" hidden="1" x14ac:dyDescent="0.15">
      <c r="A859" s="39">
        <v>47</v>
      </c>
      <c r="B859" s="41"/>
      <c r="C859" s="46">
        <f t="shared" ref="C859:G859" si="528">+C334*$K$3</f>
        <v>1945.9</v>
      </c>
      <c r="D859" s="46">
        <f t="shared" si="528"/>
        <v>1867.2500000000002</v>
      </c>
      <c r="E859" s="46">
        <f t="shared" si="528"/>
        <v>1354.1000000000001</v>
      </c>
      <c r="F859" s="46">
        <f t="shared" si="528"/>
        <v>1007.8750000000001</v>
      </c>
      <c r="G859" s="46">
        <f t="shared" si="528"/>
        <v>0</v>
      </c>
    </row>
    <row r="860" spans="1:7" ht="14" hidden="1" x14ac:dyDescent="0.15">
      <c r="A860" s="39">
        <v>48</v>
      </c>
      <c r="B860" s="41"/>
      <c r="C860" s="46">
        <f t="shared" ref="C860:G860" si="529">+C335*$K$3</f>
        <v>1945.9</v>
      </c>
      <c r="D860" s="46">
        <f t="shared" si="529"/>
        <v>1867.2500000000002</v>
      </c>
      <c r="E860" s="46">
        <f t="shared" si="529"/>
        <v>1354.1000000000001</v>
      </c>
      <c r="F860" s="46">
        <f t="shared" si="529"/>
        <v>1007.8750000000001</v>
      </c>
      <c r="G860" s="46">
        <f t="shared" si="529"/>
        <v>0</v>
      </c>
    </row>
    <row r="861" spans="1:7" ht="14" hidden="1" x14ac:dyDescent="0.15">
      <c r="A861" s="39">
        <v>49</v>
      </c>
      <c r="B861" s="41"/>
      <c r="C861" s="46">
        <f t="shared" ref="C861:G861" si="530">+C336*$K$3</f>
        <v>1945.9</v>
      </c>
      <c r="D861" s="46">
        <f t="shared" si="530"/>
        <v>1867.2500000000002</v>
      </c>
      <c r="E861" s="46">
        <f t="shared" si="530"/>
        <v>1354.1000000000001</v>
      </c>
      <c r="F861" s="46">
        <f t="shared" si="530"/>
        <v>1007.8750000000001</v>
      </c>
      <c r="G861" s="46">
        <f t="shared" si="530"/>
        <v>0</v>
      </c>
    </row>
    <row r="862" spans="1:7" ht="14" hidden="1" x14ac:dyDescent="0.15">
      <c r="A862" s="39">
        <v>50</v>
      </c>
      <c r="B862" s="41"/>
      <c r="C862" s="46">
        <f t="shared" ref="C862:G862" si="531">+C337*$K$3</f>
        <v>2201.65</v>
      </c>
      <c r="D862" s="46">
        <f t="shared" si="531"/>
        <v>2112.5500000000002</v>
      </c>
      <c r="E862" s="46">
        <f t="shared" si="531"/>
        <v>1525.7</v>
      </c>
      <c r="F862" s="46">
        <f t="shared" si="531"/>
        <v>1135.75</v>
      </c>
      <c r="G862" s="46">
        <f t="shared" si="531"/>
        <v>0</v>
      </c>
    </row>
    <row r="863" spans="1:7" ht="14" hidden="1" x14ac:dyDescent="0.15">
      <c r="A863" s="39">
        <v>51</v>
      </c>
      <c r="B863" s="41"/>
      <c r="C863" s="46">
        <f t="shared" ref="C863:G863" si="532">+C338*$K$3</f>
        <v>2201.65</v>
      </c>
      <c r="D863" s="46">
        <f t="shared" si="532"/>
        <v>2112.5500000000002</v>
      </c>
      <c r="E863" s="46">
        <f t="shared" si="532"/>
        <v>1525.7</v>
      </c>
      <c r="F863" s="46">
        <f t="shared" si="532"/>
        <v>1135.75</v>
      </c>
      <c r="G863" s="46">
        <f t="shared" si="532"/>
        <v>0</v>
      </c>
    </row>
    <row r="864" spans="1:7" ht="14" hidden="1" x14ac:dyDescent="0.15">
      <c r="A864" s="39">
        <v>52</v>
      </c>
      <c r="B864" s="41"/>
      <c r="C864" s="46">
        <f t="shared" ref="C864:G864" si="533">+C339*$K$3</f>
        <v>2201.65</v>
      </c>
      <c r="D864" s="46">
        <f t="shared" si="533"/>
        <v>2112.5500000000002</v>
      </c>
      <c r="E864" s="46">
        <f t="shared" si="533"/>
        <v>1525.7</v>
      </c>
      <c r="F864" s="46">
        <f t="shared" si="533"/>
        <v>1135.75</v>
      </c>
      <c r="G864" s="46">
        <f t="shared" si="533"/>
        <v>0</v>
      </c>
    </row>
    <row r="865" spans="1:7" ht="14" hidden="1" x14ac:dyDescent="0.15">
      <c r="A865" s="39">
        <v>53</v>
      </c>
      <c r="B865" s="41"/>
      <c r="C865" s="46">
        <f t="shared" ref="C865:G865" si="534">+C340*$K$3</f>
        <v>2201.65</v>
      </c>
      <c r="D865" s="46">
        <f t="shared" si="534"/>
        <v>2112.5500000000002</v>
      </c>
      <c r="E865" s="46">
        <f t="shared" si="534"/>
        <v>1525.7</v>
      </c>
      <c r="F865" s="46">
        <f t="shared" si="534"/>
        <v>1135.75</v>
      </c>
      <c r="G865" s="46">
        <f t="shared" si="534"/>
        <v>0</v>
      </c>
    </row>
    <row r="866" spans="1:7" ht="14" hidden="1" x14ac:dyDescent="0.15">
      <c r="A866" s="39">
        <v>54</v>
      </c>
      <c r="B866" s="41"/>
      <c r="C866" s="46">
        <f t="shared" ref="C866:G866" si="535">+C341*$K$3</f>
        <v>2201.65</v>
      </c>
      <c r="D866" s="46">
        <f t="shared" si="535"/>
        <v>2112.5500000000002</v>
      </c>
      <c r="E866" s="46">
        <f t="shared" si="535"/>
        <v>1525.7</v>
      </c>
      <c r="F866" s="46">
        <f t="shared" si="535"/>
        <v>1135.75</v>
      </c>
      <c r="G866" s="46">
        <f t="shared" si="535"/>
        <v>0</v>
      </c>
    </row>
    <row r="867" spans="1:7" ht="14" hidden="1" x14ac:dyDescent="0.15">
      <c r="A867" s="39">
        <v>55</v>
      </c>
      <c r="B867" s="41"/>
      <c r="C867" s="46">
        <f t="shared" ref="C867:G867" si="536">+C342*$K$3</f>
        <v>2483.25</v>
      </c>
      <c r="D867" s="46">
        <f t="shared" si="536"/>
        <v>2383.15</v>
      </c>
      <c r="E867" s="46">
        <f t="shared" si="536"/>
        <v>1716.825</v>
      </c>
      <c r="F867" s="46">
        <f t="shared" si="536"/>
        <v>1277.1000000000001</v>
      </c>
      <c r="G867" s="46">
        <f t="shared" si="536"/>
        <v>0</v>
      </c>
    </row>
    <row r="868" spans="1:7" ht="14" hidden="1" x14ac:dyDescent="0.15">
      <c r="A868" s="39">
        <v>56</v>
      </c>
      <c r="B868" s="41"/>
      <c r="C868" s="46">
        <f t="shared" ref="C868:G868" si="537">+C343*$K$3</f>
        <v>2483.25</v>
      </c>
      <c r="D868" s="46">
        <f t="shared" si="537"/>
        <v>2383.15</v>
      </c>
      <c r="E868" s="46">
        <f t="shared" si="537"/>
        <v>1716.825</v>
      </c>
      <c r="F868" s="46">
        <f t="shared" si="537"/>
        <v>1277.1000000000001</v>
      </c>
      <c r="G868" s="46">
        <f t="shared" si="537"/>
        <v>0</v>
      </c>
    </row>
    <row r="869" spans="1:7" ht="14" hidden="1" x14ac:dyDescent="0.15">
      <c r="A869" s="39">
        <v>57</v>
      </c>
      <c r="B869" s="41"/>
      <c r="C869" s="46">
        <f t="shared" ref="C869:G869" si="538">+C344*$K$3</f>
        <v>2483.25</v>
      </c>
      <c r="D869" s="46">
        <f t="shared" si="538"/>
        <v>2383.15</v>
      </c>
      <c r="E869" s="46">
        <f t="shared" si="538"/>
        <v>1716.825</v>
      </c>
      <c r="F869" s="46">
        <f t="shared" si="538"/>
        <v>1277.1000000000001</v>
      </c>
      <c r="G869" s="46">
        <f t="shared" si="538"/>
        <v>0</v>
      </c>
    </row>
    <row r="870" spans="1:7" ht="14" hidden="1" x14ac:dyDescent="0.15">
      <c r="A870" s="39">
        <v>58</v>
      </c>
      <c r="B870" s="41"/>
      <c r="C870" s="46">
        <f t="shared" ref="C870:G870" si="539">+C345*$K$3</f>
        <v>2483.25</v>
      </c>
      <c r="D870" s="46">
        <f t="shared" si="539"/>
        <v>2383.15</v>
      </c>
      <c r="E870" s="46">
        <f t="shared" si="539"/>
        <v>1716.825</v>
      </c>
      <c r="F870" s="46">
        <f t="shared" si="539"/>
        <v>1277.1000000000001</v>
      </c>
      <c r="G870" s="46">
        <f t="shared" si="539"/>
        <v>0</v>
      </c>
    </row>
    <row r="871" spans="1:7" ht="14" hidden="1" x14ac:dyDescent="0.15">
      <c r="A871" s="39">
        <v>59</v>
      </c>
      <c r="B871" s="41"/>
      <c r="C871" s="46">
        <f t="shared" ref="C871:G871" si="540">+C346*$K$3</f>
        <v>2483.25</v>
      </c>
      <c r="D871" s="46">
        <f t="shared" si="540"/>
        <v>2383.15</v>
      </c>
      <c r="E871" s="46">
        <f t="shared" si="540"/>
        <v>1716.825</v>
      </c>
      <c r="F871" s="46">
        <f t="shared" si="540"/>
        <v>1277.1000000000001</v>
      </c>
      <c r="G871" s="46">
        <f t="shared" si="540"/>
        <v>0</v>
      </c>
    </row>
    <row r="872" spans="1:7" ht="14" hidden="1" x14ac:dyDescent="0.15">
      <c r="A872" s="39">
        <v>60</v>
      </c>
      <c r="B872" s="41"/>
      <c r="C872" s="46">
        <f t="shared" ref="C872:G872" si="541">+C347*$K$3</f>
        <v>2671.3500000000004</v>
      </c>
      <c r="D872" s="46">
        <f t="shared" si="541"/>
        <v>2563.2750000000001</v>
      </c>
      <c r="E872" s="46">
        <f t="shared" si="541"/>
        <v>1845.2500000000002</v>
      </c>
      <c r="F872" s="46">
        <f t="shared" si="541"/>
        <v>1372.5250000000001</v>
      </c>
      <c r="G872" s="46">
        <f t="shared" si="541"/>
        <v>0</v>
      </c>
    </row>
    <row r="873" spans="1:7" ht="14" hidden="1" x14ac:dyDescent="0.15">
      <c r="A873" s="39">
        <v>61</v>
      </c>
      <c r="B873" s="41"/>
      <c r="C873" s="46">
        <f t="shared" ref="C873:G873" si="542">+C348*$K$3</f>
        <v>2998.8750000000005</v>
      </c>
      <c r="D873" s="46">
        <f t="shared" si="542"/>
        <v>2877.05</v>
      </c>
      <c r="E873" s="46">
        <f t="shared" si="542"/>
        <v>2068.8250000000003</v>
      </c>
      <c r="F873" s="46">
        <f t="shared" si="542"/>
        <v>1538.6250000000002</v>
      </c>
      <c r="G873" s="46">
        <f t="shared" si="542"/>
        <v>0</v>
      </c>
    </row>
    <row r="874" spans="1:7" ht="14" hidden="1" x14ac:dyDescent="0.15">
      <c r="A874" s="39">
        <v>62</v>
      </c>
      <c r="B874" s="41"/>
      <c r="C874" s="46">
        <f t="shared" ref="C874:G874" si="543">+C349*$K$3</f>
        <v>3353.3500000000004</v>
      </c>
      <c r="D874" s="46">
        <f t="shared" si="543"/>
        <v>3218.05</v>
      </c>
      <c r="E874" s="46">
        <f t="shared" si="543"/>
        <v>2312.4750000000004</v>
      </c>
      <c r="F874" s="46">
        <f t="shared" si="543"/>
        <v>1720.1250000000002</v>
      </c>
      <c r="G874" s="46">
        <f t="shared" si="543"/>
        <v>0</v>
      </c>
    </row>
    <row r="875" spans="1:7" ht="14" hidden="1" x14ac:dyDescent="0.15">
      <c r="A875" s="39">
        <v>63</v>
      </c>
      <c r="B875" s="41"/>
      <c r="C875" s="46">
        <f t="shared" ref="C875:G875" si="544">+C350*$K$3</f>
        <v>3734.7750000000001</v>
      </c>
      <c r="D875" s="46">
        <f t="shared" si="544"/>
        <v>3583.2500000000005</v>
      </c>
      <c r="E875" s="46">
        <f t="shared" si="544"/>
        <v>2575.65</v>
      </c>
      <c r="F875" s="46">
        <f t="shared" si="544"/>
        <v>1916.4750000000001</v>
      </c>
      <c r="G875" s="46">
        <f t="shared" si="544"/>
        <v>0</v>
      </c>
    </row>
    <row r="876" spans="1:7" ht="14" hidden="1" x14ac:dyDescent="0.15">
      <c r="A876" s="39">
        <v>64</v>
      </c>
      <c r="B876" s="41"/>
      <c r="C876" s="46">
        <f t="shared" ref="C876:G876" si="545">+C351*$K$3</f>
        <v>4142.875</v>
      </c>
      <c r="D876" s="46">
        <f t="shared" si="545"/>
        <v>3975.4000000000005</v>
      </c>
      <c r="E876" s="46">
        <f t="shared" si="545"/>
        <v>2859.1750000000002</v>
      </c>
      <c r="F876" s="46">
        <f t="shared" si="545"/>
        <v>2126.8500000000004</v>
      </c>
      <c r="G876" s="46">
        <f t="shared" si="545"/>
        <v>0</v>
      </c>
    </row>
    <row r="877" spans="1:7" ht="14" hidden="1" x14ac:dyDescent="0.15">
      <c r="A877" s="39">
        <v>65</v>
      </c>
      <c r="B877" s="41"/>
      <c r="C877" s="46">
        <f t="shared" ref="C877:G877" si="546">+C352*$K$3</f>
        <v>4578.4750000000004</v>
      </c>
      <c r="D877" s="46">
        <f t="shared" si="546"/>
        <v>4392.3</v>
      </c>
      <c r="E877" s="46">
        <f t="shared" si="546"/>
        <v>3161.1250000000005</v>
      </c>
      <c r="F877" s="46">
        <f t="shared" si="546"/>
        <v>2352.0750000000003</v>
      </c>
      <c r="G877" s="46">
        <f t="shared" si="546"/>
        <v>0</v>
      </c>
    </row>
    <row r="878" spans="1:7" ht="14" hidden="1" x14ac:dyDescent="0.15">
      <c r="A878" s="39">
        <v>66</v>
      </c>
      <c r="B878" s="41"/>
      <c r="C878" s="46">
        <f t="shared" ref="C878:G878" si="547">+C353*$K$3</f>
        <v>5040.75</v>
      </c>
      <c r="D878" s="46">
        <f t="shared" si="547"/>
        <v>4835.875</v>
      </c>
      <c r="E878" s="46">
        <f t="shared" si="547"/>
        <v>3483.7000000000003</v>
      </c>
      <c r="F878" s="46">
        <f t="shared" si="547"/>
        <v>2591.6000000000004</v>
      </c>
      <c r="G878" s="46">
        <f t="shared" si="547"/>
        <v>0</v>
      </c>
    </row>
    <row r="879" spans="1:7" ht="14" hidden="1" x14ac:dyDescent="0.15">
      <c r="A879" s="39">
        <v>67</v>
      </c>
      <c r="B879" s="41"/>
      <c r="C879" s="46">
        <f t="shared" ref="C879:G879" si="548">+C354*$K$3</f>
        <v>5529.9750000000004</v>
      </c>
      <c r="D879" s="46">
        <f t="shared" si="548"/>
        <v>5305.3</v>
      </c>
      <c r="E879" s="46">
        <f t="shared" si="548"/>
        <v>3825.5250000000001</v>
      </c>
      <c r="F879" s="46">
        <f t="shared" si="548"/>
        <v>2845.4250000000002</v>
      </c>
      <c r="G879" s="46">
        <f t="shared" si="548"/>
        <v>0</v>
      </c>
    </row>
    <row r="880" spans="1:7" ht="14" hidden="1" x14ac:dyDescent="0.15">
      <c r="A880" s="39">
        <v>68</v>
      </c>
      <c r="B880" s="41"/>
      <c r="C880" s="46">
        <f t="shared" ref="C880:G880" si="549">+C355*$K$3</f>
        <v>6045.6</v>
      </c>
      <c r="D880" s="46">
        <f t="shared" si="549"/>
        <v>5800.85</v>
      </c>
      <c r="E880" s="46">
        <f t="shared" si="549"/>
        <v>4186.875</v>
      </c>
      <c r="F880" s="46">
        <f t="shared" si="549"/>
        <v>3114.65</v>
      </c>
      <c r="G880" s="46">
        <f t="shared" si="549"/>
        <v>0</v>
      </c>
    </row>
    <row r="881" spans="1:7" ht="14" hidden="1" x14ac:dyDescent="0.15">
      <c r="A881" s="39">
        <v>69</v>
      </c>
      <c r="B881" s="41"/>
      <c r="C881" s="46">
        <f t="shared" ref="C881:G881" si="550">+C356*$K$3</f>
        <v>6589.55</v>
      </c>
      <c r="D881" s="46">
        <f t="shared" si="550"/>
        <v>6322.2500000000009</v>
      </c>
      <c r="E881" s="46">
        <f t="shared" si="550"/>
        <v>4567.75</v>
      </c>
      <c r="F881" s="46">
        <f t="shared" si="550"/>
        <v>3398.1750000000002</v>
      </c>
      <c r="G881" s="46">
        <f t="shared" si="550"/>
        <v>0</v>
      </c>
    </row>
    <row r="882" spans="1:7" ht="14" hidden="1" x14ac:dyDescent="0.15">
      <c r="A882" s="39">
        <v>70</v>
      </c>
      <c r="B882" s="41"/>
      <c r="C882" s="46">
        <f t="shared" ref="C882:G882" si="551">+C357*$K$3</f>
        <v>7159.9000000000005</v>
      </c>
      <c r="D882" s="46">
        <f t="shared" si="551"/>
        <v>6869.5000000000009</v>
      </c>
      <c r="E882" s="46">
        <f t="shared" si="551"/>
        <v>4968.9750000000004</v>
      </c>
      <c r="F882" s="46">
        <f t="shared" si="551"/>
        <v>3696.0000000000005</v>
      </c>
      <c r="G882" s="46">
        <f t="shared" si="551"/>
        <v>0</v>
      </c>
    </row>
    <row r="883" spans="1:7" ht="14" hidden="1" x14ac:dyDescent="0.15">
      <c r="A883" s="39">
        <v>71</v>
      </c>
      <c r="B883" s="41"/>
      <c r="C883" s="46">
        <f t="shared" ref="C883:G883" si="552">+C358*$K$3</f>
        <v>7756.3750000000009</v>
      </c>
      <c r="D883" s="46">
        <f t="shared" si="552"/>
        <v>7442.6</v>
      </c>
      <c r="E883" s="46">
        <f t="shared" si="552"/>
        <v>5388.625</v>
      </c>
      <c r="F883" s="46">
        <f t="shared" si="552"/>
        <v>4007.8500000000004</v>
      </c>
      <c r="G883" s="46">
        <f t="shared" si="552"/>
        <v>0</v>
      </c>
    </row>
    <row r="884" spans="1:7" ht="14" hidden="1" x14ac:dyDescent="0.15">
      <c r="A884" s="39">
        <v>72</v>
      </c>
      <c r="B884" s="41"/>
      <c r="C884" s="46">
        <f t="shared" ref="C884:G884" si="553">+C359*$K$3</f>
        <v>8380.35</v>
      </c>
      <c r="D884" s="46">
        <f t="shared" si="553"/>
        <v>8041.0000000000009</v>
      </c>
      <c r="E884" s="46">
        <f t="shared" si="553"/>
        <v>5828.9000000000005</v>
      </c>
      <c r="F884" s="46">
        <f t="shared" si="553"/>
        <v>4335.6500000000005</v>
      </c>
      <c r="G884" s="46">
        <f t="shared" si="553"/>
        <v>0</v>
      </c>
    </row>
    <row r="885" spans="1:7" ht="14" hidden="1" x14ac:dyDescent="0.15">
      <c r="A885" s="39">
        <v>73</v>
      </c>
      <c r="B885" s="41"/>
      <c r="C885" s="46">
        <f t="shared" ref="C885:G885" si="554">+C360*$K$3</f>
        <v>9031.8250000000007</v>
      </c>
      <c r="D885" s="46">
        <f t="shared" si="554"/>
        <v>8665.5250000000015</v>
      </c>
      <c r="E885" s="46">
        <f t="shared" si="554"/>
        <v>6288.1500000000005</v>
      </c>
      <c r="F885" s="46">
        <f t="shared" si="554"/>
        <v>4677.4750000000004</v>
      </c>
      <c r="G885" s="46">
        <f t="shared" si="554"/>
        <v>0</v>
      </c>
    </row>
    <row r="886" spans="1:7" ht="14" hidden="1" x14ac:dyDescent="0.15">
      <c r="A886" s="39">
        <v>74</v>
      </c>
      <c r="B886" s="41"/>
      <c r="C886" s="46">
        <f t="shared" ref="C886:G886" si="555">+C361*$K$3</f>
        <v>9709.9750000000004</v>
      </c>
      <c r="D886" s="46">
        <f t="shared" si="555"/>
        <v>9316.4500000000007</v>
      </c>
      <c r="E886" s="46">
        <f t="shared" si="555"/>
        <v>6767.7500000000009</v>
      </c>
      <c r="F886" s="46">
        <f t="shared" si="555"/>
        <v>5034.1500000000005</v>
      </c>
      <c r="G886" s="46">
        <f t="shared" si="555"/>
        <v>0</v>
      </c>
    </row>
    <row r="887" spans="1:7" ht="14" hidden="1" x14ac:dyDescent="0.15">
      <c r="A887" s="39">
        <v>75</v>
      </c>
      <c r="B887" s="41"/>
      <c r="C887" s="46">
        <f t="shared" ref="C887:G887" si="556">+C362*$K$3</f>
        <v>10415.35</v>
      </c>
      <c r="D887" s="46">
        <f t="shared" si="556"/>
        <v>9992.9500000000007</v>
      </c>
      <c r="E887" s="46">
        <f t="shared" si="556"/>
        <v>7266.05</v>
      </c>
      <c r="F887" s="46">
        <f t="shared" si="556"/>
        <v>5404.85</v>
      </c>
      <c r="G887" s="46">
        <f t="shared" si="556"/>
        <v>0</v>
      </c>
    </row>
    <row r="888" spans="1:7" ht="14" hidden="1" x14ac:dyDescent="0.15">
      <c r="A888" s="39">
        <v>76</v>
      </c>
      <c r="B888" s="41"/>
      <c r="C888" s="46">
        <f t="shared" ref="C888:G888" si="557">+C363*$K$3</f>
        <v>10415.35</v>
      </c>
      <c r="D888" s="46">
        <f t="shared" si="557"/>
        <v>9992.9500000000007</v>
      </c>
      <c r="E888" s="46">
        <f t="shared" si="557"/>
        <v>7266.05</v>
      </c>
      <c r="F888" s="46">
        <f t="shared" si="557"/>
        <v>5404.85</v>
      </c>
      <c r="G888" s="46">
        <f t="shared" si="557"/>
        <v>0</v>
      </c>
    </row>
    <row r="889" spans="1:7" ht="14" hidden="1" x14ac:dyDescent="0.15">
      <c r="A889" s="39">
        <v>77</v>
      </c>
      <c r="B889" s="41"/>
      <c r="C889" s="46">
        <f t="shared" ref="C889:G889" si="558">+C364*$K$3</f>
        <v>10415.35</v>
      </c>
      <c r="D889" s="46">
        <f t="shared" si="558"/>
        <v>9992.9500000000007</v>
      </c>
      <c r="E889" s="46">
        <f t="shared" si="558"/>
        <v>7266.05</v>
      </c>
      <c r="F889" s="46">
        <f t="shared" si="558"/>
        <v>5404.85</v>
      </c>
      <c r="G889" s="46">
        <f t="shared" si="558"/>
        <v>0</v>
      </c>
    </row>
    <row r="890" spans="1:7" ht="14" hidden="1" x14ac:dyDescent="0.15">
      <c r="A890" s="39">
        <v>78</v>
      </c>
      <c r="B890" s="41"/>
      <c r="C890" s="46">
        <f t="shared" ref="C890:G890" si="559">+C365*$K$3</f>
        <v>10415.35</v>
      </c>
      <c r="D890" s="46">
        <f t="shared" si="559"/>
        <v>9992.9500000000007</v>
      </c>
      <c r="E890" s="46">
        <f t="shared" si="559"/>
        <v>7266.05</v>
      </c>
      <c r="F890" s="46">
        <f t="shared" si="559"/>
        <v>5404.85</v>
      </c>
      <c r="G890" s="46">
        <f t="shared" si="559"/>
        <v>0</v>
      </c>
    </row>
    <row r="891" spans="1:7" ht="14" hidden="1" x14ac:dyDescent="0.15">
      <c r="A891" s="39">
        <v>79</v>
      </c>
      <c r="B891" s="41"/>
      <c r="C891" s="46">
        <f t="shared" ref="C891:G891" si="560">+C366*$K$3</f>
        <v>10415.35</v>
      </c>
      <c r="D891" s="46">
        <f t="shared" si="560"/>
        <v>9992.9500000000007</v>
      </c>
      <c r="E891" s="46">
        <f t="shared" si="560"/>
        <v>7266.05</v>
      </c>
      <c r="F891" s="46">
        <f t="shared" si="560"/>
        <v>5404.85</v>
      </c>
      <c r="G891" s="46">
        <f t="shared" si="560"/>
        <v>0</v>
      </c>
    </row>
    <row r="892" spans="1:7" ht="14" hidden="1" x14ac:dyDescent="0.15">
      <c r="A892" s="39">
        <v>80</v>
      </c>
      <c r="B892" s="41"/>
      <c r="C892" s="46">
        <f t="shared" ref="C892:G892" si="561">+C367*$K$3</f>
        <v>10415.35</v>
      </c>
      <c r="D892" s="46">
        <f t="shared" si="561"/>
        <v>9992.9500000000007</v>
      </c>
      <c r="E892" s="46">
        <f t="shared" si="561"/>
        <v>7266.05</v>
      </c>
      <c r="F892" s="46">
        <f t="shared" si="561"/>
        <v>5404.85</v>
      </c>
      <c r="G892" s="46">
        <f t="shared" si="561"/>
        <v>0</v>
      </c>
    </row>
    <row r="893" spans="1:7" ht="14" hidden="1" x14ac:dyDescent="0.15">
      <c r="A893" s="39">
        <v>81</v>
      </c>
      <c r="B893" s="41"/>
      <c r="C893" s="46">
        <f t="shared" ref="C893:G893" si="562">+C368*$K$3</f>
        <v>10415.35</v>
      </c>
      <c r="D893" s="46">
        <f t="shared" si="562"/>
        <v>9992.9500000000007</v>
      </c>
      <c r="E893" s="46">
        <f t="shared" si="562"/>
        <v>7266.05</v>
      </c>
      <c r="F893" s="46">
        <f t="shared" si="562"/>
        <v>5404.85</v>
      </c>
      <c r="G893" s="46">
        <f t="shared" si="562"/>
        <v>0</v>
      </c>
    </row>
    <row r="894" spans="1:7" ht="14" hidden="1" x14ac:dyDescent="0.15">
      <c r="A894" s="39">
        <v>82</v>
      </c>
      <c r="B894" s="41"/>
      <c r="C894" s="46">
        <f t="shared" ref="C894:G894" si="563">+C369*$K$3</f>
        <v>10415.35</v>
      </c>
      <c r="D894" s="46">
        <f t="shared" si="563"/>
        <v>9992.9500000000007</v>
      </c>
      <c r="E894" s="46">
        <f t="shared" si="563"/>
        <v>7266.05</v>
      </c>
      <c r="F894" s="46">
        <f t="shared" si="563"/>
        <v>5404.85</v>
      </c>
      <c r="G894" s="46">
        <f t="shared" si="563"/>
        <v>0</v>
      </c>
    </row>
    <row r="895" spans="1:7" ht="14" hidden="1" x14ac:dyDescent="0.15">
      <c r="A895" s="39">
        <v>83</v>
      </c>
      <c r="B895" s="41"/>
      <c r="C895" s="46">
        <f t="shared" ref="C895:G895" si="564">+C370*$K$3</f>
        <v>10415.35</v>
      </c>
      <c r="D895" s="46">
        <f t="shared" si="564"/>
        <v>9992.9500000000007</v>
      </c>
      <c r="E895" s="46">
        <f t="shared" si="564"/>
        <v>7266.05</v>
      </c>
      <c r="F895" s="46">
        <f t="shared" si="564"/>
        <v>5404.85</v>
      </c>
      <c r="G895" s="46">
        <f t="shared" si="564"/>
        <v>0</v>
      </c>
    </row>
    <row r="896" spans="1:7" ht="14" hidden="1" x14ac:dyDescent="0.15">
      <c r="A896" s="39">
        <v>84</v>
      </c>
      <c r="B896" s="41" t="s">
        <v>3</v>
      </c>
      <c r="C896" s="46">
        <f t="shared" ref="C896:G896" si="565">+C371*$K$3</f>
        <v>10415.35</v>
      </c>
      <c r="D896" s="46">
        <f t="shared" si="565"/>
        <v>9992.9500000000007</v>
      </c>
      <c r="E896" s="46">
        <f t="shared" si="565"/>
        <v>7266.05</v>
      </c>
      <c r="F896" s="46">
        <f t="shared" si="565"/>
        <v>5404.85</v>
      </c>
      <c r="G896" s="46">
        <f t="shared" si="565"/>
        <v>0</v>
      </c>
    </row>
    <row r="897" spans="1:16" ht="14" hidden="1" x14ac:dyDescent="0.15">
      <c r="A897" s="31">
        <v>1</v>
      </c>
      <c r="B897" s="33" t="s">
        <v>4</v>
      </c>
      <c r="C897" s="46">
        <f t="shared" ref="C897:G897" si="566">+C372*$K$3</f>
        <v>513.97500000000002</v>
      </c>
      <c r="D897" s="46">
        <f t="shared" si="566"/>
        <v>493.90000000000003</v>
      </c>
      <c r="E897" s="46">
        <f t="shared" si="566"/>
        <v>381.70000000000005</v>
      </c>
      <c r="F897" s="46">
        <f t="shared" si="566"/>
        <v>284.35000000000002</v>
      </c>
      <c r="G897" s="46">
        <f t="shared" si="566"/>
        <v>0</v>
      </c>
    </row>
    <row r="898" spans="1:16" ht="14" hidden="1" x14ac:dyDescent="0.15">
      <c r="A898" s="31">
        <v>2</v>
      </c>
      <c r="B898" s="33" t="s">
        <v>1</v>
      </c>
      <c r="C898" s="46">
        <f t="shared" ref="C898:G898" si="567">+C373*$K$3</f>
        <v>873.67500000000007</v>
      </c>
      <c r="D898" s="46">
        <f t="shared" si="567"/>
        <v>838.2</v>
      </c>
      <c r="E898" s="46">
        <f t="shared" si="567"/>
        <v>648.45000000000005</v>
      </c>
      <c r="F898" s="46">
        <f t="shared" si="567"/>
        <v>482.62500000000006</v>
      </c>
      <c r="G898" s="46">
        <f t="shared" si="567"/>
        <v>0</v>
      </c>
    </row>
    <row r="899" spans="1:16" ht="15" hidden="1" thickBot="1" x14ac:dyDescent="0.2">
      <c r="A899" s="34">
        <v>3</v>
      </c>
      <c r="B899" s="35" t="s">
        <v>5</v>
      </c>
      <c r="C899" s="46">
        <f t="shared" ref="C899:G899" si="568">+C374*$K$3</f>
        <v>1233.1000000000001</v>
      </c>
      <c r="D899" s="46">
        <f t="shared" si="568"/>
        <v>1183.875</v>
      </c>
      <c r="E899" s="46">
        <f t="shared" si="568"/>
        <v>914.65000000000009</v>
      </c>
      <c r="F899" s="46">
        <f t="shared" si="568"/>
        <v>680.35</v>
      </c>
      <c r="G899" s="46">
        <f t="shared" si="568"/>
        <v>0</v>
      </c>
    </row>
    <row r="900" spans="1:16" ht="14" hidden="1" thickBot="1" x14ac:dyDescent="0.2"/>
    <row r="901" spans="1:16" ht="18" hidden="1" x14ac:dyDescent="0.2">
      <c r="A901" s="400" t="s">
        <v>22</v>
      </c>
      <c r="B901" s="401"/>
      <c r="C901" s="401"/>
      <c r="D901" s="401"/>
      <c r="E901" s="401"/>
      <c r="F901" s="401"/>
      <c r="G901" s="401"/>
    </row>
    <row r="902" spans="1:16" ht="18" hidden="1" x14ac:dyDescent="0.2">
      <c r="A902" s="402" t="s">
        <v>6</v>
      </c>
      <c r="B902" s="403"/>
      <c r="C902" s="403"/>
      <c r="D902" s="403"/>
      <c r="E902" s="403"/>
      <c r="F902" s="403"/>
      <c r="G902" s="403"/>
      <c r="H902" s="47"/>
    </row>
    <row r="903" spans="1:16" hidden="1" x14ac:dyDescent="0.15">
      <c r="A903" s="398" t="s">
        <v>0</v>
      </c>
      <c r="B903" s="399"/>
      <c r="C903" s="399"/>
      <c r="D903" s="399"/>
      <c r="E903" s="399"/>
      <c r="F903" s="399"/>
      <c r="G903" s="399"/>
    </row>
    <row r="904" spans="1:16" hidden="1" x14ac:dyDescent="0.15">
      <c r="A904" s="15" t="s">
        <v>2</v>
      </c>
      <c r="B904" s="16" t="s">
        <v>2</v>
      </c>
      <c r="C904" s="53">
        <v>0</v>
      </c>
      <c r="D904" s="53">
        <v>1000</v>
      </c>
      <c r="E904" s="53"/>
      <c r="F904" s="17"/>
      <c r="G904" s="17"/>
      <c r="O904" s="296"/>
      <c r="P904" s="296"/>
    </row>
    <row r="905" spans="1:16" ht="15" hidden="1" x14ac:dyDescent="0.2">
      <c r="A905" s="15">
        <v>18</v>
      </c>
      <c r="B905" s="16"/>
      <c r="C905" s="202">
        <v>20976</v>
      </c>
      <c r="D905" s="202">
        <v>13534</v>
      </c>
      <c r="E905" s="200"/>
      <c r="F905" s="198"/>
      <c r="G905" s="198"/>
    </row>
    <row r="906" spans="1:16" ht="15" hidden="1" x14ac:dyDescent="0.2">
      <c r="A906" s="15">
        <v>19</v>
      </c>
      <c r="B906" s="16"/>
      <c r="C906" s="202">
        <v>20976</v>
      </c>
      <c r="D906" s="202">
        <v>13534</v>
      </c>
      <c r="E906" s="200"/>
      <c r="F906" s="198"/>
      <c r="G906" s="198"/>
    </row>
    <row r="907" spans="1:16" ht="15" hidden="1" x14ac:dyDescent="0.2">
      <c r="A907" s="15">
        <v>20</v>
      </c>
      <c r="B907" s="16"/>
      <c r="C907" s="202">
        <v>20976</v>
      </c>
      <c r="D907" s="202">
        <v>13534</v>
      </c>
      <c r="E907" s="200"/>
      <c r="F907" s="198"/>
      <c r="G907" s="198"/>
    </row>
    <row r="908" spans="1:16" ht="15" hidden="1" x14ac:dyDescent="0.2">
      <c r="A908" s="15">
        <v>21</v>
      </c>
      <c r="B908" s="16"/>
      <c r="C908" s="202">
        <v>20976</v>
      </c>
      <c r="D908" s="202">
        <v>13534</v>
      </c>
      <c r="E908" s="200"/>
      <c r="F908" s="198"/>
      <c r="G908" s="198"/>
    </row>
    <row r="909" spans="1:16" ht="15" hidden="1" x14ac:dyDescent="0.2">
      <c r="A909" s="15">
        <v>22</v>
      </c>
      <c r="B909" s="16"/>
      <c r="C909" s="202">
        <v>20976</v>
      </c>
      <c r="D909" s="202">
        <v>13534</v>
      </c>
      <c r="E909" s="200"/>
      <c r="F909" s="198"/>
      <c r="G909" s="198"/>
    </row>
    <row r="910" spans="1:16" ht="15" hidden="1" x14ac:dyDescent="0.2">
      <c r="A910" s="15">
        <v>23</v>
      </c>
      <c r="B910" s="16"/>
      <c r="C910" s="202">
        <v>20976</v>
      </c>
      <c r="D910" s="202">
        <v>13534</v>
      </c>
      <c r="E910" s="200"/>
      <c r="F910" s="198"/>
      <c r="G910" s="198"/>
    </row>
    <row r="911" spans="1:16" ht="15" hidden="1" x14ac:dyDescent="0.2">
      <c r="A911" s="15">
        <v>24</v>
      </c>
      <c r="B911" s="16"/>
      <c r="C911" s="202">
        <v>20976</v>
      </c>
      <c r="D911" s="202">
        <v>13534</v>
      </c>
      <c r="E911" s="200"/>
      <c r="F911" s="198"/>
      <c r="G911" s="198"/>
    </row>
    <row r="912" spans="1:16" ht="15" hidden="1" x14ac:dyDescent="0.2">
      <c r="A912" s="15">
        <v>25</v>
      </c>
      <c r="B912" s="16"/>
      <c r="C912" s="202">
        <v>22492</v>
      </c>
      <c r="D912" s="202">
        <v>14512</v>
      </c>
      <c r="E912" s="200"/>
      <c r="F912" s="198"/>
      <c r="G912" s="198"/>
    </row>
    <row r="913" spans="1:7" ht="15" hidden="1" x14ac:dyDescent="0.2">
      <c r="A913" s="15">
        <v>26</v>
      </c>
      <c r="B913" s="16"/>
      <c r="C913" s="202">
        <v>22492</v>
      </c>
      <c r="D913" s="202">
        <v>14512</v>
      </c>
      <c r="E913" s="200"/>
      <c r="F913" s="198"/>
      <c r="G913" s="198"/>
    </row>
    <row r="914" spans="1:7" ht="15" hidden="1" x14ac:dyDescent="0.2">
      <c r="A914" s="15">
        <v>27</v>
      </c>
      <c r="B914" s="16"/>
      <c r="C914" s="202">
        <v>22492</v>
      </c>
      <c r="D914" s="202">
        <v>14512</v>
      </c>
      <c r="E914" s="200"/>
      <c r="F914" s="198"/>
      <c r="G914" s="198"/>
    </row>
    <row r="915" spans="1:7" ht="15" hidden="1" x14ac:dyDescent="0.2">
      <c r="A915" s="15">
        <v>28</v>
      </c>
      <c r="B915" s="16"/>
      <c r="C915" s="202">
        <v>22492</v>
      </c>
      <c r="D915" s="202">
        <v>14512</v>
      </c>
      <c r="E915" s="200"/>
      <c r="F915" s="198"/>
      <c r="G915" s="198"/>
    </row>
    <row r="916" spans="1:7" ht="15" hidden="1" x14ac:dyDescent="0.2">
      <c r="A916" s="15">
        <v>29</v>
      </c>
      <c r="B916" s="16"/>
      <c r="C916" s="202">
        <v>22492</v>
      </c>
      <c r="D916" s="202">
        <v>14512</v>
      </c>
      <c r="E916" s="200"/>
      <c r="F916" s="198"/>
      <c r="G916" s="198"/>
    </row>
    <row r="917" spans="1:7" ht="15" hidden="1" x14ac:dyDescent="0.2">
      <c r="A917" s="15">
        <v>30</v>
      </c>
      <c r="B917" s="16"/>
      <c r="C917" s="202">
        <v>25106</v>
      </c>
      <c r="D917" s="202">
        <v>16199</v>
      </c>
      <c r="E917" s="200"/>
      <c r="F917" s="198"/>
      <c r="G917" s="198"/>
    </row>
    <row r="918" spans="1:7" ht="15" hidden="1" x14ac:dyDescent="0.2">
      <c r="A918" s="15">
        <v>31</v>
      </c>
      <c r="B918" s="16"/>
      <c r="C918" s="202">
        <v>25106</v>
      </c>
      <c r="D918" s="202">
        <v>16199</v>
      </c>
      <c r="E918" s="200"/>
      <c r="F918" s="198"/>
      <c r="G918" s="198"/>
    </row>
    <row r="919" spans="1:7" ht="15" hidden="1" x14ac:dyDescent="0.2">
      <c r="A919" s="15">
        <v>32</v>
      </c>
      <c r="B919" s="16"/>
      <c r="C919" s="202">
        <v>25106</v>
      </c>
      <c r="D919" s="202">
        <v>16199</v>
      </c>
      <c r="E919" s="200"/>
      <c r="F919" s="198"/>
      <c r="G919" s="198"/>
    </row>
    <row r="920" spans="1:7" ht="15" hidden="1" x14ac:dyDescent="0.2">
      <c r="A920" s="15">
        <v>33</v>
      </c>
      <c r="B920" s="16"/>
      <c r="C920" s="202">
        <v>25106</v>
      </c>
      <c r="D920" s="202">
        <v>16199</v>
      </c>
      <c r="E920" s="200"/>
      <c r="F920" s="198"/>
      <c r="G920" s="198"/>
    </row>
    <row r="921" spans="1:7" ht="15" hidden="1" x14ac:dyDescent="0.2">
      <c r="A921" s="15">
        <v>34</v>
      </c>
      <c r="B921" s="16"/>
      <c r="C921" s="202">
        <v>25106</v>
      </c>
      <c r="D921" s="202">
        <v>16199</v>
      </c>
      <c r="E921" s="200"/>
      <c r="F921" s="198"/>
      <c r="G921" s="198"/>
    </row>
    <row r="922" spans="1:7" ht="15" hidden="1" x14ac:dyDescent="0.2">
      <c r="A922" s="15">
        <v>35</v>
      </c>
      <c r="B922" s="16"/>
      <c r="C922" s="202">
        <v>28083</v>
      </c>
      <c r="D922" s="202">
        <v>18119</v>
      </c>
      <c r="E922" s="200"/>
      <c r="F922" s="198"/>
      <c r="G922" s="198"/>
    </row>
    <row r="923" spans="1:7" ht="15" hidden="1" x14ac:dyDescent="0.2">
      <c r="A923" s="15">
        <v>36</v>
      </c>
      <c r="B923" s="16"/>
      <c r="C923" s="202">
        <v>28083</v>
      </c>
      <c r="D923" s="202">
        <v>18119</v>
      </c>
      <c r="E923" s="200"/>
      <c r="F923" s="198"/>
      <c r="G923" s="198"/>
    </row>
    <row r="924" spans="1:7" ht="15" hidden="1" x14ac:dyDescent="0.2">
      <c r="A924" s="15">
        <v>37</v>
      </c>
      <c r="B924" s="16"/>
      <c r="C924" s="202">
        <v>28083</v>
      </c>
      <c r="D924" s="202">
        <v>18119</v>
      </c>
      <c r="E924" s="200"/>
      <c r="F924" s="198"/>
      <c r="G924" s="198"/>
    </row>
    <row r="925" spans="1:7" ht="15" hidden="1" x14ac:dyDescent="0.2">
      <c r="A925" s="15">
        <v>38</v>
      </c>
      <c r="B925" s="16"/>
      <c r="C925" s="202">
        <v>28083</v>
      </c>
      <c r="D925" s="202">
        <v>18119</v>
      </c>
      <c r="E925" s="200"/>
      <c r="F925" s="198"/>
      <c r="G925" s="198"/>
    </row>
    <row r="926" spans="1:7" ht="15" hidden="1" x14ac:dyDescent="0.2">
      <c r="A926" s="15">
        <v>39</v>
      </c>
      <c r="B926" s="16"/>
      <c r="C926" s="202">
        <v>28083</v>
      </c>
      <c r="D926" s="202">
        <v>18119</v>
      </c>
      <c r="E926" s="200"/>
      <c r="F926" s="198"/>
      <c r="G926" s="198"/>
    </row>
    <row r="927" spans="1:7" ht="15" hidden="1" x14ac:dyDescent="0.2">
      <c r="A927" s="15">
        <v>40</v>
      </c>
      <c r="B927" s="16"/>
      <c r="C927" s="202">
        <v>31485</v>
      </c>
      <c r="D927" s="202">
        <v>20313</v>
      </c>
      <c r="E927" s="200"/>
      <c r="F927" s="198"/>
      <c r="G927" s="198"/>
    </row>
    <row r="928" spans="1:7" ht="15" hidden="1" x14ac:dyDescent="0.2">
      <c r="A928" s="15">
        <v>41</v>
      </c>
      <c r="B928" s="16"/>
      <c r="C928" s="202">
        <v>31485</v>
      </c>
      <c r="D928" s="202">
        <v>20313</v>
      </c>
      <c r="E928" s="200"/>
      <c r="F928" s="198"/>
      <c r="G928" s="198"/>
    </row>
    <row r="929" spans="1:7" ht="15" hidden="1" x14ac:dyDescent="0.2">
      <c r="A929" s="15">
        <v>42</v>
      </c>
      <c r="B929" s="16"/>
      <c r="C929" s="202">
        <v>31485</v>
      </c>
      <c r="D929" s="202">
        <v>20313</v>
      </c>
      <c r="E929" s="200"/>
      <c r="F929" s="198"/>
      <c r="G929" s="198"/>
    </row>
    <row r="930" spans="1:7" ht="15" hidden="1" x14ac:dyDescent="0.2">
      <c r="A930" s="15">
        <v>43</v>
      </c>
      <c r="B930" s="16"/>
      <c r="C930" s="202">
        <v>31485</v>
      </c>
      <c r="D930" s="202">
        <v>20313</v>
      </c>
      <c r="E930" s="200"/>
      <c r="F930" s="198"/>
      <c r="G930" s="198"/>
    </row>
    <row r="931" spans="1:7" ht="15" hidden="1" x14ac:dyDescent="0.2">
      <c r="A931" s="15">
        <v>44</v>
      </c>
      <c r="B931" s="16"/>
      <c r="C931" s="202">
        <v>31485</v>
      </c>
      <c r="D931" s="202">
        <v>20313</v>
      </c>
      <c r="E931" s="200"/>
      <c r="F931" s="198"/>
      <c r="G931" s="198"/>
    </row>
    <row r="932" spans="1:7" ht="15" hidden="1" x14ac:dyDescent="0.2">
      <c r="A932" s="15">
        <v>45</v>
      </c>
      <c r="B932" s="16"/>
      <c r="C932" s="202">
        <v>35241</v>
      </c>
      <c r="D932" s="202">
        <v>22738</v>
      </c>
      <c r="E932" s="200"/>
      <c r="F932" s="198"/>
      <c r="G932" s="198"/>
    </row>
    <row r="933" spans="1:7" ht="15" hidden="1" x14ac:dyDescent="0.2">
      <c r="A933" s="15">
        <v>46</v>
      </c>
      <c r="B933" s="16"/>
      <c r="C933" s="202">
        <v>35241</v>
      </c>
      <c r="D933" s="202">
        <v>22738</v>
      </c>
      <c r="E933" s="200"/>
      <c r="F933" s="198"/>
      <c r="G933" s="198"/>
    </row>
    <row r="934" spans="1:7" ht="15" hidden="1" x14ac:dyDescent="0.2">
      <c r="A934" s="15">
        <v>47</v>
      </c>
      <c r="B934" s="16"/>
      <c r="C934" s="202">
        <v>35241</v>
      </c>
      <c r="D934" s="202">
        <v>22738</v>
      </c>
      <c r="E934" s="200"/>
      <c r="F934" s="198"/>
      <c r="G934" s="198"/>
    </row>
    <row r="935" spans="1:7" ht="15" hidden="1" x14ac:dyDescent="0.2">
      <c r="A935" s="15">
        <v>48</v>
      </c>
      <c r="B935" s="16"/>
      <c r="C935" s="202">
        <v>35241</v>
      </c>
      <c r="D935" s="202">
        <v>22738</v>
      </c>
      <c r="E935" s="200"/>
      <c r="F935" s="198"/>
      <c r="G935" s="198"/>
    </row>
    <row r="936" spans="1:7" ht="15" hidden="1" x14ac:dyDescent="0.2">
      <c r="A936" s="15">
        <v>49</v>
      </c>
      <c r="B936" s="16"/>
      <c r="C936" s="202">
        <v>35241</v>
      </c>
      <c r="D936" s="202">
        <v>22738</v>
      </c>
      <c r="E936" s="200"/>
      <c r="F936" s="198"/>
      <c r="G936" s="198"/>
    </row>
    <row r="937" spans="1:7" ht="15" hidden="1" x14ac:dyDescent="0.2">
      <c r="A937" s="15">
        <v>50</v>
      </c>
      <c r="B937" s="16"/>
      <c r="C937" s="202">
        <v>39441</v>
      </c>
      <c r="D937" s="202">
        <v>25448</v>
      </c>
      <c r="E937" s="200"/>
      <c r="F937" s="198"/>
      <c r="G937" s="198"/>
    </row>
    <row r="938" spans="1:7" ht="15" hidden="1" x14ac:dyDescent="0.2">
      <c r="A938" s="15">
        <v>51</v>
      </c>
      <c r="B938" s="16"/>
      <c r="C938" s="202">
        <v>39441</v>
      </c>
      <c r="D938" s="202">
        <v>25448</v>
      </c>
      <c r="E938" s="200"/>
      <c r="F938" s="198"/>
      <c r="G938" s="198"/>
    </row>
    <row r="939" spans="1:7" ht="15" hidden="1" x14ac:dyDescent="0.2">
      <c r="A939" s="15">
        <v>52</v>
      </c>
      <c r="B939" s="16"/>
      <c r="C939" s="202">
        <v>39441</v>
      </c>
      <c r="D939" s="202">
        <v>25448</v>
      </c>
      <c r="E939" s="200"/>
      <c r="F939" s="198"/>
      <c r="G939" s="198"/>
    </row>
    <row r="940" spans="1:7" ht="15" hidden="1" x14ac:dyDescent="0.2">
      <c r="A940" s="15">
        <v>53</v>
      </c>
      <c r="B940" s="16"/>
      <c r="C940" s="202">
        <v>39441</v>
      </c>
      <c r="D940" s="202">
        <v>25448</v>
      </c>
      <c r="E940" s="200"/>
      <c r="F940" s="198"/>
      <c r="G940" s="198"/>
    </row>
    <row r="941" spans="1:7" ht="15" hidden="1" x14ac:dyDescent="0.2">
      <c r="A941" s="15">
        <v>54</v>
      </c>
      <c r="B941" s="18"/>
      <c r="C941" s="202">
        <v>39441</v>
      </c>
      <c r="D941" s="202">
        <v>25448</v>
      </c>
      <c r="E941" s="200"/>
      <c r="F941" s="198"/>
      <c r="G941" s="198"/>
    </row>
    <row r="942" spans="1:7" ht="15" hidden="1" x14ac:dyDescent="0.2">
      <c r="A942" s="15">
        <v>55</v>
      </c>
      <c r="B942" s="18"/>
      <c r="C942" s="202">
        <v>44055</v>
      </c>
      <c r="D942" s="202">
        <v>28421</v>
      </c>
      <c r="E942" s="200"/>
      <c r="F942" s="198"/>
      <c r="G942" s="198"/>
    </row>
    <row r="943" spans="1:7" ht="15" hidden="1" x14ac:dyDescent="0.2">
      <c r="A943" s="15">
        <v>56</v>
      </c>
      <c r="B943" s="18"/>
      <c r="C943" s="202">
        <v>44055</v>
      </c>
      <c r="D943" s="202">
        <v>28421</v>
      </c>
      <c r="E943" s="200"/>
      <c r="F943" s="198"/>
      <c r="G943" s="198"/>
    </row>
    <row r="944" spans="1:7" ht="15" hidden="1" x14ac:dyDescent="0.2">
      <c r="A944" s="15">
        <v>57</v>
      </c>
      <c r="B944" s="18"/>
      <c r="C944" s="202">
        <v>44055</v>
      </c>
      <c r="D944" s="202">
        <v>28421</v>
      </c>
      <c r="E944" s="200"/>
      <c r="F944" s="198"/>
      <c r="G944" s="198"/>
    </row>
    <row r="945" spans="1:7" ht="15" hidden="1" x14ac:dyDescent="0.2">
      <c r="A945" s="15">
        <v>58</v>
      </c>
      <c r="B945" s="18"/>
      <c r="C945" s="202">
        <v>44055</v>
      </c>
      <c r="D945" s="202">
        <v>28421</v>
      </c>
      <c r="E945" s="200"/>
      <c r="F945" s="198"/>
      <c r="G945" s="198"/>
    </row>
    <row r="946" spans="1:7" ht="15" hidden="1" x14ac:dyDescent="0.2">
      <c r="A946" s="15">
        <v>59</v>
      </c>
      <c r="B946" s="18"/>
      <c r="C946" s="202">
        <v>44055</v>
      </c>
      <c r="D946" s="202">
        <v>28421</v>
      </c>
      <c r="E946" s="200"/>
      <c r="F946" s="198"/>
      <c r="G946" s="198"/>
    </row>
    <row r="947" spans="1:7" ht="15" hidden="1" x14ac:dyDescent="0.2">
      <c r="A947" s="15">
        <v>60</v>
      </c>
      <c r="B947" s="18"/>
      <c r="C947" s="202">
        <v>47111</v>
      </c>
      <c r="D947" s="202">
        <v>30395</v>
      </c>
      <c r="E947" s="200"/>
      <c r="F947" s="198"/>
      <c r="G947" s="198"/>
    </row>
    <row r="948" spans="1:7" ht="15" hidden="1" x14ac:dyDescent="0.2">
      <c r="A948" s="15">
        <v>61</v>
      </c>
      <c r="B948" s="18"/>
      <c r="C948" s="202">
        <v>52428</v>
      </c>
      <c r="D948" s="202">
        <v>33825</v>
      </c>
      <c r="E948" s="200"/>
      <c r="F948" s="198"/>
      <c r="G948" s="198"/>
    </row>
    <row r="949" spans="1:7" ht="15" hidden="1" x14ac:dyDescent="0.2">
      <c r="A949" s="15">
        <v>62</v>
      </c>
      <c r="B949" s="18"/>
      <c r="C949" s="202">
        <v>58157</v>
      </c>
      <c r="D949" s="202">
        <v>37522</v>
      </c>
      <c r="E949" s="200"/>
      <c r="F949" s="198"/>
      <c r="G949" s="198"/>
    </row>
    <row r="950" spans="1:7" ht="15" hidden="1" x14ac:dyDescent="0.2">
      <c r="A950" s="15">
        <v>63</v>
      </c>
      <c r="B950" s="18"/>
      <c r="C950" s="202">
        <v>64307</v>
      </c>
      <c r="D950" s="202">
        <v>41490</v>
      </c>
      <c r="E950" s="200"/>
      <c r="F950" s="198"/>
      <c r="G950" s="198"/>
    </row>
    <row r="951" spans="1:7" ht="15" hidden="1" x14ac:dyDescent="0.2">
      <c r="A951" s="15">
        <v>64</v>
      </c>
      <c r="B951" s="18"/>
      <c r="C951" s="202">
        <v>70872</v>
      </c>
      <c r="D951" s="202">
        <v>45724</v>
      </c>
      <c r="E951" s="200"/>
      <c r="F951" s="198"/>
      <c r="G951" s="198"/>
    </row>
    <row r="952" spans="1:7" ht="15" hidden="1" x14ac:dyDescent="0.2">
      <c r="A952" s="15">
        <v>65</v>
      </c>
      <c r="B952" s="18"/>
      <c r="C952" s="202">
        <v>77855</v>
      </c>
      <c r="D952" s="202">
        <v>50231</v>
      </c>
      <c r="E952" s="200"/>
      <c r="F952" s="198"/>
      <c r="G952" s="198"/>
    </row>
    <row r="953" spans="1:7" ht="15" hidden="1" x14ac:dyDescent="0.2">
      <c r="A953" s="15">
        <v>66</v>
      </c>
      <c r="B953" s="18"/>
      <c r="C953" s="202">
        <v>85257</v>
      </c>
      <c r="D953" s="202">
        <v>55004</v>
      </c>
      <c r="E953" s="200"/>
      <c r="F953" s="198"/>
      <c r="G953" s="198"/>
    </row>
    <row r="954" spans="1:7" ht="15" hidden="1" x14ac:dyDescent="0.2">
      <c r="A954" s="15">
        <v>67</v>
      </c>
      <c r="B954" s="18"/>
      <c r="C954" s="202">
        <v>93071</v>
      </c>
      <c r="D954" s="202">
        <v>60047</v>
      </c>
      <c r="E954" s="200"/>
      <c r="F954" s="198"/>
      <c r="G954" s="198"/>
    </row>
    <row r="955" spans="1:7" ht="15" hidden="1" x14ac:dyDescent="0.2">
      <c r="A955" s="15">
        <v>68</v>
      </c>
      <c r="B955" s="18"/>
      <c r="C955" s="202">
        <v>101303</v>
      </c>
      <c r="D955" s="202">
        <v>65358</v>
      </c>
      <c r="E955" s="200"/>
      <c r="F955" s="198"/>
      <c r="G955" s="198"/>
    </row>
    <row r="956" spans="1:7" ht="15" hidden="1" x14ac:dyDescent="0.2">
      <c r="A956" s="15">
        <v>69</v>
      </c>
      <c r="B956" s="18"/>
      <c r="C956" s="202">
        <v>109956</v>
      </c>
      <c r="D956" s="202">
        <v>70942</v>
      </c>
      <c r="E956" s="200"/>
      <c r="F956" s="198"/>
      <c r="G956" s="198"/>
    </row>
    <row r="957" spans="1:7" ht="15" hidden="1" x14ac:dyDescent="0.2">
      <c r="A957" s="15">
        <v>70</v>
      </c>
      <c r="B957" s="18"/>
      <c r="C957" s="202">
        <v>119020</v>
      </c>
      <c r="D957" s="202">
        <v>76788</v>
      </c>
      <c r="E957" s="200"/>
      <c r="F957" s="198"/>
      <c r="G957" s="198"/>
    </row>
    <row r="958" spans="1:7" ht="15" hidden="1" x14ac:dyDescent="0.2">
      <c r="A958" s="15">
        <v>71</v>
      </c>
      <c r="B958" s="18"/>
      <c r="C958" s="202">
        <v>128507</v>
      </c>
      <c r="D958" s="202">
        <v>82907</v>
      </c>
      <c r="E958" s="200"/>
      <c r="F958" s="198"/>
      <c r="G958" s="198"/>
    </row>
    <row r="959" spans="1:7" ht="15" hidden="1" x14ac:dyDescent="0.2">
      <c r="A959" s="15">
        <v>72</v>
      </c>
      <c r="B959" s="18"/>
      <c r="C959" s="202">
        <v>138407</v>
      </c>
      <c r="D959" s="202">
        <v>89296</v>
      </c>
      <c r="E959" s="200"/>
      <c r="F959" s="198"/>
      <c r="G959" s="198"/>
    </row>
    <row r="960" spans="1:7" ht="15" hidden="1" x14ac:dyDescent="0.2">
      <c r="A960" s="15">
        <v>73</v>
      </c>
      <c r="B960" s="18"/>
      <c r="C960" s="202">
        <v>148725</v>
      </c>
      <c r="D960" s="202">
        <v>95954</v>
      </c>
      <c r="E960" s="200"/>
      <c r="F960" s="198"/>
      <c r="G960" s="198"/>
    </row>
    <row r="961" spans="1:7" ht="15" hidden="1" x14ac:dyDescent="0.2">
      <c r="A961" s="15">
        <v>74</v>
      </c>
      <c r="B961" s="18"/>
      <c r="C961" s="202">
        <v>159459</v>
      </c>
      <c r="D961" s="202">
        <v>102879</v>
      </c>
      <c r="E961" s="200"/>
      <c r="F961" s="198"/>
      <c r="G961" s="198"/>
    </row>
    <row r="962" spans="1:7" ht="15" hidden="1" x14ac:dyDescent="0.2">
      <c r="A962" s="15">
        <v>75</v>
      </c>
      <c r="B962" s="18"/>
      <c r="C962" s="202">
        <v>170613</v>
      </c>
      <c r="D962" s="202">
        <v>110074</v>
      </c>
      <c r="E962" s="200"/>
      <c r="F962" s="198"/>
      <c r="G962" s="198"/>
    </row>
    <row r="963" spans="1:7" ht="15" hidden="1" x14ac:dyDescent="0.2">
      <c r="A963" s="15">
        <v>76</v>
      </c>
      <c r="B963" s="18"/>
      <c r="C963" s="202">
        <v>170613</v>
      </c>
      <c r="D963" s="202">
        <v>110074</v>
      </c>
      <c r="E963" s="200"/>
      <c r="F963" s="198"/>
      <c r="G963" s="198"/>
    </row>
    <row r="964" spans="1:7" ht="15" hidden="1" x14ac:dyDescent="0.2">
      <c r="A964" s="15">
        <v>77</v>
      </c>
      <c r="B964" s="18"/>
      <c r="C964" s="202">
        <v>170613</v>
      </c>
      <c r="D964" s="202">
        <v>110074</v>
      </c>
      <c r="E964" s="200"/>
      <c r="F964" s="198"/>
      <c r="G964" s="198"/>
    </row>
    <row r="965" spans="1:7" ht="15" hidden="1" x14ac:dyDescent="0.2">
      <c r="A965" s="15">
        <v>78</v>
      </c>
      <c r="B965" s="18"/>
      <c r="C965" s="202">
        <v>170613</v>
      </c>
      <c r="D965" s="202">
        <v>110074</v>
      </c>
      <c r="E965" s="200"/>
      <c r="F965" s="198"/>
      <c r="G965" s="198"/>
    </row>
    <row r="966" spans="1:7" ht="15" hidden="1" x14ac:dyDescent="0.2">
      <c r="A966" s="15">
        <v>79</v>
      </c>
      <c r="B966" s="18"/>
      <c r="C966" s="202">
        <v>170613</v>
      </c>
      <c r="D966" s="202">
        <v>110074</v>
      </c>
      <c r="E966" s="200"/>
      <c r="F966" s="198"/>
      <c r="G966" s="198"/>
    </row>
    <row r="967" spans="1:7" ht="15" hidden="1" x14ac:dyDescent="0.2">
      <c r="A967" s="15">
        <v>80</v>
      </c>
      <c r="B967" s="18"/>
      <c r="C967" s="202">
        <v>170613</v>
      </c>
      <c r="D967" s="202">
        <v>110074</v>
      </c>
      <c r="E967" s="200"/>
      <c r="F967" s="198"/>
      <c r="G967" s="198"/>
    </row>
    <row r="968" spans="1:7" ht="15" hidden="1" x14ac:dyDescent="0.2">
      <c r="A968" s="15">
        <v>81</v>
      </c>
      <c r="B968" s="18"/>
      <c r="C968" s="202">
        <v>170613</v>
      </c>
      <c r="D968" s="202">
        <v>110074</v>
      </c>
      <c r="E968" s="200"/>
      <c r="F968" s="198"/>
      <c r="G968" s="198"/>
    </row>
    <row r="969" spans="1:7" ht="15" hidden="1" x14ac:dyDescent="0.2">
      <c r="A969" s="15">
        <v>82</v>
      </c>
      <c r="B969" s="18"/>
      <c r="C969" s="202">
        <v>170613</v>
      </c>
      <c r="D969" s="202">
        <v>110074</v>
      </c>
      <c r="E969" s="200"/>
      <c r="F969" s="198"/>
      <c r="G969" s="198"/>
    </row>
    <row r="970" spans="1:7" ht="15" hidden="1" x14ac:dyDescent="0.2">
      <c r="A970" s="15">
        <v>83</v>
      </c>
      <c r="B970" s="18"/>
      <c r="C970" s="202">
        <v>170613</v>
      </c>
      <c r="D970" s="202">
        <v>110074</v>
      </c>
      <c r="E970" s="200"/>
      <c r="F970" s="198"/>
      <c r="G970" s="198"/>
    </row>
    <row r="971" spans="1:7" ht="15" hidden="1" x14ac:dyDescent="0.2">
      <c r="A971" s="15">
        <v>84</v>
      </c>
      <c r="B971" s="18" t="s">
        <v>3</v>
      </c>
      <c r="C971" s="202">
        <v>170613</v>
      </c>
      <c r="D971" s="202">
        <v>110074</v>
      </c>
      <c r="E971" s="200"/>
      <c r="F971" s="198"/>
      <c r="G971" s="198"/>
    </row>
    <row r="972" spans="1:7" ht="15" hidden="1" x14ac:dyDescent="0.2">
      <c r="A972" s="15">
        <v>1</v>
      </c>
      <c r="B972" s="18" t="s">
        <v>4</v>
      </c>
      <c r="C972" s="203">
        <v>8825</v>
      </c>
      <c r="D972" s="203">
        <v>5693</v>
      </c>
      <c r="E972" s="200"/>
      <c r="F972" s="198"/>
      <c r="G972" s="198"/>
    </row>
    <row r="973" spans="1:7" ht="15" hidden="1" x14ac:dyDescent="0.2">
      <c r="A973" s="15">
        <v>2</v>
      </c>
      <c r="B973" s="18" t="s">
        <v>1</v>
      </c>
      <c r="C973" s="203">
        <v>14996</v>
      </c>
      <c r="D973" s="203">
        <v>9676</v>
      </c>
      <c r="E973" s="200"/>
      <c r="F973" s="198"/>
      <c r="G973" s="198"/>
    </row>
    <row r="974" spans="1:7" ht="15" hidden="1" x14ac:dyDescent="0.2">
      <c r="A974" s="15">
        <v>3</v>
      </c>
      <c r="B974" s="18" t="s">
        <v>5</v>
      </c>
      <c r="C974" s="203">
        <v>21171</v>
      </c>
      <c r="D974" s="203">
        <v>13660</v>
      </c>
      <c r="E974" s="200"/>
      <c r="F974" s="198"/>
      <c r="G974" s="198"/>
    </row>
    <row r="975" spans="1:7" hidden="1" x14ac:dyDescent="0.15">
      <c r="A975" s="15"/>
      <c r="B975" s="19"/>
      <c r="C975" s="20"/>
      <c r="D975" s="20"/>
      <c r="E975" s="20"/>
      <c r="F975" s="20"/>
      <c r="G975" s="20"/>
    </row>
    <row r="976" spans="1:7" ht="18" hidden="1" x14ac:dyDescent="0.2">
      <c r="A976" s="402" t="s">
        <v>23</v>
      </c>
      <c r="B976" s="403"/>
      <c r="C976" s="403"/>
      <c r="D976" s="403"/>
      <c r="E976" s="403"/>
      <c r="F976" s="403"/>
      <c r="G976" s="403"/>
    </row>
    <row r="977" spans="1:8" hidden="1" x14ac:dyDescent="0.15">
      <c r="A977" s="398" t="s">
        <v>0</v>
      </c>
      <c r="B977" s="399"/>
      <c r="C977" s="399"/>
      <c r="D977" s="399"/>
      <c r="E977" s="399"/>
      <c r="F977" s="399"/>
      <c r="G977" s="399"/>
      <c r="H977" s="47"/>
    </row>
    <row r="978" spans="1:8" hidden="1" x14ac:dyDescent="0.15">
      <c r="A978" s="15" t="s">
        <v>2</v>
      </c>
      <c r="B978" s="16" t="s">
        <v>2</v>
      </c>
      <c r="C978" s="53">
        <v>0</v>
      </c>
      <c r="D978" s="53">
        <v>1000</v>
      </c>
      <c r="E978" s="53"/>
      <c r="F978" s="17"/>
      <c r="G978" s="17"/>
    </row>
    <row r="979" spans="1:8" hidden="1" x14ac:dyDescent="0.15">
      <c r="A979" s="15">
        <v>18</v>
      </c>
      <c r="B979" s="18"/>
      <c r="C979" s="22">
        <f>+C905*$K$2</f>
        <v>1957.76</v>
      </c>
      <c r="D979" s="22">
        <f t="shared" ref="D979:G979" si="569">+D905*$K$2</f>
        <v>1263.1733333333334</v>
      </c>
      <c r="E979" s="22">
        <f t="shared" si="569"/>
        <v>0</v>
      </c>
      <c r="F979" s="22">
        <f t="shared" si="569"/>
        <v>0</v>
      </c>
      <c r="G979" s="22">
        <f t="shared" si="569"/>
        <v>0</v>
      </c>
    </row>
    <row r="980" spans="1:8" hidden="1" x14ac:dyDescent="0.15">
      <c r="A980" s="15">
        <v>19</v>
      </c>
      <c r="B980" s="18"/>
      <c r="C980" s="22">
        <f t="shared" ref="C980:G980" si="570">+C906*$K$2</f>
        <v>1957.76</v>
      </c>
      <c r="D980" s="22">
        <f t="shared" si="570"/>
        <v>1263.1733333333334</v>
      </c>
      <c r="E980" s="22">
        <f t="shared" si="570"/>
        <v>0</v>
      </c>
      <c r="F980" s="22">
        <f t="shared" si="570"/>
        <v>0</v>
      </c>
      <c r="G980" s="22">
        <f t="shared" si="570"/>
        <v>0</v>
      </c>
    </row>
    <row r="981" spans="1:8" hidden="1" x14ac:dyDescent="0.15">
      <c r="A981" s="15">
        <v>20</v>
      </c>
      <c r="B981" s="18"/>
      <c r="C981" s="22">
        <f t="shared" ref="C981:G981" si="571">+C907*$K$2</f>
        <v>1957.76</v>
      </c>
      <c r="D981" s="22">
        <f t="shared" si="571"/>
        <v>1263.1733333333334</v>
      </c>
      <c r="E981" s="22">
        <f t="shared" si="571"/>
        <v>0</v>
      </c>
      <c r="F981" s="22">
        <f t="shared" si="571"/>
        <v>0</v>
      </c>
      <c r="G981" s="22">
        <f t="shared" si="571"/>
        <v>0</v>
      </c>
    </row>
    <row r="982" spans="1:8" hidden="1" x14ac:dyDescent="0.15">
      <c r="A982" s="15">
        <v>21</v>
      </c>
      <c r="B982" s="18"/>
      <c r="C982" s="22">
        <f t="shared" ref="C982:G982" si="572">+C908*$K$2</f>
        <v>1957.76</v>
      </c>
      <c r="D982" s="22">
        <f t="shared" si="572"/>
        <v>1263.1733333333334</v>
      </c>
      <c r="E982" s="22">
        <f t="shared" si="572"/>
        <v>0</v>
      </c>
      <c r="F982" s="22">
        <f t="shared" si="572"/>
        <v>0</v>
      </c>
      <c r="G982" s="22">
        <f t="shared" si="572"/>
        <v>0</v>
      </c>
    </row>
    <row r="983" spans="1:8" hidden="1" x14ac:dyDescent="0.15">
      <c r="A983" s="15">
        <v>22</v>
      </c>
      <c r="B983" s="18"/>
      <c r="C983" s="22">
        <f t="shared" ref="C983:G983" si="573">+C909*$K$2</f>
        <v>1957.76</v>
      </c>
      <c r="D983" s="22">
        <f t="shared" si="573"/>
        <v>1263.1733333333334</v>
      </c>
      <c r="E983" s="22">
        <f t="shared" si="573"/>
        <v>0</v>
      </c>
      <c r="F983" s="22">
        <f t="shared" si="573"/>
        <v>0</v>
      </c>
      <c r="G983" s="22">
        <f t="shared" si="573"/>
        <v>0</v>
      </c>
    </row>
    <row r="984" spans="1:8" hidden="1" x14ac:dyDescent="0.15">
      <c r="A984" s="15">
        <v>23</v>
      </c>
      <c r="B984" s="18"/>
      <c r="C984" s="22">
        <f t="shared" ref="C984:G984" si="574">+C910*$K$2</f>
        <v>1957.76</v>
      </c>
      <c r="D984" s="22">
        <f t="shared" si="574"/>
        <v>1263.1733333333334</v>
      </c>
      <c r="E984" s="22">
        <f t="shared" si="574"/>
        <v>0</v>
      </c>
      <c r="F984" s="22">
        <f t="shared" si="574"/>
        <v>0</v>
      </c>
      <c r="G984" s="22">
        <f t="shared" si="574"/>
        <v>0</v>
      </c>
    </row>
    <row r="985" spans="1:8" hidden="1" x14ac:dyDescent="0.15">
      <c r="A985" s="15">
        <v>24</v>
      </c>
      <c r="B985" s="18"/>
      <c r="C985" s="22">
        <f t="shared" ref="C985:G985" si="575">+C911*$K$2</f>
        <v>1957.76</v>
      </c>
      <c r="D985" s="22">
        <f t="shared" si="575"/>
        <v>1263.1733333333334</v>
      </c>
      <c r="E985" s="22">
        <f t="shared" si="575"/>
        <v>0</v>
      </c>
      <c r="F985" s="22">
        <f t="shared" si="575"/>
        <v>0</v>
      </c>
      <c r="G985" s="22">
        <f t="shared" si="575"/>
        <v>0</v>
      </c>
    </row>
    <row r="986" spans="1:8" hidden="1" x14ac:dyDescent="0.15">
      <c r="A986" s="15">
        <v>25</v>
      </c>
      <c r="B986" s="18"/>
      <c r="C986" s="22">
        <f t="shared" ref="C986:G986" si="576">+C912*$K$2</f>
        <v>2099.2533333333336</v>
      </c>
      <c r="D986" s="22">
        <f t="shared" si="576"/>
        <v>1354.4533333333334</v>
      </c>
      <c r="E986" s="22">
        <f t="shared" si="576"/>
        <v>0</v>
      </c>
      <c r="F986" s="22">
        <f t="shared" si="576"/>
        <v>0</v>
      </c>
      <c r="G986" s="22">
        <f t="shared" si="576"/>
        <v>0</v>
      </c>
    </row>
    <row r="987" spans="1:8" hidden="1" x14ac:dyDescent="0.15">
      <c r="A987" s="15">
        <v>26</v>
      </c>
      <c r="B987" s="18"/>
      <c r="C987" s="22">
        <f t="shared" ref="C987:G987" si="577">+C913*$K$2</f>
        <v>2099.2533333333336</v>
      </c>
      <c r="D987" s="22">
        <f t="shared" si="577"/>
        <v>1354.4533333333334</v>
      </c>
      <c r="E987" s="22">
        <f t="shared" si="577"/>
        <v>0</v>
      </c>
      <c r="F987" s="22">
        <f t="shared" si="577"/>
        <v>0</v>
      </c>
      <c r="G987" s="22">
        <f t="shared" si="577"/>
        <v>0</v>
      </c>
    </row>
    <row r="988" spans="1:8" hidden="1" x14ac:dyDescent="0.15">
      <c r="A988" s="15">
        <v>27</v>
      </c>
      <c r="B988" s="18"/>
      <c r="C988" s="22">
        <f t="shared" ref="C988:G988" si="578">+C914*$K$2</f>
        <v>2099.2533333333336</v>
      </c>
      <c r="D988" s="22">
        <f t="shared" si="578"/>
        <v>1354.4533333333334</v>
      </c>
      <c r="E988" s="22">
        <f t="shared" si="578"/>
        <v>0</v>
      </c>
      <c r="F988" s="22">
        <f t="shared" si="578"/>
        <v>0</v>
      </c>
      <c r="G988" s="22">
        <f t="shared" si="578"/>
        <v>0</v>
      </c>
    </row>
    <row r="989" spans="1:8" hidden="1" x14ac:dyDescent="0.15">
      <c r="A989" s="15">
        <v>28</v>
      </c>
      <c r="B989" s="18"/>
      <c r="C989" s="22">
        <f t="shared" ref="C989:G989" si="579">+C915*$K$2</f>
        <v>2099.2533333333336</v>
      </c>
      <c r="D989" s="22">
        <f t="shared" si="579"/>
        <v>1354.4533333333334</v>
      </c>
      <c r="E989" s="22">
        <f t="shared" si="579"/>
        <v>0</v>
      </c>
      <c r="F989" s="22">
        <f t="shared" si="579"/>
        <v>0</v>
      </c>
      <c r="G989" s="22">
        <f t="shared" si="579"/>
        <v>0</v>
      </c>
    </row>
    <row r="990" spans="1:8" hidden="1" x14ac:dyDescent="0.15">
      <c r="A990" s="15">
        <v>29</v>
      </c>
      <c r="B990" s="18"/>
      <c r="C990" s="22">
        <f t="shared" ref="C990:G990" si="580">+C916*$K$2</f>
        <v>2099.2533333333336</v>
      </c>
      <c r="D990" s="22">
        <f t="shared" si="580"/>
        <v>1354.4533333333334</v>
      </c>
      <c r="E990" s="22">
        <f t="shared" si="580"/>
        <v>0</v>
      </c>
      <c r="F990" s="22">
        <f t="shared" si="580"/>
        <v>0</v>
      </c>
      <c r="G990" s="22">
        <f t="shared" si="580"/>
        <v>0</v>
      </c>
    </row>
    <row r="991" spans="1:8" hidden="1" x14ac:dyDescent="0.15">
      <c r="A991" s="15">
        <v>30</v>
      </c>
      <c r="B991" s="18"/>
      <c r="C991" s="22">
        <f t="shared" ref="C991:G991" si="581">+C917*$K$2</f>
        <v>2343.2266666666669</v>
      </c>
      <c r="D991" s="22">
        <f t="shared" si="581"/>
        <v>1511.9066666666668</v>
      </c>
      <c r="E991" s="22">
        <f t="shared" si="581"/>
        <v>0</v>
      </c>
      <c r="F991" s="22">
        <f t="shared" si="581"/>
        <v>0</v>
      </c>
      <c r="G991" s="22">
        <f t="shared" si="581"/>
        <v>0</v>
      </c>
    </row>
    <row r="992" spans="1:8" hidden="1" x14ac:dyDescent="0.15">
      <c r="A992" s="15">
        <v>31</v>
      </c>
      <c r="B992" s="18"/>
      <c r="C992" s="22">
        <f t="shared" ref="C992:G992" si="582">+C918*$K$2</f>
        <v>2343.2266666666669</v>
      </c>
      <c r="D992" s="22">
        <f t="shared" si="582"/>
        <v>1511.9066666666668</v>
      </c>
      <c r="E992" s="22">
        <f t="shared" si="582"/>
        <v>0</v>
      </c>
      <c r="F992" s="22">
        <f t="shared" si="582"/>
        <v>0</v>
      </c>
      <c r="G992" s="22">
        <f t="shared" si="582"/>
        <v>0</v>
      </c>
    </row>
    <row r="993" spans="1:7" hidden="1" x14ac:dyDescent="0.15">
      <c r="A993" s="15">
        <v>32</v>
      </c>
      <c r="B993" s="18"/>
      <c r="C993" s="22">
        <f t="shared" ref="C993:G993" si="583">+C919*$K$2</f>
        <v>2343.2266666666669</v>
      </c>
      <c r="D993" s="22">
        <f t="shared" si="583"/>
        <v>1511.9066666666668</v>
      </c>
      <c r="E993" s="22">
        <f t="shared" si="583"/>
        <v>0</v>
      </c>
      <c r="F993" s="22">
        <f t="shared" si="583"/>
        <v>0</v>
      </c>
      <c r="G993" s="22">
        <f t="shared" si="583"/>
        <v>0</v>
      </c>
    </row>
    <row r="994" spans="1:7" hidden="1" x14ac:dyDescent="0.15">
      <c r="A994" s="15">
        <v>33</v>
      </c>
      <c r="B994" s="18"/>
      <c r="C994" s="22">
        <f t="shared" ref="C994:G994" si="584">+C920*$K$2</f>
        <v>2343.2266666666669</v>
      </c>
      <c r="D994" s="22">
        <f t="shared" si="584"/>
        <v>1511.9066666666668</v>
      </c>
      <c r="E994" s="22">
        <f t="shared" si="584"/>
        <v>0</v>
      </c>
      <c r="F994" s="22">
        <f t="shared" si="584"/>
        <v>0</v>
      </c>
      <c r="G994" s="22">
        <f t="shared" si="584"/>
        <v>0</v>
      </c>
    </row>
    <row r="995" spans="1:7" hidden="1" x14ac:dyDescent="0.15">
      <c r="A995" s="15">
        <v>34</v>
      </c>
      <c r="B995" s="18"/>
      <c r="C995" s="22">
        <f t="shared" ref="C995:G995" si="585">+C921*$K$2</f>
        <v>2343.2266666666669</v>
      </c>
      <c r="D995" s="22">
        <f t="shared" si="585"/>
        <v>1511.9066666666668</v>
      </c>
      <c r="E995" s="22">
        <f t="shared" si="585"/>
        <v>0</v>
      </c>
      <c r="F995" s="22">
        <f t="shared" si="585"/>
        <v>0</v>
      </c>
      <c r="G995" s="22">
        <f t="shared" si="585"/>
        <v>0</v>
      </c>
    </row>
    <row r="996" spans="1:7" hidden="1" x14ac:dyDescent="0.15">
      <c r="A996" s="15">
        <v>35</v>
      </c>
      <c r="B996" s="18"/>
      <c r="C996" s="22">
        <f t="shared" ref="C996:G996" si="586">+C922*$K$2</f>
        <v>2621.08</v>
      </c>
      <c r="D996" s="22">
        <f t="shared" si="586"/>
        <v>1691.1066666666668</v>
      </c>
      <c r="E996" s="22">
        <f t="shared" si="586"/>
        <v>0</v>
      </c>
      <c r="F996" s="22">
        <f t="shared" si="586"/>
        <v>0</v>
      </c>
      <c r="G996" s="22">
        <f t="shared" si="586"/>
        <v>0</v>
      </c>
    </row>
    <row r="997" spans="1:7" hidden="1" x14ac:dyDescent="0.15">
      <c r="A997" s="15">
        <v>36</v>
      </c>
      <c r="B997" s="18"/>
      <c r="C997" s="22">
        <f t="shared" ref="C997:G997" si="587">+C923*$K$2</f>
        <v>2621.08</v>
      </c>
      <c r="D997" s="22">
        <f t="shared" si="587"/>
        <v>1691.1066666666668</v>
      </c>
      <c r="E997" s="22">
        <f t="shared" si="587"/>
        <v>0</v>
      </c>
      <c r="F997" s="22">
        <f t="shared" si="587"/>
        <v>0</v>
      </c>
      <c r="G997" s="22">
        <f t="shared" si="587"/>
        <v>0</v>
      </c>
    </row>
    <row r="998" spans="1:7" hidden="1" x14ac:dyDescent="0.15">
      <c r="A998" s="15">
        <v>37</v>
      </c>
      <c r="B998" s="18"/>
      <c r="C998" s="22">
        <f t="shared" ref="C998:G998" si="588">+C924*$K$2</f>
        <v>2621.08</v>
      </c>
      <c r="D998" s="22">
        <f t="shared" si="588"/>
        <v>1691.1066666666668</v>
      </c>
      <c r="E998" s="22">
        <f t="shared" si="588"/>
        <v>0</v>
      </c>
      <c r="F998" s="22">
        <f t="shared" si="588"/>
        <v>0</v>
      </c>
      <c r="G998" s="22">
        <f t="shared" si="588"/>
        <v>0</v>
      </c>
    </row>
    <row r="999" spans="1:7" hidden="1" x14ac:dyDescent="0.15">
      <c r="A999" s="15">
        <v>38</v>
      </c>
      <c r="B999" s="18"/>
      <c r="C999" s="22">
        <f t="shared" ref="C999:G999" si="589">+C925*$K$2</f>
        <v>2621.08</v>
      </c>
      <c r="D999" s="22">
        <f t="shared" si="589"/>
        <v>1691.1066666666668</v>
      </c>
      <c r="E999" s="22">
        <f t="shared" si="589"/>
        <v>0</v>
      </c>
      <c r="F999" s="22">
        <f t="shared" si="589"/>
        <v>0</v>
      </c>
      <c r="G999" s="22">
        <f t="shared" si="589"/>
        <v>0</v>
      </c>
    </row>
    <row r="1000" spans="1:7" hidden="1" x14ac:dyDescent="0.15">
      <c r="A1000" s="15">
        <v>39</v>
      </c>
      <c r="B1000" s="18"/>
      <c r="C1000" s="22">
        <f t="shared" ref="C1000:G1000" si="590">+C926*$K$2</f>
        <v>2621.08</v>
      </c>
      <c r="D1000" s="22">
        <f t="shared" si="590"/>
        <v>1691.1066666666668</v>
      </c>
      <c r="E1000" s="22">
        <f t="shared" si="590"/>
        <v>0</v>
      </c>
      <c r="F1000" s="22">
        <f t="shared" si="590"/>
        <v>0</v>
      </c>
      <c r="G1000" s="22">
        <f t="shared" si="590"/>
        <v>0</v>
      </c>
    </row>
    <row r="1001" spans="1:7" hidden="1" x14ac:dyDescent="0.15">
      <c r="A1001" s="15">
        <v>40</v>
      </c>
      <c r="B1001" s="18"/>
      <c r="C1001" s="22">
        <f t="shared" ref="C1001:G1001" si="591">+C927*$K$2</f>
        <v>2938.6</v>
      </c>
      <c r="D1001" s="22">
        <f t="shared" si="591"/>
        <v>1895.88</v>
      </c>
      <c r="E1001" s="22">
        <f t="shared" si="591"/>
        <v>0</v>
      </c>
      <c r="F1001" s="22">
        <f t="shared" si="591"/>
        <v>0</v>
      </c>
      <c r="G1001" s="22">
        <f t="shared" si="591"/>
        <v>0</v>
      </c>
    </row>
    <row r="1002" spans="1:7" hidden="1" x14ac:dyDescent="0.15">
      <c r="A1002" s="15">
        <v>41</v>
      </c>
      <c r="B1002" s="18"/>
      <c r="C1002" s="22">
        <f t="shared" ref="C1002:G1002" si="592">+C928*$K$2</f>
        <v>2938.6</v>
      </c>
      <c r="D1002" s="22">
        <f t="shared" si="592"/>
        <v>1895.88</v>
      </c>
      <c r="E1002" s="22">
        <f t="shared" si="592"/>
        <v>0</v>
      </c>
      <c r="F1002" s="22">
        <f t="shared" si="592"/>
        <v>0</v>
      </c>
      <c r="G1002" s="22">
        <f t="shared" si="592"/>
        <v>0</v>
      </c>
    </row>
    <row r="1003" spans="1:7" hidden="1" x14ac:dyDescent="0.15">
      <c r="A1003" s="15">
        <v>42</v>
      </c>
      <c r="B1003" s="18"/>
      <c r="C1003" s="22">
        <f t="shared" ref="C1003:G1003" si="593">+C929*$K$2</f>
        <v>2938.6</v>
      </c>
      <c r="D1003" s="22">
        <f t="shared" si="593"/>
        <v>1895.88</v>
      </c>
      <c r="E1003" s="22">
        <f t="shared" si="593"/>
        <v>0</v>
      </c>
      <c r="F1003" s="22">
        <f t="shared" si="593"/>
        <v>0</v>
      </c>
      <c r="G1003" s="22">
        <f t="shared" si="593"/>
        <v>0</v>
      </c>
    </row>
    <row r="1004" spans="1:7" hidden="1" x14ac:dyDescent="0.15">
      <c r="A1004" s="15">
        <v>43</v>
      </c>
      <c r="B1004" s="18"/>
      <c r="C1004" s="22">
        <f t="shared" ref="C1004:G1004" si="594">+C930*$K$2</f>
        <v>2938.6</v>
      </c>
      <c r="D1004" s="22">
        <f t="shared" si="594"/>
        <v>1895.88</v>
      </c>
      <c r="E1004" s="22">
        <f t="shared" si="594"/>
        <v>0</v>
      </c>
      <c r="F1004" s="22">
        <f t="shared" si="594"/>
        <v>0</v>
      </c>
      <c r="G1004" s="22">
        <f t="shared" si="594"/>
        <v>0</v>
      </c>
    </row>
    <row r="1005" spans="1:7" hidden="1" x14ac:dyDescent="0.15">
      <c r="A1005" s="15">
        <v>44</v>
      </c>
      <c r="B1005" s="18"/>
      <c r="C1005" s="22">
        <f t="shared" ref="C1005:G1005" si="595">+C931*$K$2</f>
        <v>2938.6</v>
      </c>
      <c r="D1005" s="22">
        <f t="shared" si="595"/>
        <v>1895.88</v>
      </c>
      <c r="E1005" s="22">
        <f t="shared" si="595"/>
        <v>0</v>
      </c>
      <c r="F1005" s="22">
        <f t="shared" si="595"/>
        <v>0</v>
      </c>
      <c r="G1005" s="22">
        <f t="shared" si="595"/>
        <v>0</v>
      </c>
    </row>
    <row r="1006" spans="1:7" hidden="1" x14ac:dyDescent="0.15">
      <c r="A1006" s="15">
        <v>45</v>
      </c>
      <c r="B1006" s="18"/>
      <c r="C1006" s="22">
        <f t="shared" ref="C1006:G1006" si="596">+C932*$K$2</f>
        <v>3289.1600000000003</v>
      </c>
      <c r="D1006" s="22">
        <f t="shared" si="596"/>
        <v>2122.2133333333336</v>
      </c>
      <c r="E1006" s="22">
        <f t="shared" si="596"/>
        <v>0</v>
      </c>
      <c r="F1006" s="22">
        <f t="shared" si="596"/>
        <v>0</v>
      </c>
      <c r="G1006" s="22">
        <f t="shared" si="596"/>
        <v>0</v>
      </c>
    </row>
    <row r="1007" spans="1:7" hidden="1" x14ac:dyDescent="0.15">
      <c r="A1007" s="15">
        <v>46</v>
      </c>
      <c r="B1007" s="18"/>
      <c r="C1007" s="22">
        <f t="shared" ref="C1007:G1007" si="597">+C933*$K$2</f>
        <v>3289.1600000000003</v>
      </c>
      <c r="D1007" s="22">
        <f t="shared" si="597"/>
        <v>2122.2133333333336</v>
      </c>
      <c r="E1007" s="22">
        <f t="shared" si="597"/>
        <v>0</v>
      </c>
      <c r="F1007" s="22">
        <f t="shared" si="597"/>
        <v>0</v>
      </c>
      <c r="G1007" s="22">
        <f t="shared" si="597"/>
        <v>0</v>
      </c>
    </row>
    <row r="1008" spans="1:7" hidden="1" x14ac:dyDescent="0.15">
      <c r="A1008" s="15">
        <v>47</v>
      </c>
      <c r="B1008" s="18"/>
      <c r="C1008" s="22">
        <f t="shared" ref="C1008:G1008" si="598">+C934*$K$2</f>
        <v>3289.1600000000003</v>
      </c>
      <c r="D1008" s="22">
        <f t="shared" si="598"/>
        <v>2122.2133333333336</v>
      </c>
      <c r="E1008" s="22">
        <f t="shared" si="598"/>
        <v>0</v>
      </c>
      <c r="F1008" s="22">
        <f t="shared" si="598"/>
        <v>0</v>
      </c>
      <c r="G1008" s="22">
        <f t="shared" si="598"/>
        <v>0</v>
      </c>
    </row>
    <row r="1009" spans="1:7" hidden="1" x14ac:dyDescent="0.15">
      <c r="A1009" s="15">
        <v>48</v>
      </c>
      <c r="B1009" s="18"/>
      <c r="C1009" s="22">
        <f t="shared" ref="C1009:G1009" si="599">+C935*$K$2</f>
        <v>3289.1600000000003</v>
      </c>
      <c r="D1009" s="22">
        <f t="shared" si="599"/>
        <v>2122.2133333333336</v>
      </c>
      <c r="E1009" s="22">
        <f t="shared" si="599"/>
        <v>0</v>
      </c>
      <c r="F1009" s="22">
        <f t="shared" si="599"/>
        <v>0</v>
      </c>
      <c r="G1009" s="22">
        <f t="shared" si="599"/>
        <v>0</v>
      </c>
    </row>
    <row r="1010" spans="1:7" hidden="1" x14ac:dyDescent="0.15">
      <c r="A1010" s="15">
        <v>49</v>
      </c>
      <c r="B1010" s="18"/>
      <c r="C1010" s="22">
        <f t="shared" ref="C1010:G1010" si="600">+C936*$K$2</f>
        <v>3289.1600000000003</v>
      </c>
      <c r="D1010" s="22">
        <f t="shared" si="600"/>
        <v>2122.2133333333336</v>
      </c>
      <c r="E1010" s="22">
        <f t="shared" si="600"/>
        <v>0</v>
      </c>
      <c r="F1010" s="22">
        <f t="shared" si="600"/>
        <v>0</v>
      </c>
      <c r="G1010" s="22">
        <f t="shared" si="600"/>
        <v>0</v>
      </c>
    </row>
    <row r="1011" spans="1:7" hidden="1" x14ac:dyDescent="0.15">
      <c r="A1011" s="15">
        <v>50</v>
      </c>
      <c r="B1011" s="18"/>
      <c r="C1011" s="22">
        <f t="shared" ref="C1011:G1011" si="601">+C937*$K$2</f>
        <v>3681.1600000000003</v>
      </c>
      <c r="D1011" s="22">
        <f t="shared" si="601"/>
        <v>2375.146666666667</v>
      </c>
      <c r="E1011" s="22">
        <f t="shared" si="601"/>
        <v>0</v>
      </c>
      <c r="F1011" s="22">
        <f t="shared" si="601"/>
        <v>0</v>
      </c>
      <c r="G1011" s="22">
        <f t="shared" si="601"/>
        <v>0</v>
      </c>
    </row>
    <row r="1012" spans="1:7" hidden="1" x14ac:dyDescent="0.15">
      <c r="A1012" s="15">
        <v>51</v>
      </c>
      <c r="B1012" s="18"/>
      <c r="C1012" s="22">
        <f t="shared" ref="C1012:G1012" si="602">+C938*$K$2</f>
        <v>3681.1600000000003</v>
      </c>
      <c r="D1012" s="22">
        <f t="shared" si="602"/>
        <v>2375.146666666667</v>
      </c>
      <c r="E1012" s="22">
        <f t="shared" si="602"/>
        <v>0</v>
      </c>
      <c r="F1012" s="22">
        <f t="shared" si="602"/>
        <v>0</v>
      </c>
      <c r="G1012" s="22">
        <f t="shared" si="602"/>
        <v>0</v>
      </c>
    </row>
    <row r="1013" spans="1:7" hidden="1" x14ac:dyDescent="0.15">
      <c r="A1013" s="15">
        <v>52</v>
      </c>
      <c r="B1013" s="18"/>
      <c r="C1013" s="22">
        <f t="shared" ref="C1013:G1013" si="603">+C939*$K$2</f>
        <v>3681.1600000000003</v>
      </c>
      <c r="D1013" s="22">
        <f t="shared" si="603"/>
        <v>2375.146666666667</v>
      </c>
      <c r="E1013" s="22">
        <f t="shared" si="603"/>
        <v>0</v>
      </c>
      <c r="F1013" s="22">
        <f t="shared" si="603"/>
        <v>0</v>
      </c>
      <c r="G1013" s="22">
        <f t="shared" si="603"/>
        <v>0</v>
      </c>
    </row>
    <row r="1014" spans="1:7" hidden="1" x14ac:dyDescent="0.15">
      <c r="A1014" s="15">
        <v>53</v>
      </c>
      <c r="B1014" s="18"/>
      <c r="C1014" s="22">
        <f t="shared" ref="C1014:G1014" si="604">+C940*$K$2</f>
        <v>3681.1600000000003</v>
      </c>
      <c r="D1014" s="22">
        <f t="shared" si="604"/>
        <v>2375.146666666667</v>
      </c>
      <c r="E1014" s="22">
        <f t="shared" si="604"/>
        <v>0</v>
      </c>
      <c r="F1014" s="22">
        <f t="shared" si="604"/>
        <v>0</v>
      </c>
      <c r="G1014" s="22">
        <f t="shared" si="604"/>
        <v>0</v>
      </c>
    </row>
    <row r="1015" spans="1:7" hidden="1" x14ac:dyDescent="0.15">
      <c r="A1015" s="15">
        <v>54</v>
      </c>
      <c r="B1015" s="18"/>
      <c r="C1015" s="22">
        <f t="shared" ref="C1015:G1015" si="605">+C941*$K$2</f>
        <v>3681.1600000000003</v>
      </c>
      <c r="D1015" s="22">
        <f t="shared" si="605"/>
        <v>2375.146666666667</v>
      </c>
      <c r="E1015" s="22">
        <f t="shared" si="605"/>
        <v>0</v>
      </c>
      <c r="F1015" s="22">
        <f t="shared" si="605"/>
        <v>0</v>
      </c>
      <c r="G1015" s="22">
        <f t="shared" si="605"/>
        <v>0</v>
      </c>
    </row>
    <row r="1016" spans="1:7" hidden="1" x14ac:dyDescent="0.15">
      <c r="A1016" s="15">
        <v>55</v>
      </c>
      <c r="B1016" s="18"/>
      <c r="C1016" s="22">
        <f t="shared" ref="C1016:G1016" si="606">+C942*$K$2</f>
        <v>4111.8</v>
      </c>
      <c r="D1016" s="22">
        <f t="shared" si="606"/>
        <v>2652.626666666667</v>
      </c>
      <c r="E1016" s="22">
        <f t="shared" si="606"/>
        <v>0</v>
      </c>
      <c r="F1016" s="22">
        <f t="shared" si="606"/>
        <v>0</v>
      </c>
      <c r="G1016" s="22">
        <f t="shared" si="606"/>
        <v>0</v>
      </c>
    </row>
    <row r="1017" spans="1:7" hidden="1" x14ac:dyDescent="0.15">
      <c r="A1017" s="15">
        <v>56</v>
      </c>
      <c r="B1017" s="18"/>
      <c r="C1017" s="22">
        <f t="shared" ref="C1017:G1017" si="607">+C943*$K$2</f>
        <v>4111.8</v>
      </c>
      <c r="D1017" s="22">
        <f t="shared" si="607"/>
        <v>2652.626666666667</v>
      </c>
      <c r="E1017" s="22">
        <f t="shared" si="607"/>
        <v>0</v>
      </c>
      <c r="F1017" s="22">
        <f t="shared" si="607"/>
        <v>0</v>
      </c>
      <c r="G1017" s="22">
        <f t="shared" si="607"/>
        <v>0</v>
      </c>
    </row>
    <row r="1018" spans="1:7" hidden="1" x14ac:dyDescent="0.15">
      <c r="A1018" s="15">
        <v>57</v>
      </c>
      <c r="B1018" s="18"/>
      <c r="C1018" s="22">
        <f t="shared" ref="C1018:G1018" si="608">+C944*$K$2</f>
        <v>4111.8</v>
      </c>
      <c r="D1018" s="22">
        <f t="shared" si="608"/>
        <v>2652.626666666667</v>
      </c>
      <c r="E1018" s="22">
        <f t="shared" si="608"/>
        <v>0</v>
      </c>
      <c r="F1018" s="22">
        <f t="shared" si="608"/>
        <v>0</v>
      </c>
      <c r="G1018" s="22">
        <f t="shared" si="608"/>
        <v>0</v>
      </c>
    </row>
    <row r="1019" spans="1:7" hidden="1" x14ac:dyDescent="0.15">
      <c r="A1019" s="15">
        <v>58</v>
      </c>
      <c r="B1019" s="18"/>
      <c r="C1019" s="22">
        <f t="shared" ref="C1019:G1019" si="609">+C945*$K$2</f>
        <v>4111.8</v>
      </c>
      <c r="D1019" s="22">
        <f t="shared" si="609"/>
        <v>2652.626666666667</v>
      </c>
      <c r="E1019" s="22">
        <f t="shared" si="609"/>
        <v>0</v>
      </c>
      <c r="F1019" s="22">
        <f t="shared" si="609"/>
        <v>0</v>
      </c>
      <c r="G1019" s="22">
        <f t="shared" si="609"/>
        <v>0</v>
      </c>
    </row>
    <row r="1020" spans="1:7" hidden="1" x14ac:dyDescent="0.15">
      <c r="A1020" s="15">
        <v>59</v>
      </c>
      <c r="B1020" s="18"/>
      <c r="C1020" s="22">
        <f t="shared" ref="C1020:G1020" si="610">+C946*$K$2</f>
        <v>4111.8</v>
      </c>
      <c r="D1020" s="22">
        <f t="shared" si="610"/>
        <v>2652.626666666667</v>
      </c>
      <c r="E1020" s="22">
        <f t="shared" si="610"/>
        <v>0</v>
      </c>
      <c r="F1020" s="22">
        <f t="shared" si="610"/>
        <v>0</v>
      </c>
      <c r="G1020" s="22">
        <f t="shared" si="610"/>
        <v>0</v>
      </c>
    </row>
    <row r="1021" spans="1:7" hidden="1" x14ac:dyDescent="0.15">
      <c r="A1021" s="15">
        <v>60</v>
      </c>
      <c r="B1021" s="18"/>
      <c r="C1021" s="22">
        <f t="shared" ref="C1021:G1021" si="611">+C947*$K$2</f>
        <v>4397.0266666666666</v>
      </c>
      <c r="D1021" s="22">
        <f t="shared" si="611"/>
        <v>2836.8666666666668</v>
      </c>
      <c r="E1021" s="22">
        <f t="shared" si="611"/>
        <v>0</v>
      </c>
      <c r="F1021" s="22">
        <f t="shared" si="611"/>
        <v>0</v>
      </c>
      <c r="G1021" s="22">
        <f t="shared" si="611"/>
        <v>0</v>
      </c>
    </row>
    <row r="1022" spans="1:7" hidden="1" x14ac:dyDescent="0.15">
      <c r="A1022" s="15">
        <v>61</v>
      </c>
      <c r="B1022" s="18"/>
      <c r="C1022" s="22">
        <f t="shared" ref="C1022:G1022" si="612">+C948*$K$2</f>
        <v>4893.2800000000007</v>
      </c>
      <c r="D1022" s="22">
        <f t="shared" si="612"/>
        <v>3157</v>
      </c>
      <c r="E1022" s="22">
        <f t="shared" si="612"/>
        <v>0</v>
      </c>
      <c r="F1022" s="22">
        <f t="shared" si="612"/>
        <v>0</v>
      </c>
      <c r="G1022" s="22">
        <f t="shared" si="612"/>
        <v>0</v>
      </c>
    </row>
    <row r="1023" spans="1:7" hidden="1" x14ac:dyDescent="0.15">
      <c r="A1023" s="15">
        <v>62</v>
      </c>
      <c r="B1023" s="18"/>
      <c r="C1023" s="22">
        <f t="shared" ref="C1023:G1023" si="613">+C949*$K$2</f>
        <v>5427.9866666666667</v>
      </c>
      <c r="D1023" s="22">
        <f t="shared" si="613"/>
        <v>3502.0533333333333</v>
      </c>
      <c r="E1023" s="22">
        <f t="shared" si="613"/>
        <v>0</v>
      </c>
      <c r="F1023" s="22">
        <f t="shared" si="613"/>
        <v>0</v>
      </c>
      <c r="G1023" s="22">
        <f t="shared" si="613"/>
        <v>0</v>
      </c>
    </row>
    <row r="1024" spans="1:7" hidden="1" x14ac:dyDescent="0.15">
      <c r="A1024" s="15">
        <v>63</v>
      </c>
      <c r="B1024" s="18"/>
      <c r="C1024" s="22">
        <f t="shared" ref="C1024:G1024" si="614">+C950*$K$2</f>
        <v>6001.9866666666667</v>
      </c>
      <c r="D1024" s="22">
        <f t="shared" si="614"/>
        <v>3872.4</v>
      </c>
      <c r="E1024" s="22">
        <f t="shared" si="614"/>
        <v>0</v>
      </c>
      <c r="F1024" s="22">
        <f t="shared" si="614"/>
        <v>0</v>
      </c>
      <c r="G1024" s="22">
        <f t="shared" si="614"/>
        <v>0</v>
      </c>
    </row>
    <row r="1025" spans="1:7" hidden="1" x14ac:dyDescent="0.15">
      <c r="A1025" s="15">
        <v>64</v>
      </c>
      <c r="B1025" s="18"/>
      <c r="C1025" s="22">
        <f t="shared" ref="C1025:G1025" si="615">+C951*$K$2</f>
        <v>6614.72</v>
      </c>
      <c r="D1025" s="22">
        <f t="shared" si="615"/>
        <v>4267.5733333333337</v>
      </c>
      <c r="E1025" s="22">
        <f t="shared" si="615"/>
        <v>0</v>
      </c>
      <c r="F1025" s="22">
        <f t="shared" si="615"/>
        <v>0</v>
      </c>
      <c r="G1025" s="22">
        <f t="shared" si="615"/>
        <v>0</v>
      </c>
    </row>
    <row r="1026" spans="1:7" hidden="1" x14ac:dyDescent="0.15">
      <c r="A1026" s="15">
        <v>65</v>
      </c>
      <c r="B1026" s="18"/>
      <c r="C1026" s="22">
        <f t="shared" ref="C1026:G1026" si="616">+C952*$K$2</f>
        <v>7266.4666666666672</v>
      </c>
      <c r="D1026" s="22">
        <f t="shared" si="616"/>
        <v>4688.2266666666665</v>
      </c>
      <c r="E1026" s="22">
        <f t="shared" si="616"/>
        <v>0</v>
      </c>
      <c r="F1026" s="22">
        <f t="shared" si="616"/>
        <v>0</v>
      </c>
      <c r="G1026" s="22">
        <f t="shared" si="616"/>
        <v>0</v>
      </c>
    </row>
    <row r="1027" spans="1:7" hidden="1" x14ac:dyDescent="0.15">
      <c r="A1027" s="15">
        <v>66</v>
      </c>
      <c r="B1027" s="18"/>
      <c r="C1027" s="22">
        <f t="shared" ref="C1027:G1027" si="617">+C953*$K$2</f>
        <v>7957.3200000000006</v>
      </c>
      <c r="D1027" s="22">
        <f t="shared" si="617"/>
        <v>5133.7066666666669</v>
      </c>
      <c r="E1027" s="22">
        <f t="shared" si="617"/>
        <v>0</v>
      </c>
      <c r="F1027" s="22">
        <f t="shared" si="617"/>
        <v>0</v>
      </c>
      <c r="G1027" s="22">
        <f t="shared" si="617"/>
        <v>0</v>
      </c>
    </row>
    <row r="1028" spans="1:7" hidden="1" x14ac:dyDescent="0.15">
      <c r="A1028" s="15">
        <v>67</v>
      </c>
      <c r="B1028" s="18"/>
      <c r="C1028" s="22">
        <f t="shared" ref="C1028:G1028" si="618">+C954*$K$2</f>
        <v>8686.626666666667</v>
      </c>
      <c r="D1028" s="22">
        <f t="shared" si="618"/>
        <v>5604.3866666666672</v>
      </c>
      <c r="E1028" s="22">
        <f t="shared" si="618"/>
        <v>0</v>
      </c>
      <c r="F1028" s="22">
        <f t="shared" si="618"/>
        <v>0</v>
      </c>
      <c r="G1028" s="22">
        <f t="shared" si="618"/>
        <v>0</v>
      </c>
    </row>
    <row r="1029" spans="1:7" hidden="1" x14ac:dyDescent="0.15">
      <c r="A1029" s="15">
        <v>68</v>
      </c>
      <c r="B1029" s="18"/>
      <c r="C1029" s="22">
        <f t="shared" ref="C1029:G1029" si="619">+C955*$K$2</f>
        <v>9454.9466666666667</v>
      </c>
      <c r="D1029" s="22">
        <f t="shared" si="619"/>
        <v>6100.08</v>
      </c>
      <c r="E1029" s="22">
        <f t="shared" si="619"/>
        <v>0</v>
      </c>
      <c r="F1029" s="22">
        <f t="shared" si="619"/>
        <v>0</v>
      </c>
      <c r="G1029" s="22">
        <f t="shared" si="619"/>
        <v>0</v>
      </c>
    </row>
    <row r="1030" spans="1:7" hidden="1" x14ac:dyDescent="0.15">
      <c r="A1030" s="15">
        <v>69</v>
      </c>
      <c r="B1030" s="18"/>
      <c r="C1030" s="22">
        <f t="shared" ref="C1030:G1030" si="620">+C956*$K$2</f>
        <v>10262.560000000001</v>
      </c>
      <c r="D1030" s="22">
        <f t="shared" si="620"/>
        <v>6621.253333333334</v>
      </c>
      <c r="E1030" s="22">
        <f t="shared" si="620"/>
        <v>0</v>
      </c>
      <c r="F1030" s="22">
        <f t="shared" si="620"/>
        <v>0</v>
      </c>
      <c r="G1030" s="22">
        <f t="shared" si="620"/>
        <v>0</v>
      </c>
    </row>
    <row r="1031" spans="1:7" hidden="1" x14ac:dyDescent="0.15">
      <c r="A1031" s="15">
        <v>70</v>
      </c>
      <c r="B1031" s="18"/>
      <c r="C1031" s="22">
        <f t="shared" ref="C1031:G1031" si="621">+C957*$K$2</f>
        <v>11108.533333333335</v>
      </c>
      <c r="D1031" s="22">
        <f t="shared" si="621"/>
        <v>7166.88</v>
      </c>
      <c r="E1031" s="22">
        <f t="shared" si="621"/>
        <v>0</v>
      </c>
      <c r="F1031" s="22">
        <f t="shared" si="621"/>
        <v>0</v>
      </c>
      <c r="G1031" s="22">
        <f t="shared" si="621"/>
        <v>0</v>
      </c>
    </row>
    <row r="1032" spans="1:7" hidden="1" x14ac:dyDescent="0.15">
      <c r="A1032" s="15">
        <v>71</v>
      </c>
      <c r="B1032" s="18"/>
      <c r="C1032" s="22">
        <f t="shared" ref="C1032:G1032" si="622">+C958*$K$2</f>
        <v>11993.986666666668</v>
      </c>
      <c r="D1032" s="22">
        <f t="shared" si="622"/>
        <v>7737.9866666666667</v>
      </c>
      <c r="E1032" s="22">
        <f t="shared" si="622"/>
        <v>0</v>
      </c>
      <c r="F1032" s="22">
        <f t="shared" si="622"/>
        <v>0</v>
      </c>
      <c r="G1032" s="22">
        <f t="shared" si="622"/>
        <v>0</v>
      </c>
    </row>
    <row r="1033" spans="1:7" hidden="1" x14ac:dyDescent="0.15">
      <c r="A1033" s="15">
        <v>72</v>
      </c>
      <c r="B1033" s="18"/>
      <c r="C1033" s="22">
        <f t="shared" ref="C1033:G1033" si="623">+C959*$K$2</f>
        <v>12917.986666666668</v>
      </c>
      <c r="D1033" s="22">
        <f t="shared" si="623"/>
        <v>8334.2933333333331</v>
      </c>
      <c r="E1033" s="22">
        <f t="shared" si="623"/>
        <v>0</v>
      </c>
      <c r="F1033" s="22">
        <f t="shared" si="623"/>
        <v>0</v>
      </c>
      <c r="G1033" s="22">
        <f t="shared" si="623"/>
        <v>0</v>
      </c>
    </row>
    <row r="1034" spans="1:7" hidden="1" x14ac:dyDescent="0.15">
      <c r="A1034" s="15">
        <v>73</v>
      </c>
      <c r="B1034" s="18"/>
      <c r="C1034" s="22">
        <f t="shared" ref="C1034:G1034" si="624">+C960*$K$2</f>
        <v>13881</v>
      </c>
      <c r="D1034" s="22">
        <f t="shared" si="624"/>
        <v>8955.7066666666669</v>
      </c>
      <c r="E1034" s="22">
        <f t="shared" si="624"/>
        <v>0</v>
      </c>
      <c r="F1034" s="22">
        <f t="shared" si="624"/>
        <v>0</v>
      </c>
      <c r="G1034" s="22">
        <f t="shared" si="624"/>
        <v>0</v>
      </c>
    </row>
    <row r="1035" spans="1:7" hidden="1" x14ac:dyDescent="0.15">
      <c r="A1035" s="15">
        <v>74</v>
      </c>
      <c r="B1035" s="18"/>
      <c r="C1035" s="22">
        <f t="shared" ref="C1035:G1035" si="625">+C961*$K$2</f>
        <v>14882.84</v>
      </c>
      <c r="D1035" s="22">
        <f t="shared" si="625"/>
        <v>9602.0400000000009</v>
      </c>
      <c r="E1035" s="22">
        <f t="shared" si="625"/>
        <v>0</v>
      </c>
      <c r="F1035" s="22">
        <f t="shared" si="625"/>
        <v>0</v>
      </c>
      <c r="G1035" s="22">
        <f t="shared" si="625"/>
        <v>0</v>
      </c>
    </row>
    <row r="1036" spans="1:7" hidden="1" x14ac:dyDescent="0.15">
      <c r="A1036" s="15">
        <v>75</v>
      </c>
      <c r="B1036" s="18"/>
      <c r="C1036" s="22">
        <f t="shared" ref="C1036:G1036" si="626">+C962*$K$2</f>
        <v>15923.880000000001</v>
      </c>
      <c r="D1036" s="22">
        <f t="shared" si="626"/>
        <v>10273.573333333334</v>
      </c>
      <c r="E1036" s="22">
        <f t="shared" si="626"/>
        <v>0</v>
      </c>
      <c r="F1036" s="22">
        <f t="shared" si="626"/>
        <v>0</v>
      </c>
      <c r="G1036" s="22">
        <f t="shared" si="626"/>
        <v>0</v>
      </c>
    </row>
    <row r="1037" spans="1:7" hidden="1" x14ac:dyDescent="0.15">
      <c r="A1037" s="15">
        <v>76</v>
      </c>
      <c r="B1037" s="18"/>
      <c r="C1037" s="22">
        <f t="shared" ref="C1037:G1037" si="627">+C963*$K$2</f>
        <v>15923.880000000001</v>
      </c>
      <c r="D1037" s="22">
        <f t="shared" si="627"/>
        <v>10273.573333333334</v>
      </c>
      <c r="E1037" s="22">
        <f t="shared" si="627"/>
        <v>0</v>
      </c>
      <c r="F1037" s="22">
        <f t="shared" si="627"/>
        <v>0</v>
      </c>
      <c r="G1037" s="22">
        <f t="shared" si="627"/>
        <v>0</v>
      </c>
    </row>
    <row r="1038" spans="1:7" hidden="1" x14ac:dyDescent="0.15">
      <c r="A1038" s="15">
        <v>77</v>
      </c>
      <c r="B1038" s="18"/>
      <c r="C1038" s="22">
        <f t="shared" ref="C1038:G1038" si="628">+C964*$K$2</f>
        <v>15923.880000000001</v>
      </c>
      <c r="D1038" s="22">
        <f t="shared" si="628"/>
        <v>10273.573333333334</v>
      </c>
      <c r="E1038" s="22">
        <f t="shared" si="628"/>
        <v>0</v>
      </c>
      <c r="F1038" s="22">
        <f t="shared" si="628"/>
        <v>0</v>
      </c>
      <c r="G1038" s="22">
        <f t="shared" si="628"/>
        <v>0</v>
      </c>
    </row>
    <row r="1039" spans="1:7" hidden="1" x14ac:dyDescent="0.15">
      <c r="A1039" s="15">
        <v>78</v>
      </c>
      <c r="B1039" s="18"/>
      <c r="C1039" s="22">
        <f t="shared" ref="C1039:G1039" si="629">+C965*$K$2</f>
        <v>15923.880000000001</v>
      </c>
      <c r="D1039" s="22">
        <f t="shared" si="629"/>
        <v>10273.573333333334</v>
      </c>
      <c r="E1039" s="22">
        <f t="shared" si="629"/>
        <v>0</v>
      </c>
      <c r="F1039" s="22">
        <f t="shared" si="629"/>
        <v>0</v>
      </c>
      <c r="G1039" s="22">
        <f t="shared" si="629"/>
        <v>0</v>
      </c>
    </row>
    <row r="1040" spans="1:7" hidden="1" x14ac:dyDescent="0.15">
      <c r="A1040" s="15">
        <v>79</v>
      </c>
      <c r="B1040" s="18"/>
      <c r="C1040" s="22">
        <f t="shared" ref="C1040:G1040" si="630">+C966*$K$2</f>
        <v>15923.880000000001</v>
      </c>
      <c r="D1040" s="22">
        <f t="shared" si="630"/>
        <v>10273.573333333334</v>
      </c>
      <c r="E1040" s="22">
        <f t="shared" si="630"/>
        <v>0</v>
      </c>
      <c r="F1040" s="22">
        <f t="shared" si="630"/>
        <v>0</v>
      </c>
      <c r="G1040" s="22">
        <f t="shared" si="630"/>
        <v>0</v>
      </c>
    </row>
    <row r="1041" spans="1:8" hidden="1" x14ac:dyDescent="0.15">
      <c r="A1041" s="15">
        <v>80</v>
      </c>
      <c r="B1041" s="18"/>
      <c r="C1041" s="22">
        <f t="shared" ref="C1041:E1041" si="631">+C967*$K$2</f>
        <v>15923.880000000001</v>
      </c>
      <c r="D1041" s="22">
        <f t="shared" si="631"/>
        <v>10273.573333333334</v>
      </c>
      <c r="E1041" s="22">
        <f t="shared" si="631"/>
        <v>0</v>
      </c>
      <c r="F1041" s="22"/>
      <c r="G1041" s="22"/>
    </row>
    <row r="1042" spans="1:8" hidden="1" x14ac:dyDescent="0.15">
      <c r="A1042" s="15">
        <v>81</v>
      </c>
      <c r="B1042" s="18"/>
      <c r="C1042" s="22">
        <f t="shared" ref="C1042:E1042" si="632">+C968*$K$2</f>
        <v>15923.880000000001</v>
      </c>
      <c r="D1042" s="22">
        <f t="shared" si="632"/>
        <v>10273.573333333334</v>
      </c>
      <c r="E1042" s="22">
        <f t="shared" si="632"/>
        <v>0</v>
      </c>
      <c r="F1042" s="22"/>
      <c r="G1042" s="22"/>
    </row>
    <row r="1043" spans="1:8" hidden="1" x14ac:dyDescent="0.15">
      <c r="A1043" s="15">
        <v>82</v>
      </c>
      <c r="B1043" s="18"/>
      <c r="C1043" s="22">
        <f t="shared" ref="C1043:E1043" si="633">+C969*$K$2</f>
        <v>15923.880000000001</v>
      </c>
      <c r="D1043" s="22">
        <f t="shared" si="633"/>
        <v>10273.573333333334</v>
      </c>
      <c r="E1043" s="22">
        <f t="shared" si="633"/>
        <v>0</v>
      </c>
      <c r="F1043" s="22"/>
      <c r="G1043" s="22"/>
    </row>
    <row r="1044" spans="1:8" hidden="1" x14ac:dyDescent="0.15">
      <c r="A1044" s="15">
        <v>83</v>
      </c>
      <c r="B1044" s="18"/>
      <c r="C1044" s="22">
        <f t="shared" ref="C1044:E1044" si="634">+C970*$K$2</f>
        <v>15923.880000000001</v>
      </c>
      <c r="D1044" s="22">
        <f t="shared" si="634"/>
        <v>10273.573333333334</v>
      </c>
      <c r="E1044" s="22">
        <f t="shared" si="634"/>
        <v>0</v>
      </c>
      <c r="F1044" s="22"/>
      <c r="G1044" s="22"/>
    </row>
    <row r="1045" spans="1:8" hidden="1" x14ac:dyDescent="0.15">
      <c r="A1045" s="15">
        <v>84</v>
      </c>
      <c r="B1045" s="18" t="s">
        <v>3</v>
      </c>
      <c r="C1045" s="22">
        <f t="shared" ref="C1045:G1045" si="635">+C971*$K$2</f>
        <v>15923.880000000001</v>
      </c>
      <c r="D1045" s="22">
        <f t="shared" si="635"/>
        <v>10273.573333333334</v>
      </c>
      <c r="E1045" s="22">
        <f t="shared" si="635"/>
        <v>0</v>
      </c>
      <c r="F1045" s="22">
        <f t="shared" si="635"/>
        <v>0</v>
      </c>
      <c r="G1045" s="22">
        <f t="shared" si="635"/>
        <v>0</v>
      </c>
    </row>
    <row r="1046" spans="1:8" hidden="1" x14ac:dyDescent="0.15">
      <c r="A1046" s="15">
        <v>1</v>
      </c>
      <c r="B1046" s="18" t="s">
        <v>4</v>
      </c>
      <c r="C1046" s="22">
        <f t="shared" ref="C1046:G1046" si="636">+C972*$K$2</f>
        <v>823.66666666666674</v>
      </c>
      <c r="D1046" s="22">
        <f t="shared" si="636"/>
        <v>531.34666666666669</v>
      </c>
      <c r="E1046" s="22">
        <f t="shared" si="636"/>
        <v>0</v>
      </c>
      <c r="F1046" s="22">
        <f t="shared" si="636"/>
        <v>0</v>
      </c>
      <c r="G1046" s="22">
        <f t="shared" si="636"/>
        <v>0</v>
      </c>
    </row>
    <row r="1047" spans="1:8" hidden="1" x14ac:dyDescent="0.15">
      <c r="A1047" s="15">
        <v>2</v>
      </c>
      <c r="B1047" s="18" t="s">
        <v>1</v>
      </c>
      <c r="C1047" s="22">
        <f t="shared" ref="C1047:G1047" si="637">+C973*$K$2</f>
        <v>1399.6266666666668</v>
      </c>
      <c r="D1047" s="22">
        <f t="shared" si="637"/>
        <v>903.09333333333336</v>
      </c>
      <c r="E1047" s="22">
        <f t="shared" si="637"/>
        <v>0</v>
      </c>
      <c r="F1047" s="22">
        <f t="shared" si="637"/>
        <v>0</v>
      </c>
      <c r="G1047" s="22">
        <f t="shared" si="637"/>
        <v>0</v>
      </c>
    </row>
    <row r="1048" spans="1:8" hidden="1" x14ac:dyDescent="0.15">
      <c r="A1048" s="15">
        <v>3</v>
      </c>
      <c r="B1048" s="18" t="s">
        <v>5</v>
      </c>
      <c r="C1048" s="22">
        <f t="shared" ref="C1048:G1048" si="638">+C974*$K$2</f>
        <v>1975.96</v>
      </c>
      <c r="D1048" s="22">
        <f t="shared" si="638"/>
        <v>1274.9333333333334</v>
      </c>
      <c r="E1048" s="22">
        <f t="shared" si="638"/>
        <v>0</v>
      </c>
      <c r="F1048" s="22">
        <f t="shared" si="638"/>
        <v>0</v>
      </c>
      <c r="G1048" s="22">
        <f t="shared" si="638"/>
        <v>0</v>
      </c>
    </row>
    <row r="1049" spans="1:8" ht="14" hidden="1" thickBot="1" x14ac:dyDescent="0.2"/>
    <row r="1050" spans="1:8" ht="18" hidden="1" x14ac:dyDescent="0.2">
      <c r="A1050" s="383" t="s">
        <v>22</v>
      </c>
      <c r="B1050" s="384"/>
      <c r="C1050" s="384"/>
      <c r="D1050" s="384"/>
      <c r="E1050" s="384"/>
      <c r="F1050" s="384"/>
      <c r="G1050" s="385"/>
    </row>
    <row r="1051" spans="1:8" ht="18" hidden="1" x14ac:dyDescent="0.2">
      <c r="A1051" s="386" t="s">
        <v>12</v>
      </c>
      <c r="B1051" s="387"/>
      <c r="C1051" s="387"/>
      <c r="D1051" s="387"/>
      <c r="E1051" s="387"/>
      <c r="F1051" s="387"/>
      <c r="G1051" s="388"/>
      <c r="H1051" s="47"/>
    </row>
    <row r="1052" spans="1:8" hidden="1" x14ac:dyDescent="0.15">
      <c r="A1052" s="380" t="s">
        <v>0</v>
      </c>
      <c r="B1052" s="381"/>
      <c r="C1052" s="381"/>
      <c r="D1052" s="381"/>
      <c r="E1052" s="381"/>
      <c r="F1052" s="381"/>
      <c r="G1052" s="382"/>
    </row>
    <row r="1053" spans="1:8" hidden="1" x14ac:dyDescent="0.15">
      <c r="A1053" s="39" t="s">
        <v>2</v>
      </c>
      <c r="B1053" s="40" t="s">
        <v>2</v>
      </c>
      <c r="C1053" s="53">
        <v>0</v>
      </c>
      <c r="D1053" s="53">
        <v>1000</v>
      </c>
      <c r="E1053" s="53"/>
      <c r="F1053" s="17"/>
      <c r="G1053" s="17"/>
    </row>
    <row r="1054" spans="1:8" ht="14" hidden="1" x14ac:dyDescent="0.15">
      <c r="A1054" s="39">
        <v>18</v>
      </c>
      <c r="B1054" s="40"/>
      <c r="C1054" s="46">
        <f>+C905*$K$3</f>
        <v>5768.4000000000005</v>
      </c>
      <c r="D1054" s="46">
        <f t="shared" ref="D1054" si="639">+D905*$K$3</f>
        <v>3721.8500000000004</v>
      </c>
      <c r="E1054" s="46"/>
      <c r="F1054" s="46"/>
      <c r="G1054" s="46"/>
    </row>
    <row r="1055" spans="1:8" ht="14" hidden="1" x14ac:dyDescent="0.15">
      <c r="A1055" s="39">
        <v>19</v>
      </c>
      <c r="B1055" s="40"/>
      <c r="C1055" s="46">
        <f t="shared" ref="C1055:D1055" si="640">+C906*$K$3</f>
        <v>5768.4000000000005</v>
      </c>
      <c r="D1055" s="46">
        <f t="shared" si="640"/>
        <v>3721.8500000000004</v>
      </c>
      <c r="E1055" s="46"/>
      <c r="F1055" s="46"/>
      <c r="G1055" s="46"/>
    </row>
    <row r="1056" spans="1:8" ht="14" hidden="1" x14ac:dyDescent="0.15">
      <c r="A1056" s="39">
        <v>20</v>
      </c>
      <c r="B1056" s="40"/>
      <c r="C1056" s="46">
        <f t="shared" ref="C1056:D1056" si="641">+C907*$K$3</f>
        <v>5768.4000000000005</v>
      </c>
      <c r="D1056" s="46">
        <f t="shared" si="641"/>
        <v>3721.8500000000004</v>
      </c>
      <c r="E1056" s="46"/>
      <c r="F1056" s="46"/>
      <c r="G1056" s="46"/>
    </row>
    <row r="1057" spans="1:7" ht="14" hidden="1" x14ac:dyDescent="0.15">
      <c r="A1057" s="39">
        <v>21</v>
      </c>
      <c r="B1057" s="40"/>
      <c r="C1057" s="46">
        <f t="shared" ref="C1057:D1057" si="642">+C908*$K$3</f>
        <v>5768.4000000000005</v>
      </c>
      <c r="D1057" s="46">
        <f t="shared" si="642"/>
        <v>3721.8500000000004</v>
      </c>
      <c r="E1057" s="46"/>
      <c r="F1057" s="46"/>
      <c r="G1057" s="46"/>
    </row>
    <row r="1058" spans="1:7" ht="14" hidden="1" x14ac:dyDescent="0.15">
      <c r="A1058" s="39">
        <v>22</v>
      </c>
      <c r="B1058" s="40"/>
      <c r="C1058" s="46">
        <f t="shared" ref="C1058:D1058" si="643">+C909*$K$3</f>
        <v>5768.4000000000005</v>
      </c>
      <c r="D1058" s="46">
        <f t="shared" si="643"/>
        <v>3721.8500000000004</v>
      </c>
      <c r="E1058" s="46"/>
      <c r="F1058" s="46"/>
      <c r="G1058" s="46"/>
    </row>
    <row r="1059" spans="1:7" ht="14" hidden="1" x14ac:dyDescent="0.15">
      <c r="A1059" s="39">
        <v>23</v>
      </c>
      <c r="B1059" s="40"/>
      <c r="C1059" s="46">
        <f t="shared" ref="C1059:D1059" si="644">+C910*$K$3</f>
        <v>5768.4000000000005</v>
      </c>
      <c r="D1059" s="46">
        <f t="shared" si="644"/>
        <v>3721.8500000000004</v>
      </c>
      <c r="E1059" s="46"/>
      <c r="F1059" s="46"/>
      <c r="G1059" s="46"/>
    </row>
    <row r="1060" spans="1:7" ht="14" hidden="1" x14ac:dyDescent="0.15">
      <c r="A1060" s="39">
        <v>24</v>
      </c>
      <c r="B1060" s="40"/>
      <c r="C1060" s="46">
        <f t="shared" ref="C1060:D1060" si="645">+C911*$K$3</f>
        <v>5768.4000000000005</v>
      </c>
      <c r="D1060" s="46">
        <f t="shared" si="645"/>
        <v>3721.8500000000004</v>
      </c>
      <c r="E1060" s="46"/>
      <c r="F1060" s="46"/>
      <c r="G1060" s="46"/>
    </row>
    <row r="1061" spans="1:7" ht="14" hidden="1" x14ac:dyDescent="0.15">
      <c r="A1061" s="39">
        <v>25</v>
      </c>
      <c r="B1061" s="40"/>
      <c r="C1061" s="46">
        <f t="shared" ref="C1061:D1061" si="646">+C912*$K$3</f>
        <v>6185.3</v>
      </c>
      <c r="D1061" s="46">
        <f t="shared" si="646"/>
        <v>3990.8</v>
      </c>
      <c r="E1061" s="46"/>
      <c r="F1061" s="46"/>
      <c r="G1061" s="46"/>
    </row>
    <row r="1062" spans="1:7" ht="14" hidden="1" x14ac:dyDescent="0.15">
      <c r="A1062" s="39">
        <v>26</v>
      </c>
      <c r="B1062" s="40"/>
      <c r="C1062" s="46">
        <f t="shared" ref="C1062:D1062" si="647">+C913*$K$3</f>
        <v>6185.3</v>
      </c>
      <c r="D1062" s="46">
        <f t="shared" si="647"/>
        <v>3990.8</v>
      </c>
      <c r="E1062" s="46"/>
      <c r="F1062" s="46"/>
      <c r="G1062" s="46"/>
    </row>
    <row r="1063" spans="1:7" ht="14" hidden="1" x14ac:dyDescent="0.15">
      <c r="A1063" s="39">
        <v>27</v>
      </c>
      <c r="B1063" s="40"/>
      <c r="C1063" s="46">
        <f t="shared" ref="C1063:D1063" si="648">+C914*$K$3</f>
        <v>6185.3</v>
      </c>
      <c r="D1063" s="46">
        <f t="shared" si="648"/>
        <v>3990.8</v>
      </c>
      <c r="E1063" s="46"/>
      <c r="F1063" s="46"/>
      <c r="G1063" s="46"/>
    </row>
    <row r="1064" spans="1:7" ht="14" hidden="1" x14ac:dyDescent="0.15">
      <c r="A1064" s="39">
        <v>28</v>
      </c>
      <c r="B1064" s="40"/>
      <c r="C1064" s="46">
        <f t="shared" ref="C1064:D1064" si="649">+C915*$K$3</f>
        <v>6185.3</v>
      </c>
      <c r="D1064" s="46">
        <f t="shared" si="649"/>
        <v>3990.8</v>
      </c>
      <c r="E1064" s="46"/>
      <c r="F1064" s="46"/>
      <c r="G1064" s="46"/>
    </row>
    <row r="1065" spans="1:7" ht="14" hidden="1" x14ac:dyDescent="0.15">
      <c r="A1065" s="39">
        <v>29</v>
      </c>
      <c r="B1065" s="40"/>
      <c r="C1065" s="46">
        <f t="shared" ref="C1065:D1065" si="650">+C916*$K$3</f>
        <v>6185.3</v>
      </c>
      <c r="D1065" s="46">
        <f t="shared" si="650"/>
        <v>3990.8</v>
      </c>
      <c r="E1065" s="46"/>
      <c r="F1065" s="46"/>
      <c r="G1065" s="46"/>
    </row>
    <row r="1066" spans="1:7" ht="14" hidden="1" x14ac:dyDescent="0.15">
      <c r="A1066" s="39">
        <v>30</v>
      </c>
      <c r="B1066" s="40"/>
      <c r="C1066" s="46">
        <f t="shared" ref="C1066:D1066" si="651">+C917*$K$3</f>
        <v>6904.1500000000005</v>
      </c>
      <c r="D1066" s="46">
        <f t="shared" si="651"/>
        <v>4454.7250000000004</v>
      </c>
      <c r="E1066" s="46"/>
      <c r="F1066" s="46"/>
      <c r="G1066" s="46"/>
    </row>
    <row r="1067" spans="1:7" ht="14" hidden="1" x14ac:dyDescent="0.15">
      <c r="A1067" s="39">
        <v>31</v>
      </c>
      <c r="B1067" s="40"/>
      <c r="C1067" s="46">
        <f t="shared" ref="C1067:D1067" si="652">+C918*$K$3</f>
        <v>6904.1500000000005</v>
      </c>
      <c r="D1067" s="46">
        <f t="shared" si="652"/>
        <v>4454.7250000000004</v>
      </c>
      <c r="E1067" s="46"/>
      <c r="F1067" s="46"/>
      <c r="G1067" s="46"/>
    </row>
    <row r="1068" spans="1:7" ht="14" hidden="1" x14ac:dyDescent="0.15">
      <c r="A1068" s="39">
        <v>32</v>
      </c>
      <c r="B1068" s="40"/>
      <c r="C1068" s="46">
        <f t="shared" ref="C1068:D1068" si="653">+C919*$K$3</f>
        <v>6904.1500000000005</v>
      </c>
      <c r="D1068" s="46">
        <f t="shared" si="653"/>
        <v>4454.7250000000004</v>
      </c>
      <c r="E1068" s="46"/>
      <c r="F1068" s="46"/>
      <c r="G1068" s="46"/>
    </row>
    <row r="1069" spans="1:7" ht="14" hidden="1" x14ac:dyDescent="0.15">
      <c r="A1069" s="39">
        <v>33</v>
      </c>
      <c r="B1069" s="40"/>
      <c r="C1069" s="46">
        <f t="shared" ref="C1069:D1069" si="654">+C920*$K$3</f>
        <v>6904.1500000000005</v>
      </c>
      <c r="D1069" s="46">
        <f t="shared" si="654"/>
        <v>4454.7250000000004</v>
      </c>
      <c r="E1069" s="46"/>
      <c r="F1069" s="46"/>
      <c r="G1069" s="46"/>
    </row>
    <row r="1070" spans="1:7" ht="14" hidden="1" x14ac:dyDescent="0.15">
      <c r="A1070" s="39">
        <v>34</v>
      </c>
      <c r="B1070" s="40"/>
      <c r="C1070" s="46">
        <f t="shared" ref="C1070:D1070" si="655">+C921*$K$3</f>
        <v>6904.1500000000005</v>
      </c>
      <c r="D1070" s="46">
        <f t="shared" si="655"/>
        <v>4454.7250000000004</v>
      </c>
      <c r="E1070" s="46"/>
      <c r="F1070" s="46"/>
      <c r="G1070" s="46"/>
    </row>
    <row r="1071" spans="1:7" ht="14" hidden="1" x14ac:dyDescent="0.15">
      <c r="A1071" s="39">
        <v>35</v>
      </c>
      <c r="B1071" s="40"/>
      <c r="C1071" s="46">
        <f t="shared" ref="C1071:D1071" si="656">+C922*$K$3</f>
        <v>7722.8250000000007</v>
      </c>
      <c r="D1071" s="46">
        <f t="shared" si="656"/>
        <v>4982.7250000000004</v>
      </c>
      <c r="E1071" s="46"/>
      <c r="F1071" s="46"/>
      <c r="G1071" s="46"/>
    </row>
    <row r="1072" spans="1:7" ht="14" hidden="1" x14ac:dyDescent="0.15">
      <c r="A1072" s="39">
        <v>36</v>
      </c>
      <c r="B1072" s="40"/>
      <c r="C1072" s="46">
        <f t="shared" ref="C1072:D1072" si="657">+C923*$K$3</f>
        <v>7722.8250000000007</v>
      </c>
      <c r="D1072" s="46">
        <f t="shared" si="657"/>
        <v>4982.7250000000004</v>
      </c>
      <c r="E1072" s="46"/>
      <c r="F1072" s="46"/>
      <c r="G1072" s="46"/>
    </row>
    <row r="1073" spans="1:7" ht="14" hidden="1" x14ac:dyDescent="0.15">
      <c r="A1073" s="39">
        <v>37</v>
      </c>
      <c r="B1073" s="40"/>
      <c r="C1073" s="46">
        <f t="shared" ref="C1073:D1073" si="658">+C924*$K$3</f>
        <v>7722.8250000000007</v>
      </c>
      <c r="D1073" s="46">
        <f t="shared" si="658"/>
        <v>4982.7250000000004</v>
      </c>
      <c r="E1073" s="46"/>
      <c r="F1073" s="46"/>
      <c r="G1073" s="46"/>
    </row>
    <row r="1074" spans="1:7" ht="14" hidden="1" x14ac:dyDescent="0.15">
      <c r="A1074" s="39">
        <v>38</v>
      </c>
      <c r="B1074" s="40"/>
      <c r="C1074" s="46">
        <f t="shared" ref="C1074:D1074" si="659">+C925*$K$3</f>
        <v>7722.8250000000007</v>
      </c>
      <c r="D1074" s="46">
        <f t="shared" si="659"/>
        <v>4982.7250000000004</v>
      </c>
      <c r="E1074" s="46"/>
      <c r="F1074" s="46"/>
      <c r="G1074" s="46"/>
    </row>
    <row r="1075" spans="1:7" ht="14" hidden="1" x14ac:dyDescent="0.15">
      <c r="A1075" s="39">
        <v>39</v>
      </c>
      <c r="B1075" s="40"/>
      <c r="C1075" s="46">
        <f t="shared" ref="C1075:D1075" si="660">+C926*$K$3</f>
        <v>7722.8250000000007</v>
      </c>
      <c r="D1075" s="46">
        <f t="shared" si="660"/>
        <v>4982.7250000000004</v>
      </c>
      <c r="E1075" s="46"/>
      <c r="F1075" s="46"/>
      <c r="G1075" s="46"/>
    </row>
    <row r="1076" spans="1:7" ht="14" hidden="1" x14ac:dyDescent="0.15">
      <c r="A1076" s="39">
        <v>40</v>
      </c>
      <c r="B1076" s="40"/>
      <c r="C1076" s="46">
        <f t="shared" ref="C1076:D1076" si="661">+C927*$K$3</f>
        <v>8658.375</v>
      </c>
      <c r="D1076" s="46">
        <f t="shared" si="661"/>
        <v>5586.0750000000007</v>
      </c>
      <c r="E1076" s="46"/>
      <c r="F1076" s="46"/>
      <c r="G1076" s="46"/>
    </row>
    <row r="1077" spans="1:7" ht="14" hidden="1" x14ac:dyDescent="0.15">
      <c r="A1077" s="39">
        <v>41</v>
      </c>
      <c r="B1077" s="40"/>
      <c r="C1077" s="46">
        <f t="shared" ref="C1077:D1077" si="662">+C928*$K$3</f>
        <v>8658.375</v>
      </c>
      <c r="D1077" s="46">
        <f t="shared" si="662"/>
        <v>5586.0750000000007</v>
      </c>
      <c r="E1077" s="46"/>
      <c r="F1077" s="46"/>
      <c r="G1077" s="46"/>
    </row>
    <row r="1078" spans="1:7" ht="14" hidden="1" x14ac:dyDescent="0.15">
      <c r="A1078" s="39">
        <v>42</v>
      </c>
      <c r="B1078" s="40"/>
      <c r="C1078" s="46">
        <f t="shared" ref="C1078:D1078" si="663">+C929*$K$3</f>
        <v>8658.375</v>
      </c>
      <c r="D1078" s="46">
        <f t="shared" si="663"/>
        <v>5586.0750000000007</v>
      </c>
      <c r="E1078" s="46"/>
      <c r="F1078" s="46"/>
      <c r="G1078" s="46"/>
    </row>
    <row r="1079" spans="1:7" ht="14" hidden="1" x14ac:dyDescent="0.15">
      <c r="A1079" s="39">
        <v>43</v>
      </c>
      <c r="B1079" s="40"/>
      <c r="C1079" s="46">
        <f t="shared" ref="C1079:D1079" si="664">+C930*$K$3</f>
        <v>8658.375</v>
      </c>
      <c r="D1079" s="46">
        <f t="shared" si="664"/>
        <v>5586.0750000000007</v>
      </c>
      <c r="E1079" s="46"/>
      <c r="F1079" s="46"/>
      <c r="G1079" s="46"/>
    </row>
    <row r="1080" spans="1:7" ht="14" hidden="1" x14ac:dyDescent="0.15">
      <c r="A1080" s="39">
        <v>44</v>
      </c>
      <c r="B1080" s="40"/>
      <c r="C1080" s="46">
        <f t="shared" ref="C1080:D1080" si="665">+C931*$K$3</f>
        <v>8658.375</v>
      </c>
      <c r="D1080" s="46">
        <f t="shared" si="665"/>
        <v>5586.0750000000007</v>
      </c>
      <c r="E1080" s="46"/>
      <c r="F1080" s="46"/>
      <c r="G1080" s="46"/>
    </row>
    <row r="1081" spans="1:7" ht="14" hidden="1" x14ac:dyDescent="0.15">
      <c r="A1081" s="39">
        <v>45</v>
      </c>
      <c r="B1081" s="40"/>
      <c r="C1081" s="46">
        <f t="shared" ref="C1081:D1081" si="666">+C932*$K$3</f>
        <v>9691.2750000000015</v>
      </c>
      <c r="D1081" s="46">
        <f t="shared" si="666"/>
        <v>6252.9500000000007</v>
      </c>
      <c r="E1081" s="46"/>
      <c r="F1081" s="46"/>
      <c r="G1081" s="46"/>
    </row>
    <row r="1082" spans="1:7" ht="14" hidden="1" x14ac:dyDescent="0.15">
      <c r="A1082" s="39">
        <v>46</v>
      </c>
      <c r="B1082" s="40"/>
      <c r="C1082" s="46">
        <f t="shared" ref="C1082:D1082" si="667">+C933*$K$3</f>
        <v>9691.2750000000015</v>
      </c>
      <c r="D1082" s="46">
        <f t="shared" si="667"/>
        <v>6252.9500000000007</v>
      </c>
      <c r="E1082" s="46"/>
      <c r="F1082" s="46"/>
      <c r="G1082" s="46"/>
    </row>
    <row r="1083" spans="1:7" ht="14" hidden="1" x14ac:dyDescent="0.15">
      <c r="A1083" s="39">
        <v>47</v>
      </c>
      <c r="B1083" s="40"/>
      <c r="C1083" s="46">
        <f t="shared" ref="C1083:D1083" si="668">+C934*$K$3</f>
        <v>9691.2750000000015</v>
      </c>
      <c r="D1083" s="46">
        <f t="shared" si="668"/>
        <v>6252.9500000000007</v>
      </c>
      <c r="E1083" s="46"/>
      <c r="F1083" s="46"/>
      <c r="G1083" s="46"/>
    </row>
    <row r="1084" spans="1:7" ht="14" hidden="1" x14ac:dyDescent="0.15">
      <c r="A1084" s="39">
        <v>48</v>
      </c>
      <c r="B1084" s="40"/>
      <c r="C1084" s="46">
        <f t="shared" ref="C1084:D1084" si="669">+C935*$K$3</f>
        <v>9691.2750000000015</v>
      </c>
      <c r="D1084" s="46">
        <f t="shared" si="669"/>
        <v>6252.9500000000007</v>
      </c>
      <c r="E1084" s="46"/>
      <c r="F1084" s="46"/>
      <c r="G1084" s="46"/>
    </row>
    <row r="1085" spans="1:7" ht="14" hidden="1" x14ac:dyDescent="0.15">
      <c r="A1085" s="39">
        <v>49</v>
      </c>
      <c r="B1085" s="40"/>
      <c r="C1085" s="46">
        <f t="shared" ref="C1085:D1085" si="670">+C936*$K$3</f>
        <v>9691.2750000000015</v>
      </c>
      <c r="D1085" s="46">
        <f t="shared" si="670"/>
        <v>6252.9500000000007</v>
      </c>
      <c r="E1085" s="46"/>
      <c r="F1085" s="46"/>
      <c r="G1085" s="46"/>
    </row>
    <row r="1086" spans="1:7" ht="14" hidden="1" x14ac:dyDescent="0.15">
      <c r="A1086" s="39">
        <v>50</v>
      </c>
      <c r="B1086" s="40"/>
      <c r="C1086" s="46">
        <f t="shared" ref="C1086:D1086" si="671">+C937*$K$3</f>
        <v>10846.275000000001</v>
      </c>
      <c r="D1086" s="46">
        <f t="shared" si="671"/>
        <v>6998.2000000000007</v>
      </c>
      <c r="E1086" s="46"/>
      <c r="F1086" s="46"/>
      <c r="G1086" s="46"/>
    </row>
    <row r="1087" spans="1:7" ht="14" hidden="1" x14ac:dyDescent="0.15">
      <c r="A1087" s="39">
        <v>51</v>
      </c>
      <c r="B1087" s="40"/>
      <c r="C1087" s="46">
        <f t="shared" ref="C1087:D1087" si="672">+C938*$K$3</f>
        <v>10846.275000000001</v>
      </c>
      <c r="D1087" s="46">
        <f t="shared" si="672"/>
        <v>6998.2000000000007</v>
      </c>
      <c r="E1087" s="46"/>
      <c r="F1087" s="46"/>
      <c r="G1087" s="46"/>
    </row>
    <row r="1088" spans="1:7" ht="14" hidden="1" x14ac:dyDescent="0.15">
      <c r="A1088" s="39">
        <v>52</v>
      </c>
      <c r="B1088" s="40"/>
      <c r="C1088" s="46">
        <f t="shared" ref="C1088:D1088" si="673">+C939*$K$3</f>
        <v>10846.275000000001</v>
      </c>
      <c r="D1088" s="46">
        <f t="shared" si="673"/>
        <v>6998.2000000000007</v>
      </c>
      <c r="E1088" s="46"/>
      <c r="F1088" s="46"/>
      <c r="G1088" s="46"/>
    </row>
    <row r="1089" spans="1:7" ht="14" hidden="1" x14ac:dyDescent="0.15">
      <c r="A1089" s="39">
        <v>53</v>
      </c>
      <c r="B1089" s="40"/>
      <c r="C1089" s="46">
        <f t="shared" ref="C1089:D1089" si="674">+C940*$K$3</f>
        <v>10846.275000000001</v>
      </c>
      <c r="D1089" s="46">
        <f t="shared" si="674"/>
        <v>6998.2000000000007</v>
      </c>
      <c r="E1089" s="46"/>
      <c r="F1089" s="46"/>
      <c r="G1089" s="46"/>
    </row>
    <row r="1090" spans="1:7" ht="14" hidden="1" x14ac:dyDescent="0.15">
      <c r="A1090" s="39">
        <v>54</v>
      </c>
      <c r="B1090" s="41"/>
      <c r="C1090" s="46">
        <f t="shared" ref="C1090:D1090" si="675">+C941*$K$3</f>
        <v>10846.275000000001</v>
      </c>
      <c r="D1090" s="46">
        <f t="shared" si="675"/>
        <v>6998.2000000000007</v>
      </c>
      <c r="E1090" s="46"/>
      <c r="F1090" s="46"/>
      <c r="G1090" s="46"/>
    </row>
    <row r="1091" spans="1:7" ht="14" hidden="1" x14ac:dyDescent="0.15">
      <c r="A1091" s="39">
        <v>55</v>
      </c>
      <c r="B1091" s="41"/>
      <c r="C1091" s="46">
        <f t="shared" ref="C1091:D1091" si="676">+C942*$K$3</f>
        <v>12115.125000000002</v>
      </c>
      <c r="D1091" s="46">
        <f t="shared" si="676"/>
        <v>7815.7750000000005</v>
      </c>
      <c r="E1091" s="46"/>
      <c r="F1091" s="46"/>
      <c r="G1091" s="46"/>
    </row>
    <row r="1092" spans="1:7" ht="14" hidden="1" x14ac:dyDescent="0.15">
      <c r="A1092" s="39">
        <v>56</v>
      </c>
      <c r="B1092" s="41"/>
      <c r="C1092" s="46">
        <f t="shared" ref="C1092:D1092" si="677">+C943*$K$3</f>
        <v>12115.125000000002</v>
      </c>
      <c r="D1092" s="46">
        <f t="shared" si="677"/>
        <v>7815.7750000000005</v>
      </c>
      <c r="E1092" s="46"/>
      <c r="F1092" s="46"/>
      <c r="G1092" s="46"/>
    </row>
    <row r="1093" spans="1:7" ht="14" hidden="1" x14ac:dyDescent="0.15">
      <c r="A1093" s="39">
        <v>57</v>
      </c>
      <c r="B1093" s="41"/>
      <c r="C1093" s="46">
        <f t="shared" ref="C1093:D1093" si="678">+C944*$K$3</f>
        <v>12115.125000000002</v>
      </c>
      <c r="D1093" s="46">
        <f t="shared" si="678"/>
        <v>7815.7750000000005</v>
      </c>
      <c r="E1093" s="46"/>
      <c r="F1093" s="46"/>
      <c r="G1093" s="46"/>
    </row>
    <row r="1094" spans="1:7" ht="14" hidden="1" x14ac:dyDescent="0.15">
      <c r="A1094" s="39">
        <v>58</v>
      </c>
      <c r="B1094" s="41"/>
      <c r="C1094" s="46">
        <f t="shared" ref="C1094:D1094" si="679">+C945*$K$3</f>
        <v>12115.125000000002</v>
      </c>
      <c r="D1094" s="46">
        <f t="shared" si="679"/>
        <v>7815.7750000000005</v>
      </c>
      <c r="E1094" s="46"/>
      <c r="F1094" s="46"/>
      <c r="G1094" s="46"/>
    </row>
    <row r="1095" spans="1:7" ht="14" hidden="1" x14ac:dyDescent="0.15">
      <c r="A1095" s="39">
        <v>59</v>
      </c>
      <c r="B1095" s="41"/>
      <c r="C1095" s="46">
        <f t="shared" ref="C1095:D1095" si="680">+C946*$K$3</f>
        <v>12115.125000000002</v>
      </c>
      <c r="D1095" s="46">
        <f t="shared" si="680"/>
        <v>7815.7750000000005</v>
      </c>
      <c r="E1095" s="46"/>
      <c r="F1095" s="46"/>
      <c r="G1095" s="46"/>
    </row>
    <row r="1096" spans="1:7" ht="14" hidden="1" x14ac:dyDescent="0.15">
      <c r="A1096" s="39">
        <v>60</v>
      </c>
      <c r="B1096" s="41"/>
      <c r="C1096" s="46">
        <f t="shared" ref="C1096:D1096" si="681">+C947*$K$3</f>
        <v>12955.525000000001</v>
      </c>
      <c r="D1096" s="46">
        <f t="shared" si="681"/>
        <v>8358.625</v>
      </c>
      <c r="E1096" s="46"/>
      <c r="F1096" s="46"/>
      <c r="G1096" s="46"/>
    </row>
    <row r="1097" spans="1:7" ht="14" hidden="1" x14ac:dyDescent="0.15">
      <c r="A1097" s="39">
        <v>61</v>
      </c>
      <c r="B1097" s="41"/>
      <c r="C1097" s="46">
        <f t="shared" ref="C1097:D1097" si="682">+C948*$K$3</f>
        <v>14417.7</v>
      </c>
      <c r="D1097" s="46">
        <f t="shared" si="682"/>
        <v>9301.875</v>
      </c>
      <c r="E1097" s="46"/>
      <c r="F1097" s="46"/>
      <c r="G1097" s="46"/>
    </row>
    <row r="1098" spans="1:7" ht="14" hidden="1" x14ac:dyDescent="0.15">
      <c r="A1098" s="39">
        <v>62</v>
      </c>
      <c r="B1098" s="41"/>
      <c r="C1098" s="46">
        <f t="shared" ref="C1098:D1098" si="683">+C949*$K$3</f>
        <v>15993.175000000001</v>
      </c>
      <c r="D1098" s="46">
        <f t="shared" si="683"/>
        <v>10318.550000000001</v>
      </c>
      <c r="E1098" s="46"/>
      <c r="F1098" s="46"/>
      <c r="G1098" s="46"/>
    </row>
    <row r="1099" spans="1:7" ht="14" hidden="1" x14ac:dyDescent="0.15">
      <c r="A1099" s="39">
        <v>63</v>
      </c>
      <c r="B1099" s="41"/>
      <c r="C1099" s="46">
        <f t="shared" ref="C1099:D1099" si="684">+C950*$K$3</f>
        <v>17684.425000000003</v>
      </c>
      <c r="D1099" s="46">
        <f t="shared" si="684"/>
        <v>11409.750000000002</v>
      </c>
      <c r="E1099" s="46"/>
      <c r="F1099" s="46"/>
      <c r="G1099" s="46"/>
    </row>
    <row r="1100" spans="1:7" ht="14" hidden="1" x14ac:dyDescent="0.15">
      <c r="A1100" s="39">
        <v>64</v>
      </c>
      <c r="B1100" s="41"/>
      <c r="C1100" s="46">
        <f t="shared" ref="C1100:D1100" si="685">+C951*$K$3</f>
        <v>19489.800000000003</v>
      </c>
      <c r="D1100" s="46">
        <f t="shared" si="685"/>
        <v>12574.1</v>
      </c>
      <c r="E1100" s="46"/>
      <c r="F1100" s="46"/>
      <c r="G1100" s="46"/>
    </row>
    <row r="1101" spans="1:7" ht="14" hidden="1" x14ac:dyDescent="0.15">
      <c r="A1101" s="39">
        <v>65</v>
      </c>
      <c r="B1101" s="41"/>
      <c r="C1101" s="46">
        <f t="shared" ref="C1101:D1101" si="686">+C952*$K$3</f>
        <v>21410.125</v>
      </c>
      <c r="D1101" s="46">
        <f t="shared" si="686"/>
        <v>13813.525000000001</v>
      </c>
      <c r="E1101" s="46"/>
      <c r="F1101" s="46"/>
      <c r="G1101" s="46"/>
    </row>
    <row r="1102" spans="1:7" ht="14" hidden="1" x14ac:dyDescent="0.15">
      <c r="A1102" s="39">
        <v>66</v>
      </c>
      <c r="B1102" s="41"/>
      <c r="C1102" s="46">
        <f t="shared" ref="C1102:D1102" si="687">+C953*$K$3</f>
        <v>23445.675000000003</v>
      </c>
      <c r="D1102" s="46">
        <f t="shared" si="687"/>
        <v>15126.1</v>
      </c>
      <c r="E1102" s="46"/>
      <c r="F1102" s="46"/>
      <c r="G1102" s="46"/>
    </row>
    <row r="1103" spans="1:7" ht="14" hidden="1" x14ac:dyDescent="0.15">
      <c r="A1103" s="39">
        <v>67</v>
      </c>
      <c r="B1103" s="41"/>
      <c r="C1103" s="46">
        <f t="shared" ref="C1103:D1103" si="688">+C954*$K$3</f>
        <v>25594.525000000001</v>
      </c>
      <c r="D1103" s="46">
        <f t="shared" si="688"/>
        <v>16512.925000000003</v>
      </c>
      <c r="E1103" s="46"/>
      <c r="F1103" s="46"/>
      <c r="G1103" s="46"/>
    </row>
    <row r="1104" spans="1:7" ht="14" hidden="1" x14ac:dyDescent="0.15">
      <c r="A1104" s="39">
        <v>68</v>
      </c>
      <c r="B1104" s="41"/>
      <c r="C1104" s="46">
        <f t="shared" ref="C1104:D1104" si="689">+C955*$K$3</f>
        <v>27858.325000000001</v>
      </c>
      <c r="D1104" s="46">
        <f t="shared" si="689"/>
        <v>17973.45</v>
      </c>
      <c r="E1104" s="46"/>
      <c r="F1104" s="46"/>
      <c r="G1104" s="46"/>
    </row>
    <row r="1105" spans="1:7" ht="14" hidden="1" x14ac:dyDescent="0.15">
      <c r="A1105" s="39">
        <v>69</v>
      </c>
      <c r="B1105" s="41"/>
      <c r="C1105" s="46">
        <f t="shared" ref="C1105:D1105" si="690">+C956*$K$3</f>
        <v>30237.9</v>
      </c>
      <c r="D1105" s="46">
        <f t="shared" si="690"/>
        <v>19509.050000000003</v>
      </c>
      <c r="E1105" s="46"/>
      <c r="F1105" s="46"/>
      <c r="G1105" s="46"/>
    </row>
    <row r="1106" spans="1:7" ht="14" hidden="1" x14ac:dyDescent="0.15">
      <c r="A1106" s="39">
        <v>70</v>
      </c>
      <c r="B1106" s="41"/>
      <c r="C1106" s="46">
        <f t="shared" ref="C1106:D1106" si="691">+C957*$K$3</f>
        <v>32730.500000000004</v>
      </c>
      <c r="D1106" s="46">
        <f t="shared" si="691"/>
        <v>21116.7</v>
      </c>
      <c r="E1106" s="46"/>
      <c r="F1106" s="46"/>
      <c r="G1106" s="46"/>
    </row>
    <row r="1107" spans="1:7" ht="14" hidden="1" x14ac:dyDescent="0.15">
      <c r="A1107" s="39">
        <v>71</v>
      </c>
      <c r="B1107" s="41"/>
      <c r="C1107" s="46">
        <f t="shared" ref="C1107:D1107" si="692">+C958*$K$3</f>
        <v>35339.425000000003</v>
      </c>
      <c r="D1107" s="46">
        <f t="shared" si="692"/>
        <v>22799.425000000003</v>
      </c>
      <c r="E1107" s="46"/>
      <c r="F1107" s="46"/>
      <c r="G1107" s="46"/>
    </row>
    <row r="1108" spans="1:7" ht="14" hidden="1" x14ac:dyDescent="0.15">
      <c r="A1108" s="39">
        <v>72</v>
      </c>
      <c r="B1108" s="41"/>
      <c r="C1108" s="46">
        <f t="shared" ref="C1108:D1108" si="693">+C959*$K$3</f>
        <v>38061.925000000003</v>
      </c>
      <c r="D1108" s="46">
        <f t="shared" si="693"/>
        <v>24556.400000000001</v>
      </c>
      <c r="E1108" s="46"/>
      <c r="F1108" s="46"/>
      <c r="G1108" s="46"/>
    </row>
    <row r="1109" spans="1:7" ht="14" hidden="1" x14ac:dyDescent="0.15">
      <c r="A1109" s="39">
        <v>73</v>
      </c>
      <c r="B1109" s="41"/>
      <c r="C1109" s="46">
        <f t="shared" ref="C1109:D1109" si="694">+C960*$K$3</f>
        <v>40899.375</v>
      </c>
      <c r="D1109" s="46">
        <f t="shared" si="694"/>
        <v>26387.350000000002</v>
      </c>
      <c r="E1109" s="46"/>
      <c r="F1109" s="46"/>
      <c r="G1109" s="46"/>
    </row>
    <row r="1110" spans="1:7" ht="14" hidden="1" x14ac:dyDescent="0.15">
      <c r="A1110" s="39">
        <v>74</v>
      </c>
      <c r="B1110" s="41"/>
      <c r="C1110" s="46">
        <f t="shared" ref="C1110:D1110" si="695">+C961*$K$3</f>
        <v>43851.225000000006</v>
      </c>
      <c r="D1110" s="46">
        <f t="shared" si="695"/>
        <v>28291.725000000002</v>
      </c>
      <c r="E1110" s="46"/>
      <c r="F1110" s="46"/>
      <c r="G1110" s="46"/>
    </row>
    <row r="1111" spans="1:7" ht="14" hidden="1" x14ac:dyDescent="0.15">
      <c r="A1111" s="39">
        <v>75</v>
      </c>
      <c r="B1111" s="41"/>
      <c r="C1111" s="46">
        <f t="shared" ref="C1111:D1111" si="696">+C962*$K$3</f>
        <v>46918.575000000004</v>
      </c>
      <c r="D1111" s="46">
        <f t="shared" si="696"/>
        <v>30270.350000000002</v>
      </c>
      <c r="E1111" s="46"/>
      <c r="F1111" s="46"/>
      <c r="G1111" s="46"/>
    </row>
    <row r="1112" spans="1:7" ht="14" hidden="1" x14ac:dyDescent="0.15">
      <c r="A1112" s="39">
        <v>76</v>
      </c>
      <c r="B1112" s="41"/>
      <c r="C1112" s="46">
        <f t="shared" ref="C1112:D1112" si="697">+C963*$K$3</f>
        <v>46918.575000000004</v>
      </c>
      <c r="D1112" s="46">
        <f t="shared" si="697"/>
        <v>30270.350000000002</v>
      </c>
      <c r="E1112" s="46"/>
      <c r="F1112" s="46"/>
      <c r="G1112" s="46"/>
    </row>
    <row r="1113" spans="1:7" ht="14" hidden="1" x14ac:dyDescent="0.15">
      <c r="A1113" s="39">
        <v>77</v>
      </c>
      <c r="B1113" s="41"/>
      <c r="C1113" s="46">
        <f t="shared" ref="C1113:D1113" si="698">+C964*$K$3</f>
        <v>46918.575000000004</v>
      </c>
      <c r="D1113" s="46">
        <f t="shared" si="698"/>
        <v>30270.350000000002</v>
      </c>
      <c r="E1113" s="46"/>
      <c r="F1113" s="46"/>
      <c r="G1113" s="46"/>
    </row>
    <row r="1114" spans="1:7" ht="14" hidden="1" x14ac:dyDescent="0.15">
      <c r="A1114" s="39">
        <v>78</v>
      </c>
      <c r="B1114" s="41"/>
      <c r="C1114" s="46">
        <f t="shared" ref="C1114:D1114" si="699">+C965*$K$3</f>
        <v>46918.575000000004</v>
      </c>
      <c r="D1114" s="46">
        <f t="shared" si="699"/>
        <v>30270.350000000002</v>
      </c>
      <c r="E1114" s="46"/>
      <c r="F1114" s="46"/>
      <c r="G1114" s="46"/>
    </row>
    <row r="1115" spans="1:7" ht="14" hidden="1" x14ac:dyDescent="0.15">
      <c r="A1115" s="39">
        <v>79</v>
      </c>
      <c r="B1115" s="41"/>
      <c r="C1115" s="46">
        <f t="shared" ref="C1115:D1115" si="700">+C966*$K$3</f>
        <v>46918.575000000004</v>
      </c>
      <c r="D1115" s="46">
        <f t="shared" si="700"/>
        <v>30270.350000000002</v>
      </c>
      <c r="E1115" s="46"/>
      <c r="F1115" s="46"/>
      <c r="G1115" s="46"/>
    </row>
    <row r="1116" spans="1:7" ht="14" hidden="1" x14ac:dyDescent="0.15">
      <c r="A1116" s="39">
        <v>80</v>
      </c>
      <c r="B1116" s="41"/>
      <c r="C1116" s="46">
        <f t="shared" ref="C1116:D1116" si="701">+C967*$K$3</f>
        <v>46918.575000000004</v>
      </c>
      <c r="D1116" s="46">
        <f t="shared" si="701"/>
        <v>30270.350000000002</v>
      </c>
      <c r="E1116" s="46"/>
      <c r="F1116" s="46"/>
      <c r="G1116" s="46"/>
    </row>
    <row r="1117" spans="1:7" ht="14" hidden="1" x14ac:dyDescent="0.15">
      <c r="A1117" s="39">
        <v>81</v>
      </c>
      <c r="B1117" s="41"/>
      <c r="C1117" s="46">
        <f t="shared" ref="C1117:D1117" si="702">+C968*$K$3</f>
        <v>46918.575000000004</v>
      </c>
      <c r="D1117" s="46">
        <f t="shared" si="702"/>
        <v>30270.350000000002</v>
      </c>
      <c r="E1117" s="46"/>
      <c r="F1117" s="46"/>
      <c r="G1117" s="46"/>
    </row>
    <row r="1118" spans="1:7" ht="14" hidden="1" x14ac:dyDescent="0.15">
      <c r="A1118" s="39">
        <v>82</v>
      </c>
      <c r="B1118" s="41"/>
      <c r="C1118" s="46">
        <f t="shared" ref="C1118:D1118" si="703">+C969*$K$3</f>
        <v>46918.575000000004</v>
      </c>
      <c r="D1118" s="46">
        <f t="shared" si="703"/>
        <v>30270.350000000002</v>
      </c>
      <c r="E1118" s="46"/>
      <c r="F1118" s="46"/>
      <c r="G1118" s="46"/>
    </row>
    <row r="1119" spans="1:7" ht="14" hidden="1" x14ac:dyDescent="0.15">
      <c r="A1119" s="39">
        <v>83</v>
      </c>
      <c r="B1119" s="41"/>
      <c r="C1119" s="46">
        <f t="shared" ref="C1119:D1119" si="704">+C970*$K$3</f>
        <v>46918.575000000004</v>
      </c>
      <c r="D1119" s="46">
        <f t="shared" si="704"/>
        <v>30270.350000000002</v>
      </c>
      <c r="E1119" s="46"/>
      <c r="F1119" s="46"/>
      <c r="G1119" s="46"/>
    </row>
    <row r="1120" spans="1:7" ht="14" hidden="1" x14ac:dyDescent="0.15">
      <c r="A1120" s="39">
        <v>84</v>
      </c>
      <c r="B1120" s="41" t="s">
        <v>3</v>
      </c>
      <c r="C1120" s="46">
        <f t="shared" ref="C1120:D1120" si="705">+C971*$K$3</f>
        <v>46918.575000000004</v>
      </c>
      <c r="D1120" s="46">
        <f t="shared" si="705"/>
        <v>30270.350000000002</v>
      </c>
      <c r="E1120" s="46"/>
      <c r="F1120" s="46"/>
      <c r="G1120" s="46"/>
    </row>
    <row r="1121" spans="1:17" ht="14" hidden="1" x14ac:dyDescent="0.15">
      <c r="A1121" s="39">
        <v>1</v>
      </c>
      <c r="B1121" s="41" t="s">
        <v>4</v>
      </c>
      <c r="C1121" s="46">
        <f t="shared" ref="C1121:D1121" si="706">+C972*$K$3</f>
        <v>2426.875</v>
      </c>
      <c r="D1121" s="46">
        <f t="shared" si="706"/>
        <v>1565.575</v>
      </c>
      <c r="E1121" s="46"/>
      <c r="F1121" s="46"/>
      <c r="G1121" s="46"/>
    </row>
    <row r="1122" spans="1:17" ht="14" hidden="1" x14ac:dyDescent="0.15">
      <c r="A1122" s="39">
        <v>2</v>
      </c>
      <c r="B1122" s="41" t="s">
        <v>1</v>
      </c>
      <c r="C1122" s="46">
        <f t="shared" ref="C1122:D1122" si="707">+C973*$K$3</f>
        <v>4123.9000000000005</v>
      </c>
      <c r="D1122" s="46">
        <f t="shared" si="707"/>
        <v>2660.9</v>
      </c>
      <c r="E1122" s="46"/>
      <c r="F1122" s="46"/>
      <c r="G1122" s="46"/>
    </row>
    <row r="1123" spans="1:17" ht="14" hidden="1" x14ac:dyDescent="0.15">
      <c r="A1123" s="39">
        <v>3</v>
      </c>
      <c r="B1123" s="41" t="s">
        <v>5</v>
      </c>
      <c r="C1123" s="46">
        <f t="shared" ref="C1123:D1123" si="708">+C974*$K$3</f>
        <v>5822.0250000000005</v>
      </c>
      <c r="D1123" s="46">
        <f t="shared" si="708"/>
        <v>3756.5000000000005</v>
      </c>
      <c r="E1123" s="46"/>
      <c r="F1123" s="46"/>
      <c r="G1123" s="46"/>
    </row>
    <row r="1124" spans="1:17" ht="14" hidden="1" thickBot="1" x14ac:dyDescent="0.2"/>
    <row r="1125" spans="1:17" ht="18" hidden="1" x14ac:dyDescent="0.2">
      <c r="A1125" s="400" t="s">
        <v>24</v>
      </c>
      <c r="B1125" s="401"/>
      <c r="C1125" s="401"/>
      <c r="D1125" s="401"/>
      <c r="E1125" s="401"/>
      <c r="F1125" s="401"/>
      <c r="G1125" s="401"/>
    </row>
    <row r="1126" spans="1:17" ht="18" hidden="1" x14ac:dyDescent="0.2">
      <c r="A1126" s="402" t="s">
        <v>6</v>
      </c>
      <c r="B1126" s="403"/>
      <c r="C1126" s="403"/>
      <c r="D1126" s="403"/>
      <c r="E1126" s="403"/>
      <c r="F1126" s="403"/>
      <c r="G1126" s="403"/>
      <c r="H1126" s="47"/>
    </row>
    <row r="1127" spans="1:17" hidden="1" x14ac:dyDescent="0.15">
      <c r="A1127" s="398" t="s">
        <v>0</v>
      </c>
      <c r="B1127" s="399"/>
      <c r="C1127" s="399"/>
      <c r="D1127" s="399"/>
      <c r="E1127" s="399"/>
      <c r="F1127" s="399"/>
      <c r="G1127" s="399"/>
    </row>
    <row r="1128" spans="1:17" hidden="1" x14ac:dyDescent="0.15">
      <c r="A1128" s="15" t="s">
        <v>2</v>
      </c>
      <c r="B1128" s="16" t="s">
        <v>2</v>
      </c>
      <c r="C1128" s="53">
        <v>7500</v>
      </c>
      <c r="D1128" s="53">
        <v>10000</v>
      </c>
      <c r="E1128" s="53">
        <v>20000</v>
      </c>
      <c r="F1128" s="17"/>
      <c r="G1128" s="17"/>
      <c r="O1128" s="293"/>
      <c r="P1128" s="293"/>
      <c r="Q1128" s="293"/>
    </row>
    <row r="1129" spans="1:17" ht="14" hidden="1" x14ac:dyDescent="0.15">
      <c r="A1129" s="15">
        <v>18</v>
      </c>
      <c r="B1129" s="16"/>
      <c r="C1129" s="202">
        <v>2872</v>
      </c>
      <c r="D1129" s="202">
        <v>2442</v>
      </c>
      <c r="E1129" s="202">
        <v>1893</v>
      </c>
      <c r="F1129" s="198"/>
      <c r="G1129" s="198"/>
    </row>
    <row r="1130" spans="1:17" ht="14" hidden="1" x14ac:dyDescent="0.15">
      <c r="A1130" s="15">
        <v>19</v>
      </c>
      <c r="B1130" s="16"/>
      <c r="C1130" s="202">
        <v>2872</v>
      </c>
      <c r="D1130" s="202">
        <v>2442</v>
      </c>
      <c r="E1130" s="202">
        <v>1893</v>
      </c>
      <c r="F1130" s="198"/>
      <c r="G1130" s="198"/>
    </row>
    <row r="1131" spans="1:17" ht="14" hidden="1" x14ac:dyDescent="0.15">
      <c r="A1131" s="15">
        <v>20</v>
      </c>
      <c r="B1131" s="16"/>
      <c r="C1131" s="202">
        <v>2872</v>
      </c>
      <c r="D1131" s="202">
        <v>2442</v>
      </c>
      <c r="E1131" s="202">
        <v>1893</v>
      </c>
      <c r="F1131" s="198"/>
      <c r="G1131" s="198"/>
    </row>
    <row r="1132" spans="1:17" ht="14" hidden="1" x14ac:dyDescent="0.15">
      <c r="A1132" s="15">
        <v>21</v>
      </c>
      <c r="B1132" s="16"/>
      <c r="C1132" s="202">
        <v>2872</v>
      </c>
      <c r="D1132" s="202">
        <v>2442</v>
      </c>
      <c r="E1132" s="202">
        <v>1893</v>
      </c>
      <c r="F1132" s="198"/>
      <c r="G1132" s="198"/>
    </row>
    <row r="1133" spans="1:17" ht="14" hidden="1" x14ac:dyDescent="0.15">
      <c r="A1133" s="15">
        <v>22</v>
      </c>
      <c r="B1133" s="16"/>
      <c r="C1133" s="202">
        <v>2872</v>
      </c>
      <c r="D1133" s="202">
        <v>2442</v>
      </c>
      <c r="E1133" s="202">
        <v>1893</v>
      </c>
      <c r="F1133" s="198"/>
      <c r="G1133" s="198"/>
    </row>
    <row r="1134" spans="1:17" ht="14" hidden="1" x14ac:dyDescent="0.15">
      <c r="A1134" s="15">
        <v>23</v>
      </c>
      <c r="B1134" s="16"/>
      <c r="C1134" s="202">
        <v>2872</v>
      </c>
      <c r="D1134" s="202">
        <v>2442</v>
      </c>
      <c r="E1134" s="202">
        <v>1893</v>
      </c>
      <c r="F1134" s="198"/>
      <c r="G1134" s="198"/>
    </row>
    <row r="1135" spans="1:17" ht="14" hidden="1" x14ac:dyDescent="0.15">
      <c r="A1135" s="15">
        <v>24</v>
      </c>
      <c r="B1135" s="16"/>
      <c r="C1135" s="202">
        <v>2872</v>
      </c>
      <c r="D1135" s="202">
        <v>2442</v>
      </c>
      <c r="E1135" s="202">
        <v>1893</v>
      </c>
      <c r="F1135" s="198"/>
      <c r="G1135" s="198"/>
    </row>
    <row r="1136" spans="1:17" ht="14" hidden="1" x14ac:dyDescent="0.15">
      <c r="A1136" s="15">
        <v>25</v>
      </c>
      <c r="B1136" s="16"/>
      <c r="C1136" s="202">
        <v>3052</v>
      </c>
      <c r="D1136" s="202">
        <v>2613</v>
      </c>
      <c r="E1136" s="202">
        <v>2006</v>
      </c>
      <c r="F1136" s="198"/>
      <c r="G1136" s="198"/>
    </row>
    <row r="1137" spans="1:7" ht="14" hidden="1" x14ac:dyDescent="0.15">
      <c r="A1137" s="15">
        <v>26</v>
      </c>
      <c r="B1137" s="16"/>
      <c r="C1137" s="202">
        <v>3052</v>
      </c>
      <c r="D1137" s="202">
        <v>2613</v>
      </c>
      <c r="E1137" s="202">
        <v>2006</v>
      </c>
      <c r="F1137" s="198"/>
      <c r="G1137" s="198"/>
    </row>
    <row r="1138" spans="1:7" ht="14" hidden="1" x14ac:dyDescent="0.15">
      <c r="A1138" s="15">
        <v>27</v>
      </c>
      <c r="B1138" s="16"/>
      <c r="C1138" s="202">
        <v>3052</v>
      </c>
      <c r="D1138" s="202">
        <v>2613</v>
      </c>
      <c r="E1138" s="202">
        <v>2006</v>
      </c>
      <c r="F1138" s="198"/>
      <c r="G1138" s="198"/>
    </row>
    <row r="1139" spans="1:7" ht="14" hidden="1" x14ac:dyDescent="0.15">
      <c r="A1139" s="15">
        <v>28</v>
      </c>
      <c r="B1139" s="16"/>
      <c r="C1139" s="202">
        <v>3052</v>
      </c>
      <c r="D1139" s="202">
        <v>2613</v>
      </c>
      <c r="E1139" s="202">
        <v>2006</v>
      </c>
      <c r="F1139" s="198"/>
      <c r="G1139" s="198"/>
    </row>
    <row r="1140" spans="1:7" ht="14" hidden="1" x14ac:dyDescent="0.15">
      <c r="A1140" s="15">
        <v>29</v>
      </c>
      <c r="B1140" s="16"/>
      <c r="C1140" s="202">
        <v>3052</v>
      </c>
      <c r="D1140" s="202">
        <v>2613</v>
      </c>
      <c r="E1140" s="202">
        <v>2006</v>
      </c>
      <c r="F1140" s="198"/>
      <c r="G1140" s="198"/>
    </row>
    <row r="1141" spans="1:7" ht="14" hidden="1" x14ac:dyDescent="0.15">
      <c r="A1141" s="15">
        <v>30</v>
      </c>
      <c r="B1141" s="16"/>
      <c r="C1141" s="202">
        <v>3374</v>
      </c>
      <c r="D1141" s="202">
        <v>2913</v>
      </c>
      <c r="E1141" s="202">
        <v>2217</v>
      </c>
      <c r="F1141" s="198"/>
      <c r="G1141" s="198"/>
    </row>
    <row r="1142" spans="1:7" ht="14" hidden="1" x14ac:dyDescent="0.15">
      <c r="A1142" s="15">
        <v>31</v>
      </c>
      <c r="B1142" s="16"/>
      <c r="C1142" s="202">
        <v>3374</v>
      </c>
      <c r="D1142" s="202">
        <v>2913</v>
      </c>
      <c r="E1142" s="202">
        <v>2217</v>
      </c>
      <c r="F1142" s="198"/>
      <c r="G1142" s="198"/>
    </row>
    <row r="1143" spans="1:7" ht="14" hidden="1" x14ac:dyDescent="0.15">
      <c r="A1143" s="15">
        <v>32</v>
      </c>
      <c r="B1143" s="16"/>
      <c r="C1143" s="202">
        <v>3374</v>
      </c>
      <c r="D1143" s="202">
        <v>2913</v>
      </c>
      <c r="E1143" s="202">
        <v>2217</v>
      </c>
      <c r="F1143" s="198"/>
      <c r="G1143" s="198"/>
    </row>
    <row r="1144" spans="1:7" ht="14" hidden="1" x14ac:dyDescent="0.15">
      <c r="A1144" s="15">
        <v>33</v>
      </c>
      <c r="B1144" s="16"/>
      <c r="C1144" s="202">
        <v>3374</v>
      </c>
      <c r="D1144" s="202">
        <v>2913</v>
      </c>
      <c r="E1144" s="202">
        <v>2217</v>
      </c>
      <c r="F1144" s="198"/>
      <c r="G1144" s="198"/>
    </row>
    <row r="1145" spans="1:7" ht="14" hidden="1" x14ac:dyDescent="0.15">
      <c r="A1145" s="15">
        <v>34</v>
      </c>
      <c r="B1145" s="16"/>
      <c r="C1145" s="202">
        <v>3374</v>
      </c>
      <c r="D1145" s="202">
        <v>2913</v>
      </c>
      <c r="E1145" s="202">
        <v>2217</v>
      </c>
      <c r="F1145" s="198"/>
      <c r="G1145" s="198"/>
    </row>
    <row r="1146" spans="1:7" ht="14" hidden="1" x14ac:dyDescent="0.15">
      <c r="A1146" s="15">
        <v>35</v>
      </c>
      <c r="B1146" s="16"/>
      <c r="C1146" s="202">
        <v>3742</v>
      </c>
      <c r="D1146" s="202">
        <v>3256</v>
      </c>
      <c r="E1146" s="202">
        <v>2469</v>
      </c>
      <c r="F1146" s="198"/>
      <c r="G1146" s="198"/>
    </row>
    <row r="1147" spans="1:7" ht="14" hidden="1" x14ac:dyDescent="0.15">
      <c r="A1147" s="15">
        <v>36</v>
      </c>
      <c r="B1147" s="16"/>
      <c r="C1147" s="202">
        <v>3742</v>
      </c>
      <c r="D1147" s="202">
        <v>3256</v>
      </c>
      <c r="E1147" s="202">
        <v>2469</v>
      </c>
      <c r="F1147" s="198"/>
      <c r="G1147" s="198"/>
    </row>
    <row r="1148" spans="1:7" ht="14" hidden="1" x14ac:dyDescent="0.15">
      <c r="A1148" s="15">
        <v>37</v>
      </c>
      <c r="B1148" s="16"/>
      <c r="C1148" s="202">
        <v>3742</v>
      </c>
      <c r="D1148" s="202">
        <v>3256</v>
      </c>
      <c r="E1148" s="202">
        <v>2469</v>
      </c>
      <c r="F1148" s="198"/>
      <c r="G1148" s="198"/>
    </row>
    <row r="1149" spans="1:7" ht="14" hidden="1" x14ac:dyDescent="0.15">
      <c r="A1149" s="15">
        <v>38</v>
      </c>
      <c r="B1149" s="16"/>
      <c r="C1149" s="202">
        <v>3742</v>
      </c>
      <c r="D1149" s="202">
        <v>3256</v>
      </c>
      <c r="E1149" s="202">
        <v>2469</v>
      </c>
      <c r="F1149" s="198"/>
      <c r="G1149" s="198"/>
    </row>
    <row r="1150" spans="1:7" ht="14" hidden="1" x14ac:dyDescent="0.15">
      <c r="A1150" s="15">
        <v>39</v>
      </c>
      <c r="B1150" s="16"/>
      <c r="C1150" s="202">
        <v>3742</v>
      </c>
      <c r="D1150" s="202">
        <v>3256</v>
      </c>
      <c r="E1150" s="202">
        <v>2469</v>
      </c>
      <c r="F1150" s="198"/>
      <c r="G1150" s="198"/>
    </row>
    <row r="1151" spans="1:7" ht="14" hidden="1" x14ac:dyDescent="0.15">
      <c r="A1151" s="15">
        <v>40</v>
      </c>
      <c r="B1151" s="16"/>
      <c r="C1151" s="202">
        <v>4174</v>
      </c>
      <c r="D1151" s="202">
        <v>3652</v>
      </c>
      <c r="E1151" s="202">
        <v>2766</v>
      </c>
      <c r="F1151" s="198"/>
      <c r="G1151" s="198"/>
    </row>
    <row r="1152" spans="1:7" ht="14" hidden="1" x14ac:dyDescent="0.15">
      <c r="A1152" s="15">
        <v>41</v>
      </c>
      <c r="B1152" s="16"/>
      <c r="C1152" s="202">
        <v>4174</v>
      </c>
      <c r="D1152" s="202">
        <v>3652</v>
      </c>
      <c r="E1152" s="202">
        <v>2766</v>
      </c>
      <c r="F1152" s="198"/>
      <c r="G1152" s="198"/>
    </row>
    <row r="1153" spans="1:7" ht="14" hidden="1" x14ac:dyDescent="0.15">
      <c r="A1153" s="15">
        <v>42</v>
      </c>
      <c r="B1153" s="16"/>
      <c r="C1153" s="202">
        <v>4174</v>
      </c>
      <c r="D1153" s="202">
        <v>3652</v>
      </c>
      <c r="E1153" s="202">
        <v>2766</v>
      </c>
      <c r="F1153" s="198"/>
      <c r="G1153" s="198"/>
    </row>
    <row r="1154" spans="1:7" ht="14" hidden="1" x14ac:dyDescent="0.15">
      <c r="A1154" s="15">
        <v>43</v>
      </c>
      <c r="B1154" s="16"/>
      <c r="C1154" s="202">
        <v>4174</v>
      </c>
      <c r="D1154" s="202">
        <v>3652</v>
      </c>
      <c r="E1154" s="202">
        <v>2766</v>
      </c>
      <c r="F1154" s="198"/>
      <c r="G1154" s="198"/>
    </row>
    <row r="1155" spans="1:7" ht="14" hidden="1" x14ac:dyDescent="0.15">
      <c r="A1155" s="15">
        <v>44</v>
      </c>
      <c r="B1155" s="16"/>
      <c r="C1155" s="202">
        <v>4174</v>
      </c>
      <c r="D1155" s="202">
        <v>3652</v>
      </c>
      <c r="E1155" s="202">
        <v>2766</v>
      </c>
      <c r="F1155" s="198"/>
      <c r="G1155" s="198"/>
    </row>
    <row r="1156" spans="1:7" ht="14" hidden="1" x14ac:dyDescent="0.15">
      <c r="A1156" s="15">
        <v>45</v>
      </c>
      <c r="B1156" s="16"/>
      <c r="C1156" s="202">
        <v>4659</v>
      </c>
      <c r="D1156" s="202">
        <v>4088</v>
      </c>
      <c r="E1156" s="202">
        <v>3101</v>
      </c>
      <c r="F1156" s="198"/>
      <c r="G1156" s="198"/>
    </row>
    <row r="1157" spans="1:7" ht="14" hidden="1" x14ac:dyDescent="0.15">
      <c r="A1157" s="15">
        <v>46</v>
      </c>
      <c r="B1157" s="16"/>
      <c r="C1157" s="202">
        <v>4659</v>
      </c>
      <c r="D1157" s="202">
        <v>4088</v>
      </c>
      <c r="E1157" s="202">
        <v>3101</v>
      </c>
      <c r="F1157" s="198"/>
      <c r="G1157" s="198"/>
    </row>
    <row r="1158" spans="1:7" ht="14" hidden="1" x14ac:dyDescent="0.15">
      <c r="A1158" s="15">
        <v>47</v>
      </c>
      <c r="B1158" s="16"/>
      <c r="C1158" s="202">
        <v>4659</v>
      </c>
      <c r="D1158" s="202">
        <v>4088</v>
      </c>
      <c r="E1158" s="202">
        <v>3101</v>
      </c>
      <c r="F1158" s="198"/>
      <c r="G1158" s="198"/>
    </row>
    <row r="1159" spans="1:7" ht="14" hidden="1" x14ac:dyDescent="0.15">
      <c r="A1159" s="15">
        <v>48</v>
      </c>
      <c r="B1159" s="16"/>
      <c r="C1159" s="202">
        <v>4659</v>
      </c>
      <c r="D1159" s="202">
        <v>4088</v>
      </c>
      <c r="E1159" s="202">
        <v>3101</v>
      </c>
      <c r="F1159" s="198"/>
      <c r="G1159" s="198"/>
    </row>
    <row r="1160" spans="1:7" ht="14" hidden="1" x14ac:dyDescent="0.15">
      <c r="A1160" s="15">
        <v>49</v>
      </c>
      <c r="B1160" s="16"/>
      <c r="C1160" s="202">
        <v>4659</v>
      </c>
      <c r="D1160" s="202">
        <v>4088</v>
      </c>
      <c r="E1160" s="202">
        <v>3101</v>
      </c>
      <c r="F1160" s="198"/>
      <c r="G1160" s="198"/>
    </row>
    <row r="1161" spans="1:7" ht="14" hidden="1" x14ac:dyDescent="0.15">
      <c r="A1161" s="15">
        <v>50</v>
      </c>
      <c r="B1161" s="16"/>
      <c r="C1161" s="202">
        <v>5206</v>
      </c>
      <c r="D1161" s="202">
        <v>4577</v>
      </c>
      <c r="E1161" s="202">
        <v>3485</v>
      </c>
      <c r="F1161" s="198"/>
      <c r="G1161" s="198"/>
    </row>
    <row r="1162" spans="1:7" ht="14" hidden="1" x14ac:dyDescent="0.15">
      <c r="A1162" s="15">
        <v>51</v>
      </c>
      <c r="B1162" s="16"/>
      <c r="C1162" s="202">
        <v>5206</v>
      </c>
      <c r="D1162" s="202">
        <v>4577</v>
      </c>
      <c r="E1162" s="202">
        <v>3485</v>
      </c>
      <c r="F1162" s="198"/>
      <c r="G1162" s="198"/>
    </row>
    <row r="1163" spans="1:7" ht="14" hidden="1" x14ac:dyDescent="0.15">
      <c r="A1163" s="15">
        <v>52</v>
      </c>
      <c r="B1163" s="16"/>
      <c r="C1163" s="202">
        <v>5206</v>
      </c>
      <c r="D1163" s="202">
        <v>4577</v>
      </c>
      <c r="E1163" s="202">
        <v>3485</v>
      </c>
      <c r="F1163" s="198"/>
      <c r="G1163" s="198"/>
    </row>
    <row r="1164" spans="1:7" ht="14" hidden="1" x14ac:dyDescent="0.15">
      <c r="A1164" s="15">
        <v>53</v>
      </c>
      <c r="B1164" s="16"/>
      <c r="C1164" s="202">
        <v>5206</v>
      </c>
      <c r="D1164" s="202">
        <v>4577</v>
      </c>
      <c r="E1164" s="202">
        <v>3485</v>
      </c>
      <c r="F1164" s="198"/>
      <c r="G1164" s="198"/>
    </row>
    <row r="1165" spans="1:7" ht="14" hidden="1" x14ac:dyDescent="0.15">
      <c r="A1165" s="15">
        <v>54</v>
      </c>
      <c r="B1165" s="18"/>
      <c r="C1165" s="202">
        <v>5206</v>
      </c>
      <c r="D1165" s="202">
        <v>4577</v>
      </c>
      <c r="E1165" s="202">
        <v>3485</v>
      </c>
      <c r="F1165" s="198"/>
      <c r="G1165" s="198"/>
    </row>
    <row r="1166" spans="1:7" ht="14" hidden="1" x14ac:dyDescent="0.15">
      <c r="A1166" s="15">
        <v>55</v>
      </c>
      <c r="B1166" s="18"/>
      <c r="C1166" s="202">
        <v>5807</v>
      </c>
      <c r="D1166" s="202">
        <v>5118</v>
      </c>
      <c r="E1166" s="202">
        <v>3911</v>
      </c>
      <c r="F1166" s="198"/>
      <c r="G1166" s="198"/>
    </row>
    <row r="1167" spans="1:7" ht="14" hidden="1" x14ac:dyDescent="0.15">
      <c r="A1167" s="15">
        <v>56</v>
      </c>
      <c r="B1167" s="18"/>
      <c r="C1167" s="202">
        <v>5807</v>
      </c>
      <c r="D1167" s="202">
        <v>5118</v>
      </c>
      <c r="E1167" s="202">
        <v>3911</v>
      </c>
      <c r="F1167" s="198"/>
      <c r="G1167" s="198"/>
    </row>
    <row r="1168" spans="1:7" ht="14" hidden="1" x14ac:dyDescent="0.15">
      <c r="A1168" s="15">
        <v>57</v>
      </c>
      <c r="B1168" s="18"/>
      <c r="C1168" s="202">
        <v>5807</v>
      </c>
      <c r="D1168" s="202">
        <v>5118</v>
      </c>
      <c r="E1168" s="202">
        <v>3911</v>
      </c>
      <c r="F1168" s="198"/>
      <c r="G1168" s="198"/>
    </row>
    <row r="1169" spans="1:7" ht="14" hidden="1" x14ac:dyDescent="0.15">
      <c r="A1169" s="15">
        <v>58</v>
      </c>
      <c r="B1169" s="18"/>
      <c r="C1169" s="202">
        <v>5807</v>
      </c>
      <c r="D1169" s="202">
        <v>5118</v>
      </c>
      <c r="E1169" s="202">
        <v>3911</v>
      </c>
      <c r="F1169" s="198"/>
      <c r="G1169" s="198"/>
    </row>
    <row r="1170" spans="1:7" ht="14" hidden="1" x14ac:dyDescent="0.15">
      <c r="A1170" s="15">
        <v>59</v>
      </c>
      <c r="B1170" s="18"/>
      <c r="C1170" s="202">
        <v>5807</v>
      </c>
      <c r="D1170" s="202">
        <v>5118</v>
      </c>
      <c r="E1170" s="202">
        <v>3911</v>
      </c>
      <c r="F1170" s="198"/>
      <c r="G1170" s="198"/>
    </row>
    <row r="1171" spans="1:7" ht="14" hidden="1" x14ac:dyDescent="0.15">
      <c r="A1171" s="15">
        <v>60</v>
      </c>
      <c r="B1171" s="18"/>
      <c r="C1171" s="202">
        <v>6214</v>
      </c>
      <c r="D1171" s="202">
        <v>5476</v>
      </c>
      <c r="E1171" s="202">
        <v>4196</v>
      </c>
      <c r="F1171" s="198"/>
      <c r="G1171" s="198"/>
    </row>
    <row r="1172" spans="1:7" ht="14" hidden="1" x14ac:dyDescent="0.15">
      <c r="A1172" s="15">
        <v>61</v>
      </c>
      <c r="B1172" s="18"/>
      <c r="C1172" s="202">
        <v>6916</v>
      </c>
      <c r="D1172" s="202">
        <v>6100</v>
      </c>
      <c r="E1172" s="202">
        <v>4697</v>
      </c>
      <c r="F1172" s="198"/>
      <c r="G1172" s="198"/>
    </row>
    <row r="1173" spans="1:7" ht="14" hidden="1" x14ac:dyDescent="0.15">
      <c r="A1173" s="15">
        <v>62</v>
      </c>
      <c r="B1173" s="18"/>
      <c r="C1173" s="202">
        <v>7683</v>
      </c>
      <c r="D1173" s="202">
        <v>6776</v>
      </c>
      <c r="E1173" s="202">
        <v>5246</v>
      </c>
      <c r="F1173" s="198"/>
      <c r="G1173" s="198"/>
    </row>
    <row r="1174" spans="1:7" ht="14" hidden="1" x14ac:dyDescent="0.15">
      <c r="A1174" s="15">
        <v>63</v>
      </c>
      <c r="B1174" s="18"/>
      <c r="C1174" s="202">
        <v>8507</v>
      </c>
      <c r="D1174" s="202">
        <v>7500</v>
      </c>
      <c r="E1174" s="202">
        <v>5837</v>
      </c>
      <c r="F1174" s="198"/>
      <c r="G1174" s="198"/>
    </row>
    <row r="1175" spans="1:7" ht="14" hidden="1" x14ac:dyDescent="0.15">
      <c r="A1175" s="15">
        <v>64</v>
      </c>
      <c r="B1175" s="18"/>
      <c r="C1175" s="202">
        <v>9387</v>
      </c>
      <c r="D1175" s="202">
        <v>8276</v>
      </c>
      <c r="E1175" s="202">
        <v>6472</v>
      </c>
      <c r="F1175" s="198"/>
      <c r="G1175" s="198"/>
    </row>
    <row r="1176" spans="1:7" ht="14" hidden="1" x14ac:dyDescent="0.15">
      <c r="A1176" s="15">
        <v>65</v>
      </c>
      <c r="B1176" s="18"/>
      <c r="C1176" s="202">
        <v>10334</v>
      </c>
      <c r="D1176" s="202">
        <v>9099</v>
      </c>
      <c r="E1176" s="202">
        <v>7155</v>
      </c>
      <c r="F1176" s="198"/>
      <c r="G1176" s="198"/>
    </row>
    <row r="1177" spans="1:7" ht="14" hidden="1" x14ac:dyDescent="0.15">
      <c r="A1177" s="15">
        <v>66</v>
      </c>
      <c r="B1177" s="18"/>
      <c r="C1177" s="202">
        <v>11334</v>
      </c>
      <c r="D1177" s="202">
        <v>9974</v>
      </c>
      <c r="E1177" s="202">
        <v>7880</v>
      </c>
      <c r="F1177" s="198"/>
      <c r="G1177" s="198"/>
    </row>
    <row r="1178" spans="1:7" ht="14" hidden="1" x14ac:dyDescent="0.15">
      <c r="A1178" s="15">
        <v>67</v>
      </c>
      <c r="B1178" s="18"/>
      <c r="C1178" s="202">
        <v>12396</v>
      </c>
      <c r="D1178" s="202">
        <v>10900</v>
      </c>
      <c r="E1178" s="202">
        <v>8649</v>
      </c>
      <c r="F1178" s="198"/>
      <c r="G1178" s="198"/>
    </row>
    <row r="1179" spans="1:7" ht="14" hidden="1" x14ac:dyDescent="0.15">
      <c r="A1179" s="15">
        <v>68</v>
      </c>
      <c r="B1179" s="18"/>
      <c r="C1179" s="202">
        <v>13518</v>
      </c>
      <c r="D1179" s="202">
        <v>11876</v>
      </c>
      <c r="E1179" s="202">
        <v>9465</v>
      </c>
      <c r="F1179" s="198"/>
      <c r="G1179" s="198"/>
    </row>
    <row r="1180" spans="1:7" ht="14" hidden="1" x14ac:dyDescent="0.15">
      <c r="A1180" s="15">
        <v>69</v>
      </c>
      <c r="B1180" s="18"/>
      <c r="C1180" s="202">
        <v>14699</v>
      </c>
      <c r="D1180" s="202">
        <v>12900</v>
      </c>
      <c r="E1180" s="202">
        <v>10329</v>
      </c>
      <c r="F1180" s="198"/>
      <c r="G1180" s="198"/>
    </row>
    <row r="1181" spans="1:7" ht="14" hidden="1" x14ac:dyDescent="0.15">
      <c r="A1181" s="15">
        <v>70</v>
      </c>
      <c r="B1181" s="18"/>
      <c r="C1181" s="202">
        <v>15940</v>
      </c>
      <c r="D1181" s="202">
        <v>13976</v>
      </c>
      <c r="E1181" s="202">
        <v>11232</v>
      </c>
      <c r="F1181" s="198"/>
      <c r="G1181" s="198"/>
    </row>
    <row r="1182" spans="1:7" ht="14" hidden="1" x14ac:dyDescent="0.15">
      <c r="A1182" s="15">
        <v>71</v>
      </c>
      <c r="B1182" s="18"/>
      <c r="C1182" s="202">
        <v>17241</v>
      </c>
      <c r="D1182" s="202">
        <v>15102</v>
      </c>
      <c r="E1182" s="202">
        <v>12182</v>
      </c>
      <c r="F1182" s="198"/>
      <c r="G1182" s="198"/>
    </row>
    <row r="1183" spans="1:7" ht="14" hidden="1" x14ac:dyDescent="0.15">
      <c r="A1183" s="15">
        <v>72</v>
      </c>
      <c r="B1183" s="18"/>
      <c r="C1183" s="202">
        <v>18598</v>
      </c>
      <c r="D1183" s="202">
        <v>16278</v>
      </c>
      <c r="E1183" s="202">
        <v>13176</v>
      </c>
      <c r="F1183" s="198"/>
      <c r="G1183" s="198"/>
    </row>
    <row r="1184" spans="1:7" ht="14" hidden="1" x14ac:dyDescent="0.15">
      <c r="A1184" s="15">
        <v>73</v>
      </c>
      <c r="B1184" s="18"/>
      <c r="C1184" s="202">
        <v>20018</v>
      </c>
      <c r="D1184" s="202">
        <v>17504</v>
      </c>
      <c r="E1184" s="202">
        <v>14217</v>
      </c>
      <c r="F1184" s="198"/>
      <c r="G1184" s="198"/>
    </row>
    <row r="1185" spans="1:7" ht="14" hidden="1" x14ac:dyDescent="0.15">
      <c r="A1185" s="15">
        <v>74</v>
      </c>
      <c r="B1185" s="18"/>
      <c r="C1185" s="202">
        <v>21496</v>
      </c>
      <c r="D1185" s="202">
        <v>18780</v>
      </c>
      <c r="E1185" s="202">
        <v>15300</v>
      </c>
      <c r="F1185" s="198"/>
      <c r="G1185" s="198"/>
    </row>
    <row r="1186" spans="1:7" ht="14" hidden="1" x14ac:dyDescent="0.15">
      <c r="A1186" s="15">
        <v>75</v>
      </c>
      <c r="B1186" s="18"/>
      <c r="C1186" s="202">
        <v>23034</v>
      </c>
      <c r="D1186" s="202">
        <v>20105</v>
      </c>
      <c r="E1186" s="202">
        <v>16428</v>
      </c>
      <c r="F1186" s="198"/>
      <c r="G1186" s="198"/>
    </row>
    <row r="1187" spans="1:7" ht="14" hidden="1" x14ac:dyDescent="0.15">
      <c r="A1187" s="15">
        <v>76</v>
      </c>
      <c r="B1187" s="18"/>
      <c r="C1187" s="202">
        <v>23034</v>
      </c>
      <c r="D1187" s="202">
        <v>20105</v>
      </c>
      <c r="E1187" s="202">
        <v>16428</v>
      </c>
      <c r="F1187" s="198"/>
      <c r="G1187" s="198"/>
    </row>
    <row r="1188" spans="1:7" ht="14" hidden="1" x14ac:dyDescent="0.15">
      <c r="A1188" s="15">
        <v>77</v>
      </c>
      <c r="B1188" s="18"/>
      <c r="C1188" s="202">
        <v>23034</v>
      </c>
      <c r="D1188" s="202">
        <v>20105</v>
      </c>
      <c r="E1188" s="202">
        <v>16428</v>
      </c>
      <c r="F1188" s="198"/>
      <c r="G1188" s="198"/>
    </row>
    <row r="1189" spans="1:7" ht="14" hidden="1" x14ac:dyDescent="0.15">
      <c r="A1189" s="15">
        <v>78</v>
      </c>
      <c r="B1189" s="18"/>
      <c r="C1189" s="202">
        <v>23034</v>
      </c>
      <c r="D1189" s="202">
        <v>20105</v>
      </c>
      <c r="E1189" s="202">
        <v>16428</v>
      </c>
      <c r="F1189" s="198"/>
      <c r="G1189" s="198"/>
    </row>
    <row r="1190" spans="1:7" ht="14" hidden="1" x14ac:dyDescent="0.15">
      <c r="A1190" s="15">
        <v>79</v>
      </c>
      <c r="B1190" s="18"/>
      <c r="C1190" s="202">
        <v>23034</v>
      </c>
      <c r="D1190" s="202">
        <v>20105</v>
      </c>
      <c r="E1190" s="202">
        <v>16428</v>
      </c>
      <c r="F1190" s="198"/>
      <c r="G1190" s="198"/>
    </row>
    <row r="1191" spans="1:7" ht="14" hidden="1" x14ac:dyDescent="0.15">
      <c r="A1191" s="15">
        <v>80</v>
      </c>
      <c r="B1191" s="18"/>
      <c r="C1191" s="202">
        <v>23034</v>
      </c>
      <c r="D1191" s="202">
        <v>20105</v>
      </c>
      <c r="E1191" s="202">
        <v>16428</v>
      </c>
      <c r="F1191" s="198"/>
      <c r="G1191" s="198"/>
    </row>
    <row r="1192" spans="1:7" ht="14" hidden="1" x14ac:dyDescent="0.15">
      <c r="A1192" s="15">
        <v>81</v>
      </c>
      <c r="B1192" s="18"/>
      <c r="C1192" s="202">
        <v>23034</v>
      </c>
      <c r="D1192" s="202">
        <v>20105</v>
      </c>
      <c r="E1192" s="202">
        <v>16428</v>
      </c>
      <c r="F1192" s="198"/>
      <c r="G1192" s="198"/>
    </row>
    <row r="1193" spans="1:7" ht="14" hidden="1" x14ac:dyDescent="0.15">
      <c r="A1193" s="15">
        <v>82</v>
      </c>
      <c r="B1193" s="18"/>
      <c r="C1193" s="202">
        <v>23034</v>
      </c>
      <c r="D1193" s="202">
        <v>20105</v>
      </c>
      <c r="E1193" s="202">
        <v>16428</v>
      </c>
      <c r="F1193" s="198"/>
      <c r="G1193" s="198"/>
    </row>
    <row r="1194" spans="1:7" ht="14" hidden="1" x14ac:dyDescent="0.15">
      <c r="A1194" s="15">
        <v>83</v>
      </c>
      <c r="B1194" s="18"/>
      <c r="C1194" s="202">
        <v>23034</v>
      </c>
      <c r="D1194" s="202">
        <v>20105</v>
      </c>
      <c r="E1194" s="202">
        <v>16428</v>
      </c>
      <c r="F1194" s="198"/>
      <c r="G1194" s="198"/>
    </row>
    <row r="1195" spans="1:7" ht="14" hidden="1" x14ac:dyDescent="0.15">
      <c r="A1195" s="15">
        <v>84</v>
      </c>
      <c r="B1195" s="18" t="s">
        <v>3</v>
      </c>
      <c r="C1195" s="202">
        <v>23034</v>
      </c>
      <c r="D1195" s="202">
        <v>20105</v>
      </c>
      <c r="E1195" s="202">
        <v>16428</v>
      </c>
      <c r="F1195" s="198"/>
      <c r="G1195" s="198"/>
    </row>
    <row r="1196" spans="1:7" ht="14" hidden="1" x14ac:dyDescent="0.15">
      <c r="A1196" s="15">
        <v>1</v>
      </c>
      <c r="B1196" s="18" t="s">
        <v>4</v>
      </c>
      <c r="C1196" s="203">
        <v>1224</v>
      </c>
      <c r="D1196" s="203">
        <v>1031</v>
      </c>
      <c r="E1196" s="203">
        <v>806</v>
      </c>
      <c r="F1196" s="198"/>
      <c r="G1196" s="198"/>
    </row>
    <row r="1197" spans="1:7" ht="14" hidden="1" x14ac:dyDescent="0.15">
      <c r="A1197" s="15">
        <v>2</v>
      </c>
      <c r="B1197" s="18" t="s">
        <v>1</v>
      </c>
      <c r="C1197" s="203">
        <v>2078</v>
      </c>
      <c r="D1197" s="203">
        <v>1750</v>
      </c>
      <c r="E1197" s="203">
        <v>1372</v>
      </c>
      <c r="F1197" s="198"/>
      <c r="G1197" s="198"/>
    </row>
    <row r="1198" spans="1:7" ht="14" hidden="1" x14ac:dyDescent="0.15">
      <c r="A1198" s="15">
        <v>3</v>
      </c>
      <c r="B1198" s="18" t="s">
        <v>5</v>
      </c>
      <c r="C1198" s="203">
        <v>2933</v>
      </c>
      <c r="D1198" s="203">
        <v>2469</v>
      </c>
      <c r="E1198" s="203">
        <v>1937</v>
      </c>
      <c r="F1198" s="198"/>
      <c r="G1198" s="198"/>
    </row>
    <row r="1199" spans="1:7" hidden="1" x14ac:dyDescent="0.15">
      <c r="A1199" s="15"/>
      <c r="B1199" s="19"/>
      <c r="C1199" s="20"/>
      <c r="D1199" s="20"/>
      <c r="E1199" s="20"/>
      <c r="F1199" s="20"/>
      <c r="G1199" s="20"/>
    </row>
    <row r="1200" spans="1:7" ht="18" hidden="1" x14ac:dyDescent="0.2">
      <c r="A1200" s="402" t="s">
        <v>25</v>
      </c>
      <c r="B1200" s="403"/>
      <c r="C1200" s="403"/>
      <c r="D1200" s="403"/>
      <c r="E1200" s="403"/>
      <c r="F1200" s="403"/>
      <c r="G1200" s="403"/>
    </row>
    <row r="1201" spans="1:8" hidden="1" x14ac:dyDescent="0.15">
      <c r="A1201" s="398" t="s">
        <v>0</v>
      </c>
      <c r="B1201" s="399"/>
      <c r="C1201" s="399"/>
      <c r="D1201" s="399"/>
      <c r="E1201" s="399"/>
      <c r="F1201" s="399"/>
      <c r="G1201" s="399"/>
      <c r="H1201" s="47"/>
    </row>
    <row r="1202" spans="1:8" hidden="1" x14ac:dyDescent="0.15">
      <c r="A1202" s="15" t="s">
        <v>2</v>
      </c>
      <c r="B1202" s="16" t="s">
        <v>2</v>
      </c>
      <c r="C1202" s="53">
        <v>7500</v>
      </c>
      <c r="D1202" s="53">
        <v>10000</v>
      </c>
      <c r="E1202" s="53">
        <v>20000</v>
      </c>
      <c r="F1202" s="17"/>
      <c r="G1202" s="17"/>
    </row>
    <row r="1203" spans="1:8" hidden="1" x14ac:dyDescent="0.15">
      <c r="A1203" s="15">
        <v>18</v>
      </c>
      <c r="B1203" s="18"/>
      <c r="C1203" s="22">
        <f>+C1129*$K$2</f>
        <v>268.05333333333334</v>
      </c>
      <c r="D1203" s="22">
        <f t="shared" ref="D1203:G1203" si="709">+D1129*$K$2</f>
        <v>227.92000000000002</v>
      </c>
      <c r="E1203" s="22">
        <f t="shared" si="709"/>
        <v>176.68</v>
      </c>
      <c r="F1203" s="22">
        <f t="shared" si="709"/>
        <v>0</v>
      </c>
      <c r="G1203" s="22">
        <f t="shared" si="709"/>
        <v>0</v>
      </c>
    </row>
    <row r="1204" spans="1:8" hidden="1" x14ac:dyDescent="0.15">
      <c r="A1204" s="15">
        <v>19</v>
      </c>
      <c r="B1204" s="18"/>
      <c r="C1204" s="22">
        <f t="shared" ref="C1204:G1204" si="710">+C1130*$K$2</f>
        <v>268.05333333333334</v>
      </c>
      <c r="D1204" s="22">
        <f t="shared" si="710"/>
        <v>227.92000000000002</v>
      </c>
      <c r="E1204" s="22">
        <f t="shared" si="710"/>
        <v>176.68</v>
      </c>
      <c r="F1204" s="22">
        <f t="shared" si="710"/>
        <v>0</v>
      </c>
      <c r="G1204" s="22">
        <f t="shared" si="710"/>
        <v>0</v>
      </c>
    </row>
    <row r="1205" spans="1:8" hidden="1" x14ac:dyDescent="0.15">
      <c r="A1205" s="15">
        <v>20</v>
      </c>
      <c r="B1205" s="18"/>
      <c r="C1205" s="22">
        <f t="shared" ref="C1205:G1205" si="711">+C1131*$K$2</f>
        <v>268.05333333333334</v>
      </c>
      <c r="D1205" s="22">
        <f t="shared" si="711"/>
        <v>227.92000000000002</v>
      </c>
      <c r="E1205" s="22">
        <f t="shared" si="711"/>
        <v>176.68</v>
      </c>
      <c r="F1205" s="22">
        <f t="shared" si="711"/>
        <v>0</v>
      </c>
      <c r="G1205" s="22">
        <f t="shared" si="711"/>
        <v>0</v>
      </c>
    </row>
    <row r="1206" spans="1:8" hidden="1" x14ac:dyDescent="0.15">
      <c r="A1206" s="15">
        <v>21</v>
      </c>
      <c r="B1206" s="18"/>
      <c r="C1206" s="22">
        <f t="shared" ref="C1206:G1206" si="712">+C1132*$K$2</f>
        <v>268.05333333333334</v>
      </c>
      <c r="D1206" s="22">
        <f t="shared" si="712"/>
        <v>227.92000000000002</v>
      </c>
      <c r="E1206" s="22">
        <f t="shared" si="712"/>
        <v>176.68</v>
      </c>
      <c r="F1206" s="22">
        <f t="shared" si="712"/>
        <v>0</v>
      </c>
      <c r="G1206" s="22">
        <f t="shared" si="712"/>
        <v>0</v>
      </c>
    </row>
    <row r="1207" spans="1:8" hidden="1" x14ac:dyDescent="0.15">
      <c r="A1207" s="15">
        <v>22</v>
      </c>
      <c r="B1207" s="18"/>
      <c r="C1207" s="22">
        <f t="shared" ref="C1207:G1207" si="713">+C1133*$K$2</f>
        <v>268.05333333333334</v>
      </c>
      <c r="D1207" s="22">
        <f t="shared" si="713"/>
        <v>227.92000000000002</v>
      </c>
      <c r="E1207" s="22">
        <f t="shared" si="713"/>
        <v>176.68</v>
      </c>
      <c r="F1207" s="22">
        <f t="shared" si="713"/>
        <v>0</v>
      </c>
      <c r="G1207" s="22">
        <f t="shared" si="713"/>
        <v>0</v>
      </c>
    </row>
    <row r="1208" spans="1:8" hidden="1" x14ac:dyDescent="0.15">
      <c r="A1208" s="15">
        <v>23</v>
      </c>
      <c r="B1208" s="18"/>
      <c r="C1208" s="22">
        <f t="shared" ref="C1208:G1208" si="714">+C1134*$K$2</f>
        <v>268.05333333333334</v>
      </c>
      <c r="D1208" s="22">
        <f t="shared" si="714"/>
        <v>227.92000000000002</v>
      </c>
      <c r="E1208" s="22">
        <f t="shared" si="714"/>
        <v>176.68</v>
      </c>
      <c r="F1208" s="22">
        <f t="shared" si="714"/>
        <v>0</v>
      </c>
      <c r="G1208" s="22">
        <f t="shared" si="714"/>
        <v>0</v>
      </c>
    </row>
    <row r="1209" spans="1:8" hidden="1" x14ac:dyDescent="0.15">
      <c r="A1209" s="15">
        <v>24</v>
      </c>
      <c r="B1209" s="18"/>
      <c r="C1209" s="22">
        <f t="shared" ref="C1209:G1209" si="715">+C1135*$K$2</f>
        <v>268.05333333333334</v>
      </c>
      <c r="D1209" s="22">
        <f t="shared" si="715"/>
        <v>227.92000000000002</v>
      </c>
      <c r="E1209" s="22">
        <f t="shared" si="715"/>
        <v>176.68</v>
      </c>
      <c r="F1209" s="22">
        <f t="shared" si="715"/>
        <v>0</v>
      </c>
      <c r="G1209" s="22">
        <f t="shared" si="715"/>
        <v>0</v>
      </c>
    </row>
    <row r="1210" spans="1:8" hidden="1" x14ac:dyDescent="0.15">
      <c r="A1210" s="15">
        <v>25</v>
      </c>
      <c r="B1210" s="18"/>
      <c r="C1210" s="22">
        <f t="shared" ref="C1210:G1210" si="716">+C1136*$K$2</f>
        <v>284.85333333333335</v>
      </c>
      <c r="D1210" s="22">
        <f t="shared" si="716"/>
        <v>243.88000000000002</v>
      </c>
      <c r="E1210" s="22">
        <f t="shared" si="716"/>
        <v>187.22666666666669</v>
      </c>
      <c r="F1210" s="22">
        <f t="shared" si="716"/>
        <v>0</v>
      </c>
      <c r="G1210" s="22">
        <f t="shared" si="716"/>
        <v>0</v>
      </c>
    </row>
    <row r="1211" spans="1:8" hidden="1" x14ac:dyDescent="0.15">
      <c r="A1211" s="15">
        <v>26</v>
      </c>
      <c r="B1211" s="18"/>
      <c r="C1211" s="22">
        <f t="shared" ref="C1211:G1211" si="717">+C1137*$K$2</f>
        <v>284.85333333333335</v>
      </c>
      <c r="D1211" s="22">
        <f t="shared" si="717"/>
        <v>243.88000000000002</v>
      </c>
      <c r="E1211" s="22">
        <f t="shared" si="717"/>
        <v>187.22666666666669</v>
      </c>
      <c r="F1211" s="22">
        <f t="shared" si="717"/>
        <v>0</v>
      </c>
      <c r="G1211" s="22">
        <f t="shared" si="717"/>
        <v>0</v>
      </c>
    </row>
    <row r="1212" spans="1:8" hidden="1" x14ac:dyDescent="0.15">
      <c r="A1212" s="15">
        <v>27</v>
      </c>
      <c r="B1212" s="18"/>
      <c r="C1212" s="22">
        <f t="shared" ref="C1212:G1212" si="718">+C1138*$K$2</f>
        <v>284.85333333333335</v>
      </c>
      <c r="D1212" s="22">
        <f t="shared" si="718"/>
        <v>243.88000000000002</v>
      </c>
      <c r="E1212" s="22">
        <f t="shared" si="718"/>
        <v>187.22666666666669</v>
      </c>
      <c r="F1212" s="22">
        <f t="shared" si="718"/>
        <v>0</v>
      </c>
      <c r="G1212" s="22">
        <f t="shared" si="718"/>
        <v>0</v>
      </c>
    </row>
    <row r="1213" spans="1:8" hidden="1" x14ac:dyDescent="0.15">
      <c r="A1213" s="15">
        <v>28</v>
      </c>
      <c r="B1213" s="18"/>
      <c r="C1213" s="22">
        <f t="shared" ref="C1213:G1213" si="719">+C1139*$K$2</f>
        <v>284.85333333333335</v>
      </c>
      <c r="D1213" s="22">
        <f t="shared" si="719"/>
        <v>243.88000000000002</v>
      </c>
      <c r="E1213" s="22">
        <f t="shared" si="719"/>
        <v>187.22666666666669</v>
      </c>
      <c r="F1213" s="22">
        <f t="shared" si="719"/>
        <v>0</v>
      </c>
      <c r="G1213" s="22">
        <f t="shared" si="719"/>
        <v>0</v>
      </c>
    </row>
    <row r="1214" spans="1:8" hidden="1" x14ac:dyDescent="0.15">
      <c r="A1214" s="15">
        <v>29</v>
      </c>
      <c r="B1214" s="18"/>
      <c r="C1214" s="22">
        <f t="shared" ref="C1214:G1214" si="720">+C1140*$K$2</f>
        <v>284.85333333333335</v>
      </c>
      <c r="D1214" s="22">
        <f t="shared" si="720"/>
        <v>243.88000000000002</v>
      </c>
      <c r="E1214" s="22">
        <f t="shared" si="720"/>
        <v>187.22666666666669</v>
      </c>
      <c r="F1214" s="22">
        <f t="shared" si="720"/>
        <v>0</v>
      </c>
      <c r="G1214" s="22">
        <f t="shared" si="720"/>
        <v>0</v>
      </c>
    </row>
    <row r="1215" spans="1:8" hidden="1" x14ac:dyDescent="0.15">
      <c r="A1215" s="15">
        <v>30</v>
      </c>
      <c r="B1215" s="18"/>
      <c r="C1215" s="22">
        <f t="shared" ref="C1215:G1215" si="721">+C1141*$K$2</f>
        <v>314.90666666666669</v>
      </c>
      <c r="D1215" s="22">
        <f t="shared" si="721"/>
        <v>271.88</v>
      </c>
      <c r="E1215" s="22">
        <f t="shared" si="721"/>
        <v>206.92000000000002</v>
      </c>
      <c r="F1215" s="22">
        <f t="shared" si="721"/>
        <v>0</v>
      </c>
      <c r="G1215" s="22">
        <f t="shared" si="721"/>
        <v>0</v>
      </c>
    </row>
    <row r="1216" spans="1:8" hidden="1" x14ac:dyDescent="0.15">
      <c r="A1216" s="15">
        <v>31</v>
      </c>
      <c r="B1216" s="18"/>
      <c r="C1216" s="22">
        <f t="shared" ref="C1216:G1216" si="722">+C1142*$K$2</f>
        <v>314.90666666666669</v>
      </c>
      <c r="D1216" s="22">
        <f t="shared" si="722"/>
        <v>271.88</v>
      </c>
      <c r="E1216" s="22">
        <f t="shared" si="722"/>
        <v>206.92000000000002</v>
      </c>
      <c r="F1216" s="22">
        <f t="shared" si="722"/>
        <v>0</v>
      </c>
      <c r="G1216" s="22">
        <f t="shared" si="722"/>
        <v>0</v>
      </c>
    </row>
    <row r="1217" spans="1:7" hidden="1" x14ac:dyDescent="0.15">
      <c r="A1217" s="15">
        <v>32</v>
      </c>
      <c r="B1217" s="18"/>
      <c r="C1217" s="22">
        <f t="shared" ref="C1217:G1217" si="723">+C1143*$K$2</f>
        <v>314.90666666666669</v>
      </c>
      <c r="D1217" s="22">
        <f t="shared" si="723"/>
        <v>271.88</v>
      </c>
      <c r="E1217" s="22">
        <f t="shared" si="723"/>
        <v>206.92000000000002</v>
      </c>
      <c r="F1217" s="22">
        <f t="shared" si="723"/>
        <v>0</v>
      </c>
      <c r="G1217" s="22">
        <f t="shared" si="723"/>
        <v>0</v>
      </c>
    </row>
    <row r="1218" spans="1:7" hidden="1" x14ac:dyDescent="0.15">
      <c r="A1218" s="15">
        <v>33</v>
      </c>
      <c r="B1218" s="18"/>
      <c r="C1218" s="22">
        <f t="shared" ref="C1218:G1218" si="724">+C1144*$K$2</f>
        <v>314.90666666666669</v>
      </c>
      <c r="D1218" s="22">
        <f t="shared" si="724"/>
        <v>271.88</v>
      </c>
      <c r="E1218" s="22">
        <f t="shared" si="724"/>
        <v>206.92000000000002</v>
      </c>
      <c r="F1218" s="22">
        <f t="shared" si="724"/>
        <v>0</v>
      </c>
      <c r="G1218" s="22">
        <f t="shared" si="724"/>
        <v>0</v>
      </c>
    </row>
    <row r="1219" spans="1:7" hidden="1" x14ac:dyDescent="0.15">
      <c r="A1219" s="15">
        <v>34</v>
      </c>
      <c r="B1219" s="18"/>
      <c r="C1219" s="22">
        <f t="shared" ref="C1219:G1219" si="725">+C1145*$K$2</f>
        <v>314.90666666666669</v>
      </c>
      <c r="D1219" s="22">
        <f t="shared" si="725"/>
        <v>271.88</v>
      </c>
      <c r="E1219" s="22">
        <f t="shared" si="725"/>
        <v>206.92000000000002</v>
      </c>
      <c r="F1219" s="22">
        <f t="shared" si="725"/>
        <v>0</v>
      </c>
      <c r="G1219" s="22">
        <f t="shared" si="725"/>
        <v>0</v>
      </c>
    </row>
    <row r="1220" spans="1:7" hidden="1" x14ac:dyDescent="0.15">
      <c r="A1220" s="15">
        <v>35</v>
      </c>
      <c r="B1220" s="18"/>
      <c r="C1220" s="22">
        <f t="shared" ref="C1220:G1220" si="726">+C1146*$K$2</f>
        <v>349.25333333333333</v>
      </c>
      <c r="D1220" s="22">
        <f t="shared" si="726"/>
        <v>303.89333333333337</v>
      </c>
      <c r="E1220" s="22">
        <f t="shared" si="726"/>
        <v>230.44</v>
      </c>
      <c r="F1220" s="22">
        <f t="shared" si="726"/>
        <v>0</v>
      </c>
      <c r="G1220" s="22">
        <f t="shared" si="726"/>
        <v>0</v>
      </c>
    </row>
    <row r="1221" spans="1:7" hidden="1" x14ac:dyDescent="0.15">
      <c r="A1221" s="15">
        <v>36</v>
      </c>
      <c r="B1221" s="18"/>
      <c r="C1221" s="22">
        <f t="shared" ref="C1221:G1221" si="727">+C1147*$K$2</f>
        <v>349.25333333333333</v>
      </c>
      <c r="D1221" s="22">
        <f t="shared" si="727"/>
        <v>303.89333333333337</v>
      </c>
      <c r="E1221" s="22">
        <f t="shared" si="727"/>
        <v>230.44</v>
      </c>
      <c r="F1221" s="22">
        <f t="shared" si="727"/>
        <v>0</v>
      </c>
      <c r="G1221" s="22">
        <f t="shared" si="727"/>
        <v>0</v>
      </c>
    </row>
    <row r="1222" spans="1:7" hidden="1" x14ac:dyDescent="0.15">
      <c r="A1222" s="15">
        <v>37</v>
      </c>
      <c r="B1222" s="18"/>
      <c r="C1222" s="22">
        <f t="shared" ref="C1222:G1222" si="728">+C1148*$K$2</f>
        <v>349.25333333333333</v>
      </c>
      <c r="D1222" s="22">
        <f t="shared" si="728"/>
        <v>303.89333333333337</v>
      </c>
      <c r="E1222" s="22">
        <f t="shared" si="728"/>
        <v>230.44</v>
      </c>
      <c r="F1222" s="22">
        <f t="shared" si="728"/>
        <v>0</v>
      </c>
      <c r="G1222" s="22">
        <f t="shared" si="728"/>
        <v>0</v>
      </c>
    </row>
    <row r="1223" spans="1:7" hidden="1" x14ac:dyDescent="0.15">
      <c r="A1223" s="15">
        <v>38</v>
      </c>
      <c r="B1223" s="18"/>
      <c r="C1223" s="22">
        <f t="shared" ref="C1223:G1223" si="729">+C1149*$K$2</f>
        <v>349.25333333333333</v>
      </c>
      <c r="D1223" s="22">
        <f t="shared" si="729"/>
        <v>303.89333333333337</v>
      </c>
      <c r="E1223" s="22">
        <f t="shared" si="729"/>
        <v>230.44</v>
      </c>
      <c r="F1223" s="22">
        <f t="shared" si="729"/>
        <v>0</v>
      </c>
      <c r="G1223" s="22">
        <f t="shared" si="729"/>
        <v>0</v>
      </c>
    </row>
    <row r="1224" spans="1:7" hidden="1" x14ac:dyDescent="0.15">
      <c r="A1224" s="15">
        <v>39</v>
      </c>
      <c r="B1224" s="18"/>
      <c r="C1224" s="22">
        <f t="shared" ref="C1224:G1224" si="730">+C1150*$K$2</f>
        <v>349.25333333333333</v>
      </c>
      <c r="D1224" s="22">
        <f t="shared" si="730"/>
        <v>303.89333333333337</v>
      </c>
      <c r="E1224" s="22">
        <f t="shared" si="730"/>
        <v>230.44</v>
      </c>
      <c r="F1224" s="22">
        <f t="shared" si="730"/>
        <v>0</v>
      </c>
      <c r="G1224" s="22">
        <f t="shared" si="730"/>
        <v>0</v>
      </c>
    </row>
    <row r="1225" spans="1:7" hidden="1" x14ac:dyDescent="0.15">
      <c r="A1225" s="15">
        <v>40</v>
      </c>
      <c r="B1225" s="18"/>
      <c r="C1225" s="22">
        <f t="shared" ref="C1225:G1225" si="731">+C1151*$K$2</f>
        <v>389.57333333333332</v>
      </c>
      <c r="D1225" s="22">
        <f t="shared" si="731"/>
        <v>340.85333333333335</v>
      </c>
      <c r="E1225" s="22">
        <f t="shared" si="731"/>
        <v>258.16000000000003</v>
      </c>
      <c r="F1225" s="22">
        <f t="shared" si="731"/>
        <v>0</v>
      </c>
      <c r="G1225" s="22">
        <f t="shared" si="731"/>
        <v>0</v>
      </c>
    </row>
    <row r="1226" spans="1:7" hidden="1" x14ac:dyDescent="0.15">
      <c r="A1226" s="15">
        <v>41</v>
      </c>
      <c r="B1226" s="18"/>
      <c r="C1226" s="22">
        <f t="shared" ref="C1226:G1226" si="732">+C1152*$K$2</f>
        <v>389.57333333333332</v>
      </c>
      <c r="D1226" s="22">
        <f t="shared" si="732"/>
        <v>340.85333333333335</v>
      </c>
      <c r="E1226" s="22">
        <f t="shared" si="732"/>
        <v>258.16000000000003</v>
      </c>
      <c r="F1226" s="22">
        <f t="shared" si="732"/>
        <v>0</v>
      </c>
      <c r="G1226" s="22">
        <f t="shared" si="732"/>
        <v>0</v>
      </c>
    </row>
    <row r="1227" spans="1:7" hidden="1" x14ac:dyDescent="0.15">
      <c r="A1227" s="15">
        <v>42</v>
      </c>
      <c r="B1227" s="18"/>
      <c r="C1227" s="22">
        <f t="shared" ref="C1227:G1227" si="733">+C1153*$K$2</f>
        <v>389.57333333333332</v>
      </c>
      <c r="D1227" s="22">
        <f t="shared" si="733"/>
        <v>340.85333333333335</v>
      </c>
      <c r="E1227" s="22">
        <f t="shared" si="733"/>
        <v>258.16000000000003</v>
      </c>
      <c r="F1227" s="22">
        <f t="shared" si="733"/>
        <v>0</v>
      </c>
      <c r="G1227" s="22">
        <f t="shared" si="733"/>
        <v>0</v>
      </c>
    </row>
    <row r="1228" spans="1:7" hidden="1" x14ac:dyDescent="0.15">
      <c r="A1228" s="15">
        <v>43</v>
      </c>
      <c r="B1228" s="18"/>
      <c r="C1228" s="22">
        <f t="shared" ref="C1228:G1228" si="734">+C1154*$K$2</f>
        <v>389.57333333333332</v>
      </c>
      <c r="D1228" s="22">
        <f t="shared" si="734"/>
        <v>340.85333333333335</v>
      </c>
      <c r="E1228" s="22">
        <f t="shared" si="734"/>
        <v>258.16000000000003</v>
      </c>
      <c r="F1228" s="22">
        <f t="shared" si="734"/>
        <v>0</v>
      </c>
      <c r="G1228" s="22">
        <f t="shared" si="734"/>
        <v>0</v>
      </c>
    </row>
    <row r="1229" spans="1:7" hidden="1" x14ac:dyDescent="0.15">
      <c r="A1229" s="15">
        <v>44</v>
      </c>
      <c r="B1229" s="18"/>
      <c r="C1229" s="22">
        <f t="shared" ref="C1229:G1229" si="735">+C1155*$K$2</f>
        <v>389.57333333333332</v>
      </c>
      <c r="D1229" s="22">
        <f t="shared" si="735"/>
        <v>340.85333333333335</v>
      </c>
      <c r="E1229" s="22">
        <f t="shared" si="735"/>
        <v>258.16000000000003</v>
      </c>
      <c r="F1229" s="22">
        <f t="shared" si="735"/>
        <v>0</v>
      </c>
      <c r="G1229" s="22">
        <f t="shared" si="735"/>
        <v>0</v>
      </c>
    </row>
    <row r="1230" spans="1:7" hidden="1" x14ac:dyDescent="0.15">
      <c r="A1230" s="15">
        <v>45</v>
      </c>
      <c r="B1230" s="18"/>
      <c r="C1230" s="22">
        <f t="shared" ref="C1230:G1230" si="736">+C1156*$K$2</f>
        <v>434.84000000000003</v>
      </c>
      <c r="D1230" s="22">
        <f t="shared" si="736"/>
        <v>381.54666666666668</v>
      </c>
      <c r="E1230" s="22">
        <f t="shared" si="736"/>
        <v>289.42666666666668</v>
      </c>
      <c r="F1230" s="22">
        <f t="shared" si="736"/>
        <v>0</v>
      </c>
      <c r="G1230" s="22">
        <f t="shared" si="736"/>
        <v>0</v>
      </c>
    </row>
    <row r="1231" spans="1:7" hidden="1" x14ac:dyDescent="0.15">
      <c r="A1231" s="15">
        <v>46</v>
      </c>
      <c r="B1231" s="18"/>
      <c r="C1231" s="22">
        <f t="shared" ref="C1231:G1231" si="737">+C1157*$K$2</f>
        <v>434.84000000000003</v>
      </c>
      <c r="D1231" s="22">
        <f t="shared" si="737"/>
        <v>381.54666666666668</v>
      </c>
      <c r="E1231" s="22">
        <f t="shared" si="737"/>
        <v>289.42666666666668</v>
      </c>
      <c r="F1231" s="22">
        <f t="shared" si="737"/>
        <v>0</v>
      </c>
      <c r="G1231" s="22">
        <f t="shared" si="737"/>
        <v>0</v>
      </c>
    </row>
    <row r="1232" spans="1:7" hidden="1" x14ac:dyDescent="0.15">
      <c r="A1232" s="15">
        <v>47</v>
      </c>
      <c r="B1232" s="18"/>
      <c r="C1232" s="22">
        <f t="shared" ref="C1232:G1232" si="738">+C1158*$K$2</f>
        <v>434.84000000000003</v>
      </c>
      <c r="D1232" s="22">
        <f t="shared" si="738"/>
        <v>381.54666666666668</v>
      </c>
      <c r="E1232" s="22">
        <f t="shared" si="738"/>
        <v>289.42666666666668</v>
      </c>
      <c r="F1232" s="22">
        <f t="shared" si="738"/>
        <v>0</v>
      </c>
      <c r="G1232" s="22">
        <f t="shared" si="738"/>
        <v>0</v>
      </c>
    </row>
    <row r="1233" spans="1:7" hidden="1" x14ac:dyDescent="0.15">
      <c r="A1233" s="15">
        <v>48</v>
      </c>
      <c r="B1233" s="18"/>
      <c r="C1233" s="22">
        <f t="shared" ref="C1233:G1233" si="739">+C1159*$K$2</f>
        <v>434.84000000000003</v>
      </c>
      <c r="D1233" s="22">
        <f t="shared" si="739"/>
        <v>381.54666666666668</v>
      </c>
      <c r="E1233" s="22">
        <f t="shared" si="739"/>
        <v>289.42666666666668</v>
      </c>
      <c r="F1233" s="22">
        <f t="shared" si="739"/>
        <v>0</v>
      </c>
      <c r="G1233" s="22">
        <f t="shared" si="739"/>
        <v>0</v>
      </c>
    </row>
    <row r="1234" spans="1:7" hidden="1" x14ac:dyDescent="0.15">
      <c r="A1234" s="15">
        <v>49</v>
      </c>
      <c r="B1234" s="18"/>
      <c r="C1234" s="22">
        <f t="shared" ref="C1234:G1234" si="740">+C1160*$K$2</f>
        <v>434.84000000000003</v>
      </c>
      <c r="D1234" s="22">
        <f t="shared" si="740"/>
        <v>381.54666666666668</v>
      </c>
      <c r="E1234" s="22">
        <f t="shared" si="740"/>
        <v>289.42666666666668</v>
      </c>
      <c r="F1234" s="22">
        <f t="shared" si="740"/>
        <v>0</v>
      </c>
      <c r="G1234" s="22">
        <f t="shared" si="740"/>
        <v>0</v>
      </c>
    </row>
    <row r="1235" spans="1:7" hidden="1" x14ac:dyDescent="0.15">
      <c r="A1235" s="15">
        <v>50</v>
      </c>
      <c r="B1235" s="18"/>
      <c r="C1235" s="22">
        <f t="shared" ref="C1235:G1235" si="741">+C1161*$K$2</f>
        <v>485.89333333333337</v>
      </c>
      <c r="D1235" s="22">
        <f t="shared" si="741"/>
        <v>427.18666666666667</v>
      </c>
      <c r="E1235" s="22">
        <f t="shared" si="741"/>
        <v>325.26666666666671</v>
      </c>
      <c r="F1235" s="22">
        <f t="shared" si="741"/>
        <v>0</v>
      </c>
      <c r="G1235" s="22">
        <f t="shared" si="741"/>
        <v>0</v>
      </c>
    </row>
    <row r="1236" spans="1:7" hidden="1" x14ac:dyDescent="0.15">
      <c r="A1236" s="15">
        <v>51</v>
      </c>
      <c r="B1236" s="18"/>
      <c r="C1236" s="22">
        <f t="shared" ref="C1236:G1236" si="742">+C1162*$K$2</f>
        <v>485.89333333333337</v>
      </c>
      <c r="D1236" s="22">
        <f t="shared" si="742"/>
        <v>427.18666666666667</v>
      </c>
      <c r="E1236" s="22">
        <f t="shared" si="742"/>
        <v>325.26666666666671</v>
      </c>
      <c r="F1236" s="22">
        <f t="shared" si="742"/>
        <v>0</v>
      </c>
      <c r="G1236" s="22">
        <f t="shared" si="742"/>
        <v>0</v>
      </c>
    </row>
    <row r="1237" spans="1:7" hidden="1" x14ac:dyDescent="0.15">
      <c r="A1237" s="15">
        <v>52</v>
      </c>
      <c r="B1237" s="18"/>
      <c r="C1237" s="22">
        <f t="shared" ref="C1237:G1237" si="743">+C1163*$K$2</f>
        <v>485.89333333333337</v>
      </c>
      <c r="D1237" s="22">
        <f t="shared" si="743"/>
        <v>427.18666666666667</v>
      </c>
      <c r="E1237" s="22">
        <f t="shared" si="743"/>
        <v>325.26666666666671</v>
      </c>
      <c r="F1237" s="22">
        <f t="shared" si="743"/>
        <v>0</v>
      </c>
      <c r="G1237" s="22">
        <f t="shared" si="743"/>
        <v>0</v>
      </c>
    </row>
    <row r="1238" spans="1:7" hidden="1" x14ac:dyDescent="0.15">
      <c r="A1238" s="15">
        <v>53</v>
      </c>
      <c r="B1238" s="18"/>
      <c r="C1238" s="22">
        <f t="shared" ref="C1238:G1238" si="744">+C1164*$K$2</f>
        <v>485.89333333333337</v>
      </c>
      <c r="D1238" s="22">
        <f t="shared" si="744"/>
        <v>427.18666666666667</v>
      </c>
      <c r="E1238" s="22">
        <f t="shared" si="744"/>
        <v>325.26666666666671</v>
      </c>
      <c r="F1238" s="22">
        <f t="shared" si="744"/>
        <v>0</v>
      </c>
      <c r="G1238" s="22">
        <f t="shared" si="744"/>
        <v>0</v>
      </c>
    </row>
    <row r="1239" spans="1:7" hidden="1" x14ac:dyDescent="0.15">
      <c r="A1239" s="15">
        <v>54</v>
      </c>
      <c r="B1239" s="18"/>
      <c r="C1239" s="22">
        <f t="shared" ref="C1239:G1239" si="745">+C1165*$K$2</f>
        <v>485.89333333333337</v>
      </c>
      <c r="D1239" s="22">
        <f t="shared" si="745"/>
        <v>427.18666666666667</v>
      </c>
      <c r="E1239" s="22">
        <f t="shared" si="745"/>
        <v>325.26666666666671</v>
      </c>
      <c r="F1239" s="22">
        <f t="shared" si="745"/>
        <v>0</v>
      </c>
      <c r="G1239" s="22">
        <f t="shared" si="745"/>
        <v>0</v>
      </c>
    </row>
    <row r="1240" spans="1:7" hidden="1" x14ac:dyDescent="0.15">
      <c r="A1240" s="15">
        <v>55</v>
      </c>
      <c r="B1240" s="18"/>
      <c r="C1240" s="22">
        <f t="shared" ref="C1240:G1240" si="746">+C1166*$K$2</f>
        <v>541.98666666666668</v>
      </c>
      <c r="D1240" s="22">
        <f t="shared" si="746"/>
        <v>477.68</v>
      </c>
      <c r="E1240" s="22">
        <f t="shared" si="746"/>
        <v>365.0266666666667</v>
      </c>
      <c r="F1240" s="22">
        <f t="shared" si="746"/>
        <v>0</v>
      </c>
      <c r="G1240" s="22">
        <f t="shared" si="746"/>
        <v>0</v>
      </c>
    </row>
    <row r="1241" spans="1:7" hidden="1" x14ac:dyDescent="0.15">
      <c r="A1241" s="15">
        <v>56</v>
      </c>
      <c r="B1241" s="18"/>
      <c r="C1241" s="22">
        <f t="shared" ref="C1241:G1241" si="747">+C1167*$K$2</f>
        <v>541.98666666666668</v>
      </c>
      <c r="D1241" s="22">
        <f t="shared" si="747"/>
        <v>477.68</v>
      </c>
      <c r="E1241" s="22">
        <f t="shared" si="747"/>
        <v>365.0266666666667</v>
      </c>
      <c r="F1241" s="22">
        <f t="shared" si="747"/>
        <v>0</v>
      </c>
      <c r="G1241" s="22">
        <f t="shared" si="747"/>
        <v>0</v>
      </c>
    </row>
    <row r="1242" spans="1:7" hidden="1" x14ac:dyDescent="0.15">
      <c r="A1242" s="15">
        <v>57</v>
      </c>
      <c r="B1242" s="18"/>
      <c r="C1242" s="22">
        <f t="shared" ref="C1242:G1242" si="748">+C1168*$K$2</f>
        <v>541.98666666666668</v>
      </c>
      <c r="D1242" s="22">
        <f t="shared" si="748"/>
        <v>477.68</v>
      </c>
      <c r="E1242" s="22">
        <f t="shared" si="748"/>
        <v>365.0266666666667</v>
      </c>
      <c r="F1242" s="22">
        <f t="shared" si="748"/>
        <v>0</v>
      </c>
      <c r="G1242" s="22">
        <f t="shared" si="748"/>
        <v>0</v>
      </c>
    </row>
    <row r="1243" spans="1:7" hidden="1" x14ac:dyDescent="0.15">
      <c r="A1243" s="15">
        <v>58</v>
      </c>
      <c r="B1243" s="18"/>
      <c r="C1243" s="22">
        <f t="shared" ref="C1243:G1243" si="749">+C1169*$K$2</f>
        <v>541.98666666666668</v>
      </c>
      <c r="D1243" s="22">
        <f t="shared" si="749"/>
        <v>477.68</v>
      </c>
      <c r="E1243" s="22">
        <f t="shared" si="749"/>
        <v>365.0266666666667</v>
      </c>
      <c r="F1243" s="22">
        <f t="shared" si="749"/>
        <v>0</v>
      </c>
      <c r="G1243" s="22">
        <f t="shared" si="749"/>
        <v>0</v>
      </c>
    </row>
    <row r="1244" spans="1:7" hidden="1" x14ac:dyDescent="0.15">
      <c r="A1244" s="15">
        <v>59</v>
      </c>
      <c r="B1244" s="18"/>
      <c r="C1244" s="22">
        <f t="shared" ref="C1244:G1244" si="750">+C1170*$K$2</f>
        <v>541.98666666666668</v>
      </c>
      <c r="D1244" s="22">
        <f t="shared" si="750"/>
        <v>477.68</v>
      </c>
      <c r="E1244" s="22">
        <f t="shared" si="750"/>
        <v>365.0266666666667</v>
      </c>
      <c r="F1244" s="22">
        <f t="shared" si="750"/>
        <v>0</v>
      </c>
      <c r="G1244" s="22">
        <f t="shared" si="750"/>
        <v>0</v>
      </c>
    </row>
    <row r="1245" spans="1:7" hidden="1" x14ac:dyDescent="0.15">
      <c r="A1245" s="15">
        <v>60</v>
      </c>
      <c r="B1245" s="18"/>
      <c r="C1245" s="22">
        <f t="shared" ref="C1245:G1245" si="751">+C1171*$K$2</f>
        <v>579.97333333333336</v>
      </c>
      <c r="D1245" s="22">
        <f t="shared" si="751"/>
        <v>511.09333333333336</v>
      </c>
      <c r="E1245" s="22">
        <f t="shared" si="751"/>
        <v>391.62666666666667</v>
      </c>
      <c r="F1245" s="22">
        <f t="shared" si="751"/>
        <v>0</v>
      </c>
      <c r="G1245" s="22">
        <f t="shared" si="751"/>
        <v>0</v>
      </c>
    </row>
    <row r="1246" spans="1:7" hidden="1" x14ac:dyDescent="0.15">
      <c r="A1246" s="15">
        <v>61</v>
      </c>
      <c r="B1246" s="18"/>
      <c r="C1246" s="22">
        <f t="shared" ref="C1246:G1246" si="752">+C1172*$K$2</f>
        <v>645.49333333333334</v>
      </c>
      <c r="D1246" s="22">
        <f t="shared" si="752"/>
        <v>569.33333333333337</v>
      </c>
      <c r="E1246" s="22">
        <f t="shared" si="752"/>
        <v>438.38666666666671</v>
      </c>
      <c r="F1246" s="22">
        <f t="shared" si="752"/>
        <v>0</v>
      </c>
      <c r="G1246" s="22">
        <f t="shared" si="752"/>
        <v>0</v>
      </c>
    </row>
    <row r="1247" spans="1:7" hidden="1" x14ac:dyDescent="0.15">
      <c r="A1247" s="15">
        <v>62</v>
      </c>
      <c r="B1247" s="18"/>
      <c r="C1247" s="22">
        <f t="shared" ref="C1247:G1247" si="753">+C1173*$K$2</f>
        <v>717.08</v>
      </c>
      <c r="D1247" s="22">
        <f t="shared" si="753"/>
        <v>632.42666666666673</v>
      </c>
      <c r="E1247" s="22">
        <f t="shared" si="753"/>
        <v>489.62666666666667</v>
      </c>
      <c r="F1247" s="22">
        <f t="shared" si="753"/>
        <v>0</v>
      </c>
      <c r="G1247" s="22">
        <f t="shared" si="753"/>
        <v>0</v>
      </c>
    </row>
    <row r="1248" spans="1:7" hidden="1" x14ac:dyDescent="0.15">
      <c r="A1248" s="15">
        <v>63</v>
      </c>
      <c r="B1248" s="18"/>
      <c r="C1248" s="22">
        <f t="shared" ref="C1248:G1248" si="754">+C1174*$K$2</f>
        <v>793.98666666666668</v>
      </c>
      <c r="D1248" s="22">
        <f t="shared" si="754"/>
        <v>700</v>
      </c>
      <c r="E1248" s="22">
        <f t="shared" si="754"/>
        <v>544.78666666666675</v>
      </c>
      <c r="F1248" s="22">
        <f t="shared" si="754"/>
        <v>0</v>
      </c>
      <c r="G1248" s="22">
        <f t="shared" si="754"/>
        <v>0</v>
      </c>
    </row>
    <row r="1249" spans="1:7" hidden="1" x14ac:dyDescent="0.15">
      <c r="A1249" s="15">
        <v>64</v>
      </c>
      <c r="B1249" s="18"/>
      <c r="C1249" s="22">
        <f t="shared" ref="C1249:G1249" si="755">+C1175*$K$2</f>
        <v>876.12</v>
      </c>
      <c r="D1249" s="22">
        <f t="shared" si="755"/>
        <v>772.42666666666673</v>
      </c>
      <c r="E1249" s="22">
        <f t="shared" si="755"/>
        <v>604.0533333333334</v>
      </c>
      <c r="F1249" s="22">
        <f t="shared" si="755"/>
        <v>0</v>
      </c>
      <c r="G1249" s="22">
        <f t="shared" si="755"/>
        <v>0</v>
      </c>
    </row>
    <row r="1250" spans="1:7" hidden="1" x14ac:dyDescent="0.15">
      <c r="A1250" s="15">
        <v>65</v>
      </c>
      <c r="B1250" s="18"/>
      <c r="C1250" s="22">
        <f t="shared" ref="C1250:G1250" si="756">+C1176*$K$2</f>
        <v>964.50666666666666</v>
      </c>
      <c r="D1250" s="22">
        <f t="shared" si="756"/>
        <v>849.24</v>
      </c>
      <c r="E1250" s="22">
        <f t="shared" si="756"/>
        <v>667.80000000000007</v>
      </c>
      <c r="F1250" s="22">
        <f t="shared" si="756"/>
        <v>0</v>
      </c>
      <c r="G1250" s="22">
        <f t="shared" si="756"/>
        <v>0</v>
      </c>
    </row>
    <row r="1251" spans="1:7" hidden="1" x14ac:dyDescent="0.15">
      <c r="A1251" s="15">
        <v>66</v>
      </c>
      <c r="B1251" s="18"/>
      <c r="C1251" s="22">
        <f t="shared" ref="C1251:G1251" si="757">+C1177*$K$2</f>
        <v>1057.8400000000001</v>
      </c>
      <c r="D1251" s="22">
        <f t="shared" si="757"/>
        <v>930.90666666666675</v>
      </c>
      <c r="E1251" s="22">
        <f t="shared" si="757"/>
        <v>735.4666666666667</v>
      </c>
      <c r="F1251" s="22">
        <f t="shared" si="757"/>
        <v>0</v>
      </c>
      <c r="G1251" s="22">
        <f t="shared" si="757"/>
        <v>0</v>
      </c>
    </row>
    <row r="1252" spans="1:7" hidden="1" x14ac:dyDescent="0.15">
      <c r="A1252" s="15">
        <v>67</v>
      </c>
      <c r="B1252" s="18"/>
      <c r="C1252" s="22">
        <f t="shared" ref="C1252:G1252" si="758">+C1178*$K$2</f>
        <v>1156.96</v>
      </c>
      <c r="D1252" s="22">
        <f t="shared" si="758"/>
        <v>1017.3333333333334</v>
      </c>
      <c r="E1252" s="22">
        <f t="shared" si="758"/>
        <v>807.24</v>
      </c>
      <c r="F1252" s="22">
        <f t="shared" si="758"/>
        <v>0</v>
      </c>
      <c r="G1252" s="22">
        <f t="shared" si="758"/>
        <v>0</v>
      </c>
    </row>
    <row r="1253" spans="1:7" hidden="1" x14ac:dyDescent="0.15">
      <c r="A1253" s="15">
        <v>68</v>
      </c>
      <c r="B1253" s="18"/>
      <c r="C1253" s="22">
        <f t="shared" ref="C1253:G1253" si="759">+C1179*$K$2</f>
        <v>1261.68</v>
      </c>
      <c r="D1253" s="22">
        <f t="shared" si="759"/>
        <v>1108.4266666666667</v>
      </c>
      <c r="E1253" s="22">
        <f t="shared" si="759"/>
        <v>883.40000000000009</v>
      </c>
      <c r="F1253" s="22">
        <f t="shared" si="759"/>
        <v>0</v>
      </c>
      <c r="G1253" s="22">
        <f t="shared" si="759"/>
        <v>0</v>
      </c>
    </row>
    <row r="1254" spans="1:7" hidden="1" x14ac:dyDescent="0.15">
      <c r="A1254" s="15">
        <v>69</v>
      </c>
      <c r="B1254" s="18"/>
      <c r="C1254" s="22">
        <f t="shared" ref="C1254:G1254" si="760">+C1180*$K$2</f>
        <v>1371.9066666666668</v>
      </c>
      <c r="D1254" s="22">
        <f t="shared" si="760"/>
        <v>1204</v>
      </c>
      <c r="E1254" s="22">
        <f t="shared" si="760"/>
        <v>964.04000000000008</v>
      </c>
      <c r="F1254" s="22">
        <f t="shared" si="760"/>
        <v>0</v>
      </c>
      <c r="G1254" s="22">
        <f t="shared" si="760"/>
        <v>0</v>
      </c>
    </row>
    <row r="1255" spans="1:7" hidden="1" x14ac:dyDescent="0.15">
      <c r="A1255" s="15">
        <v>70</v>
      </c>
      <c r="B1255" s="18"/>
      <c r="C1255" s="22">
        <f t="shared" ref="C1255:G1255" si="761">+C1181*$K$2</f>
        <v>1487.7333333333333</v>
      </c>
      <c r="D1255" s="22">
        <f t="shared" si="761"/>
        <v>1304.4266666666667</v>
      </c>
      <c r="E1255" s="22">
        <f t="shared" si="761"/>
        <v>1048.32</v>
      </c>
      <c r="F1255" s="22">
        <f t="shared" si="761"/>
        <v>0</v>
      </c>
      <c r="G1255" s="22">
        <f t="shared" si="761"/>
        <v>0</v>
      </c>
    </row>
    <row r="1256" spans="1:7" hidden="1" x14ac:dyDescent="0.15">
      <c r="A1256" s="15">
        <v>71</v>
      </c>
      <c r="B1256" s="18"/>
      <c r="C1256" s="22">
        <f t="shared" ref="C1256:G1256" si="762">+C1182*$K$2</f>
        <v>1609.16</v>
      </c>
      <c r="D1256" s="22">
        <f t="shared" si="762"/>
        <v>1409.52</v>
      </c>
      <c r="E1256" s="22">
        <f t="shared" si="762"/>
        <v>1136.9866666666667</v>
      </c>
      <c r="F1256" s="22">
        <f t="shared" si="762"/>
        <v>0</v>
      </c>
      <c r="G1256" s="22">
        <f t="shared" si="762"/>
        <v>0</v>
      </c>
    </row>
    <row r="1257" spans="1:7" hidden="1" x14ac:dyDescent="0.15">
      <c r="A1257" s="15">
        <v>72</v>
      </c>
      <c r="B1257" s="18"/>
      <c r="C1257" s="22">
        <f t="shared" ref="C1257:G1257" si="763">+C1183*$K$2</f>
        <v>1735.8133333333335</v>
      </c>
      <c r="D1257" s="22">
        <f t="shared" si="763"/>
        <v>1519.28</v>
      </c>
      <c r="E1257" s="22">
        <f t="shared" si="763"/>
        <v>1229.76</v>
      </c>
      <c r="F1257" s="22">
        <f t="shared" si="763"/>
        <v>0</v>
      </c>
      <c r="G1257" s="22">
        <f t="shared" si="763"/>
        <v>0</v>
      </c>
    </row>
    <row r="1258" spans="1:7" hidden="1" x14ac:dyDescent="0.15">
      <c r="A1258" s="15">
        <v>73</v>
      </c>
      <c r="B1258" s="18"/>
      <c r="C1258" s="22">
        <f t="shared" ref="C1258:G1258" si="764">+C1184*$K$2</f>
        <v>1868.3466666666668</v>
      </c>
      <c r="D1258" s="22">
        <f t="shared" si="764"/>
        <v>1633.7066666666667</v>
      </c>
      <c r="E1258" s="22">
        <f t="shared" si="764"/>
        <v>1326.92</v>
      </c>
      <c r="F1258" s="22">
        <f t="shared" si="764"/>
        <v>0</v>
      </c>
      <c r="G1258" s="22">
        <f t="shared" si="764"/>
        <v>0</v>
      </c>
    </row>
    <row r="1259" spans="1:7" hidden="1" x14ac:dyDescent="0.15">
      <c r="A1259" s="15">
        <v>74</v>
      </c>
      <c r="B1259" s="18"/>
      <c r="C1259" s="22">
        <f t="shared" ref="C1259:G1259" si="765">+C1185*$K$2</f>
        <v>2006.2933333333335</v>
      </c>
      <c r="D1259" s="22">
        <f t="shared" si="765"/>
        <v>1752.8000000000002</v>
      </c>
      <c r="E1259" s="22">
        <f t="shared" si="765"/>
        <v>1428</v>
      </c>
      <c r="F1259" s="22">
        <f t="shared" si="765"/>
        <v>0</v>
      </c>
      <c r="G1259" s="22">
        <f t="shared" si="765"/>
        <v>0</v>
      </c>
    </row>
    <row r="1260" spans="1:7" hidden="1" x14ac:dyDescent="0.15">
      <c r="A1260" s="15">
        <v>75</v>
      </c>
      <c r="B1260" s="18"/>
      <c r="C1260" s="22">
        <f t="shared" ref="C1260:G1260" si="766">+C1186*$K$2</f>
        <v>2149.84</v>
      </c>
      <c r="D1260" s="22">
        <f t="shared" si="766"/>
        <v>1876.4666666666667</v>
      </c>
      <c r="E1260" s="22">
        <f t="shared" si="766"/>
        <v>1533.28</v>
      </c>
      <c r="F1260" s="22">
        <f t="shared" si="766"/>
        <v>0</v>
      </c>
      <c r="G1260" s="22">
        <f t="shared" si="766"/>
        <v>0</v>
      </c>
    </row>
    <row r="1261" spans="1:7" hidden="1" x14ac:dyDescent="0.15">
      <c r="A1261" s="15">
        <v>76</v>
      </c>
      <c r="B1261" s="18"/>
      <c r="C1261" s="22">
        <f t="shared" ref="C1261:G1261" si="767">+C1187*$K$2</f>
        <v>2149.84</v>
      </c>
      <c r="D1261" s="22">
        <f t="shared" si="767"/>
        <v>1876.4666666666667</v>
      </c>
      <c r="E1261" s="22">
        <f t="shared" si="767"/>
        <v>1533.28</v>
      </c>
      <c r="F1261" s="22">
        <f t="shared" si="767"/>
        <v>0</v>
      </c>
      <c r="G1261" s="22">
        <f t="shared" si="767"/>
        <v>0</v>
      </c>
    </row>
    <row r="1262" spans="1:7" hidden="1" x14ac:dyDescent="0.15">
      <c r="A1262" s="15">
        <v>77</v>
      </c>
      <c r="B1262" s="18"/>
      <c r="C1262" s="22">
        <f t="shared" ref="C1262:G1262" si="768">+C1188*$K$2</f>
        <v>2149.84</v>
      </c>
      <c r="D1262" s="22">
        <f t="shared" si="768"/>
        <v>1876.4666666666667</v>
      </c>
      <c r="E1262" s="22">
        <f t="shared" si="768"/>
        <v>1533.28</v>
      </c>
      <c r="F1262" s="22">
        <f t="shared" si="768"/>
        <v>0</v>
      </c>
      <c r="G1262" s="22">
        <f t="shared" si="768"/>
        <v>0</v>
      </c>
    </row>
    <row r="1263" spans="1:7" hidden="1" x14ac:dyDescent="0.15">
      <c r="A1263" s="15">
        <v>78</v>
      </c>
      <c r="B1263" s="18"/>
      <c r="C1263" s="22">
        <f t="shared" ref="C1263:G1263" si="769">+C1189*$K$2</f>
        <v>2149.84</v>
      </c>
      <c r="D1263" s="22">
        <f t="shared" si="769"/>
        <v>1876.4666666666667</v>
      </c>
      <c r="E1263" s="22">
        <f t="shared" si="769"/>
        <v>1533.28</v>
      </c>
      <c r="F1263" s="22">
        <f t="shared" si="769"/>
        <v>0</v>
      </c>
      <c r="G1263" s="22">
        <f t="shared" si="769"/>
        <v>0</v>
      </c>
    </row>
    <row r="1264" spans="1:7" hidden="1" x14ac:dyDescent="0.15">
      <c r="A1264" s="15">
        <v>79</v>
      </c>
      <c r="B1264" s="18"/>
      <c r="C1264" s="22">
        <f t="shared" ref="C1264:G1264" si="770">+C1190*$K$2</f>
        <v>2149.84</v>
      </c>
      <c r="D1264" s="22">
        <f t="shared" si="770"/>
        <v>1876.4666666666667</v>
      </c>
      <c r="E1264" s="22">
        <f t="shared" si="770"/>
        <v>1533.28</v>
      </c>
      <c r="F1264" s="22">
        <f t="shared" si="770"/>
        <v>0</v>
      </c>
      <c r="G1264" s="22">
        <f t="shared" si="770"/>
        <v>0</v>
      </c>
    </row>
    <row r="1265" spans="1:8" hidden="1" x14ac:dyDescent="0.15">
      <c r="A1265" s="15">
        <v>80</v>
      </c>
      <c r="B1265" s="18"/>
      <c r="C1265" s="22">
        <f t="shared" ref="C1265:E1265" si="771">+C1191*$K$2</f>
        <v>2149.84</v>
      </c>
      <c r="D1265" s="22">
        <f t="shared" si="771"/>
        <v>1876.4666666666667</v>
      </c>
      <c r="E1265" s="22">
        <f t="shared" si="771"/>
        <v>1533.28</v>
      </c>
      <c r="F1265" s="22"/>
      <c r="G1265" s="22"/>
    </row>
    <row r="1266" spans="1:8" hidden="1" x14ac:dyDescent="0.15">
      <c r="A1266" s="15">
        <v>81</v>
      </c>
      <c r="B1266" s="18"/>
      <c r="C1266" s="22">
        <f t="shared" ref="C1266:E1266" si="772">+C1192*$K$2</f>
        <v>2149.84</v>
      </c>
      <c r="D1266" s="22">
        <f t="shared" si="772"/>
        <v>1876.4666666666667</v>
      </c>
      <c r="E1266" s="22">
        <f t="shared" si="772"/>
        <v>1533.28</v>
      </c>
      <c r="F1266" s="22"/>
      <c r="G1266" s="22"/>
    </row>
    <row r="1267" spans="1:8" hidden="1" x14ac:dyDescent="0.15">
      <c r="A1267" s="15">
        <v>82</v>
      </c>
      <c r="B1267" s="18"/>
      <c r="C1267" s="22">
        <f t="shared" ref="C1267:E1267" si="773">+C1193*$K$2</f>
        <v>2149.84</v>
      </c>
      <c r="D1267" s="22">
        <f t="shared" si="773"/>
        <v>1876.4666666666667</v>
      </c>
      <c r="E1267" s="22">
        <f t="shared" si="773"/>
        <v>1533.28</v>
      </c>
      <c r="F1267" s="22"/>
      <c r="G1267" s="22"/>
    </row>
    <row r="1268" spans="1:8" hidden="1" x14ac:dyDescent="0.15">
      <c r="A1268" s="15">
        <v>83</v>
      </c>
      <c r="B1268" s="18"/>
      <c r="C1268" s="22">
        <f t="shared" ref="C1268:E1268" si="774">+C1194*$K$2</f>
        <v>2149.84</v>
      </c>
      <c r="D1268" s="22">
        <f t="shared" si="774"/>
        <v>1876.4666666666667</v>
      </c>
      <c r="E1268" s="22">
        <f t="shared" si="774"/>
        <v>1533.28</v>
      </c>
      <c r="F1268" s="22"/>
      <c r="G1268" s="22"/>
    </row>
    <row r="1269" spans="1:8" hidden="1" x14ac:dyDescent="0.15">
      <c r="A1269" s="15">
        <v>84</v>
      </c>
      <c r="B1269" s="18" t="s">
        <v>3</v>
      </c>
      <c r="C1269" s="22">
        <f t="shared" ref="C1269:G1269" si="775">+C1195*$K$2</f>
        <v>2149.84</v>
      </c>
      <c r="D1269" s="22">
        <f t="shared" si="775"/>
        <v>1876.4666666666667</v>
      </c>
      <c r="E1269" s="22">
        <f t="shared" si="775"/>
        <v>1533.28</v>
      </c>
      <c r="F1269" s="22">
        <f t="shared" si="775"/>
        <v>0</v>
      </c>
      <c r="G1269" s="22">
        <f t="shared" si="775"/>
        <v>0</v>
      </c>
    </row>
    <row r="1270" spans="1:8" hidden="1" x14ac:dyDescent="0.15">
      <c r="A1270" s="15">
        <v>1</v>
      </c>
      <c r="B1270" s="18" t="s">
        <v>4</v>
      </c>
      <c r="C1270" s="22">
        <f t="shared" ref="C1270:G1270" si="776">+C1196*$K$2</f>
        <v>114.24000000000001</v>
      </c>
      <c r="D1270" s="22">
        <f t="shared" si="776"/>
        <v>96.226666666666674</v>
      </c>
      <c r="E1270" s="22">
        <f t="shared" si="776"/>
        <v>75.226666666666674</v>
      </c>
      <c r="F1270" s="22">
        <f t="shared" si="776"/>
        <v>0</v>
      </c>
      <c r="G1270" s="22">
        <f t="shared" si="776"/>
        <v>0</v>
      </c>
    </row>
    <row r="1271" spans="1:8" hidden="1" x14ac:dyDescent="0.15">
      <c r="A1271" s="15">
        <v>2</v>
      </c>
      <c r="B1271" s="18" t="s">
        <v>1</v>
      </c>
      <c r="C1271" s="22">
        <f t="shared" ref="C1271:G1271" si="777">+C1197*$K$2</f>
        <v>193.94666666666669</v>
      </c>
      <c r="D1271" s="22">
        <f t="shared" si="777"/>
        <v>163.33333333333334</v>
      </c>
      <c r="E1271" s="22">
        <f t="shared" si="777"/>
        <v>128.05333333333334</v>
      </c>
      <c r="F1271" s="22">
        <f t="shared" si="777"/>
        <v>0</v>
      </c>
      <c r="G1271" s="22">
        <f t="shared" si="777"/>
        <v>0</v>
      </c>
    </row>
    <row r="1272" spans="1:8" hidden="1" x14ac:dyDescent="0.15">
      <c r="A1272" s="15">
        <v>3</v>
      </c>
      <c r="B1272" s="18" t="s">
        <v>5</v>
      </c>
      <c r="C1272" s="22">
        <f t="shared" ref="C1272:G1272" si="778">+C1198*$K$2</f>
        <v>273.74666666666667</v>
      </c>
      <c r="D1272" s="22">
        <f t="shared" si="778"/>
        <v>230.44</v>
      </c>
      <c r="E1272" s="22">
        <f t="shared" si="778"/>
        <v>180.78666666666666</v>
      </c>
      <c r="F1272" s="22">
        <f t="shared" si="778"/>
        <v>0</v>
      </c>
      <c r="G1272" s="22">
        <f t="shared" si="778"/>
        <v>0</v>
      </c>
    </row>
    <row r="1273" spans="1:8" ht="14" hidden="1" thickBot="1" x14ac:dyDescent="0.2"/>
    <row r="1274" spans="1:8" ht="18" hidden="1" x14ac:dyDescent="0.2">
      <c r="A1274" s="383" t="s">
        <v>24</v>
      </c>
      <c r="B1274" s="384"/>
      <c r="C1274" s="384"/>
      <c r="D1274" s="384"/>
      <c r="E1274" s="384"/>
      <c r="F1274" s="384"/>
      <c r="G1274" s="385"/>
    </row>
    <row r="1275" spans="1:8" ht="18" hidden="1" x14ac:dyDescent="0.2">
      <c r="A1275" s="386" t="s">
        <v>12</v>
      </c>
      <c r="B1275" s="387"/>
      <c r="C1275" s="387"/>
      <c r="D1275" s="387"/>
      <c r="E1275" s="387"/>
      <c r="F1275" s="387"/>
      <c r="G1275" s="388"/>
    </row>
    <row r="1276" spans="1:8" hidden="1" x14ac:dyDescent="0.15">
      <c r="A1276" s="380" t="s">
        <v>0</v>
      </c>
      <c r="B1276" s="381"/>
      <c r="C1276" s="381"/>
      <c r="D1276" s="381"/>
      <c r="E1276" s="381"/>
      <c r="F1276" s="381"/>
      <c r="G1276" s="382"/>
      <c r="H1276" s="47"/>
    </row>
    <row r="1277" spans="1:8" hidden="1" x14ac:dyDescent="0.15">
      <c r="A1277" s="39" t="s">
        <v>2</v>
      </c>
      <c r="B1277" s="40" t="s">
        <v>2</v>
      </c>
      <c r="C1277" s="53">
        <v>7500</v>
      </c>
      <c r="D1277" s="53">
        <v>10000</v>
      </c>
      <c r="E1277" s="53">
        <v>20000</v>
      </c>
      <c r="F1277" s="17"/>
      <c r="G1277" s="17"/>
    </row>
    <row r="1278" spans="1:8" ht="14" hidden="1" x14ac:dyDescent="0.15">
      <c r="A1278" s="39">
        <v>18</v>
      </c>
      <c r="B1278" s="40"/>
      <c r="C1278" s="46">
        <f>+C1129*$K$3</f>
        <v>789.80000000000007</v>
      </c>
      <c r="D1278" s="46">
        <f t="shared" ref="D1278:F1278" si="779">+D1129*$K$3</f>
        <v>671.55000000000007</v>
      </c>
      <c r="E1278" s="46">
        <f t="shared" si="779"/>
        <v>520.57500000000005</v>
      </c>
      <c r="F1278" s="46">
        <f t="shared" si="779"/>
        <v>0</v>
      </c>
      <c r="G1278" s="46">
        <f t="shared" ref="G1278" si="780">+G604*$K$3</f>
        <v>0</v>
      </c>
    </row>
    <row r="1279" spans="1:8" ht="14" hidden="1" x14ac:dyDescent="0.15">
      <c r="A1279" s="39">
        <v>19</v>
      </c>
      <c r="B1279" s="40"/>
      <c r="C1279" s="46">
        <f t="shared" ref="C1279:F1279" si="781">+C1130*$K$3</f>
        <v>789.80000000000007</v>
      </c>
      <c r="D1279" s="46">
        <f t="shared" si="781"/>
        <v>671.55000000000007</v>
      </c>
      <c r="E1279" s="46">
        <f t="shared" si="781"/>
        <v>520.57500000000005</v>
      </c>
      <c r="F1279" s="46">
        <f t="shared" si="781"/>
        <v>0</v>
      </c>
      <c r="G1279" s="46">
        <f t="shared" ref="G1279" si="782">+G605*$K$3</f>
        <v>0</v>
      </c>
    </row>
    <row r="1280" spans="1:8" ht="14" hidden="1" x14ac:dyDescent="0.15">
      <c r="A1280" s="39">
        <v>20</v>
      </c>
      <c r="B1280" s="40"/>
      <c r="C1280" s="46">
        <f t="shared" ref="C1280:F1280" si="783">+C1131*$K$3</f>
        <v>789.80000000000007</v>
      </c>
      <c r="D1280" s="46">
        <f t="shared" si="783"/>
        <v>671.55000000000007</v>
      </c>
      <c r="E1280" s="46">
        <f t="shared" si="783"/>
        <v>520.57500000000005</v>
      </c>
      <c r="F1280" s="46">
        <f t="shared" si="783"/>
        <v>0</v>
      </c>
      <c r="G1280" s="46">
        <f t="shared" ref="G1280" si="784">+G606*$K$3</f>
        <v>0</v>
      </c>
    </row>
    <row r="1281" spans="1:7" ht="14" hidden="1" x14ac:dyDescent="0.15">
      <c r="A1281" s="39">
        <v>21</v>
      </c>
      <c r="B1281" s="40"/>
      <c r="C1281" s="46">
        <f t="shared" ref="C1281:F1281" si="785">+C1132*$K$3</f>
        <v>789.80000000000007</v>
      </c>
      <c r="D1281" s="46">
        <f t="shared" si="785"/>
        <v>671.55000000000007</v>
      </c>
      <c r="E1281" s="46">
        <f t="shared" si="785"/>
        <v>520.57500000000005</v>
      </c>
      <c r="F1281" s="46">
        <f t="shared" si="785"/>
        <v>0</v>
      </c>
      <c r="G1281" s="46">
        <f t="shared" ref="G1281" si="786">+G607*$K$3</f>
        <v>0</v>
      </c>
    </row>
    <row r="1282" spans="1:7" ht="14" hidden="1" x14ac:dyDescent="0.15">
      <c r="A1282" s="39">
        <v>22</v>
      </c>
      <c r="B1282" s="40"/>
      <c r="C1282" s="46">
        <f t="shared" ref="C1282:F1282" si="787">+C1133*$K$3</f>
        <v>789.80000000000007</v>
      </c>
      <c r="D1282" s="46">
        <f t="shared" si="787"/>
        <v>671.55000000000007</v>
      </c>
      <c r="E1282" s="46">
        <f t="shared" si="787"/>
        <v>520.57500000000005</v>
      </c>
      <c r="F1282" s="46">
        <f t="shared" si="787"/>
        <v>0</v>
      </c>
      <c r="G1282" s="46">
        <f t="shared" ref="G1282" si="788">+G608*$K$3</f>
        <v>0</v>
      </c>
    </row>
    <row r="1283" spans="1:7" ht="14" hidden="1" x14ac:dyDescent="0.15">
      <c r="A1283" s="39">
        <v>23</v>
      </c>
      <c r="B1283" s="40"/>
      <c r="C1283" s="46">
        <f t="shared" ref="C1283:F1283" si="789">+C1134*$K$3</f>
        <v>789.80000000000007</v>
      </c>
      <c r="D1283" s="46">
        <f t="shared" si="789"/>
        <v>671.55000000000007</v>
      </c>
      <c r="E1283" s="46">
        <f t="shared" si="789"/>
        <v>520.57500000000005</v>
      </c>
      <c r="F1283" s="46">
        <f t="shared" si="789"/>
        <v>0</v>
      </c>
      <c r="G1283" s="46">
        <f t="shared" ref="G1283" si="790">+G609*$K$3</f>
        <v>0</v>
      </c>
    </row>
    <row r="1284" spans="1:7" ht="14" hidden="1" x14ac:dyDescent="0.15">
      <c r="A1284" s="39">
        <v>24</v>
      </c>
      <c r="B1284" s="40"/>
      <c r="C1284" s="46">
        <f t="shared" ref="C1284:F1284" si="791">+C1135*$K$3</f>
        <v>789.80000000000007</v>
      </c>
      <c r="D1284" s="46">
        <f t="shared" si="791"/>
        <v>671.55000000000007</v>
      </c>
      <c r="E1284" s="46">
        <f t="shared" si="791"/>
        <v>520.57500000000005</v>
      </c>
      <c r="F1284" s="46">
        <f t="shared" si="791"/>
        <v>0</v>
      </c>
      <c r="G1284" s="46">
        <f t="shared" ref="G1284" si="792">+G610*$K$3</f>
        <v>0</v>
      </c>
    </row>
    <row r="1285" spans="1:7" ht="14" hidden="1" x14ac:dyDescent="0.15">
      <c r="A1285" s="39">
        <v>25</v>
      </c>
      <c r="B1285" s="40"/>
      <c r="C1285" s="46">
        <f t="shared" ref="C1285:F1285" si="793">+C1136*$K$3</f>
        <v>839.30000000000007</v>
      </c>
      <c r="D1285" s="46">
        <f t="shared" si="793"/>
        <v>718.57500000000005</v>
      </c>
      <c r="E1285" s="46">
        <f t="shared" si="793"/>
        <v>551.65000000000009</v>
      </c>
      <c r="F1285" s="46">
        <f t="shared" si="793"/>
        <v>0</v>
      </c>
      <c r="G1285" s="46">
        <f t="shared" ref="G1285" si="794">+G611*$K$3</f>
        <v>0</v>
      </c>
    </row>
    <row r="1286" spans="1:7" ht="14" hidden="1" x14ac:dyDescent="0.15">
      <c r="A1286" s="39">
        <v>26</v>
      </c>
      <c r="B1286" s="40"/>
      <c r="C1286" s="46">
        <f t="shared" ref="C1286:F1286" si="795">+C1137*$K$3</f>
        <v>839.30000000000007</v>
      </c>
      <c r="D1286" s="46">
        <f t="shared" si="795"/>
        <v>718.57500000000005</v>
      </c>
      <c r="E1286" s="46">
        <f t="shared" si="795"/>
        <v>551.65000000000009</v>
      </c>
      <c r="F1286" s="46">
        <f t="shared" si="795"/>
        <v>0</v>
      </c>
      <c r="G1286" s="46">
        <f t="shared" ref="G1286" si="796">+G612*$K$3</f>
        <v>0</v>
      </c>
    </row>
    <row r="1287" spans="1:7" ht="14" hidden="1" x14ac:dyDescent="0.15">
      <c r="A1287" s="39">
        <v>27</v>
      </c>
      <c r="B1287" s="40"/>
      <c r="C1287" s="46">
        <f t="shared" ref="C1287:F1287" si="797">+C1138*$K$3</f>
        <v>839.30000000000007</v>
      </c>
      <c r="D1287" s="46">
        <f t="shared" si="797"/>
        <v>718.57500000000005</v>
      </c>
      <c r="E1287" s="46">
        <f t="shared" si="797"/>
        <v>551.65000000000009</v>
      </c>
      <c r="F1287" s="46">
        <f t="shared" si="797"/>
        <v>0</v>
      </c>
      <c r="G1287" s="46">
        <f t="shared" ref="G1287" si="798">+G613*$K$3</f>
        <v>0</v>
      </c>
    </row>
    <row r="1288" spans="1:7" ht="14" hidden="1" x14ac:dyDescent="0.15">
      <c r="A1288" s="39">
        <v>28</v>
      </c>
      <c r="B1288" s="40"/>
      <c r="C1288" s="46">
        <f t="shared" ref="C1288:F1288" si="799">+C1139*$K$3</f>
        <v>839.30000000000007</v>
      </c>
      <c r="D1288" s="46">
        <f t="shared" si="799"/>
        <v>718.57500000000005</v>
      </c>
      <c r="E1288" s="46">
        <f t="shared" si="799"/>
        <v>551.65000000000009</v>
      </c>
      <c r="F1288" s="46">
        <f t="shared" si="799"/>
        <v>0</v>
      </c>
      <c r="G1288" s="46">
        <f t="shared" ref="G1288" si="800">+G614*$K$3</f>
        <v>0</v>
      </c>
    </row>
    <row r="1289" spans="1:7" ht="14" hidden="1" x14ac:dyDescent="0.15">
      <c r="A1289" s="39">
        <v>29</v>
      </c>
      <c r="B1289" s="40"/>
      <c r="C1289" s="46">
        <f t="shared" ref="C1289:F1289" si="801">+C1140*$K$3</f>
        <v>839.30000000000007</v>
      </c>
      <c r="D1289" s="46">
        <f t="shared" si="801"/>
        <v>718.57500000000005</v>
      </c>
      <c r="E1289" s="46">
        <f t="shared" si="801"/>
        <v>551.65000000000009</v>
      </c>
      <c r="F1289" s="46">
        <f t="shared" si="801"/>
        <v>0</v>
      </c>
      <c r="G1289" s="46">
        <f t="shared" ref="G1289" si="802">+G615*$K$3</f>
        <v>0</v>
      </c>
    </row>
    <row r="1290" spans="1:7" ht="14" hidden="1" x14ac:dyDescent="0.15">
      <c r="A1290" s="39">
        <v>30</v>
      </c>
      <c r="B1290" s="40"/>
      <c r="C1290" s="46">
        <f t="shared" ref="C1290:F1290" si="803">+C1141*$K$3</f>
        <v>927.85</v>
      </c>
      <c r="D1290" s="46">
        <f t="shared" si="803"/>
        <v>801.07500000000005</v>
      </c>
      <c r="E1290" s="46">
        <f t="shared" si="803"/>
        <v>609.67500000000007</v>
      </c>
      <c r="F1290" s="46">
        <f t="shared" si="803"/>
        <v>0</v>
      </c>
      <c r="G1290" s="46">
        <f t="shared" ref="G1290" si="804">+G616*$K$3</f>
        <v>0</v>
      </c>
    </row>
    <row r="1291" spans="1:7" ht="14" hidden="1" x14ac:dyDescent="0.15">
      <c r="A1291" s="39">
        <v>31</v>
      </c>
      <c r="B1291" s="40"/>
      <c r="C1291" s="46">
        <f t="shared" ref="C1291:F1291" si="805">+C1142*$K$3</f>
        <v>927.85</v>
      </c>
      <c r="D1291" s="46">
        <f t="shared" si="805"/>
        <v>801.07500000000005</v>
      </c>
      <c r="E1291" s="46">
        <f t="shared" si="805"/>
        <v>609.67500000000007</v>
      </c>
      <c r="F1291" s="46">
        <f t="shared" si="805"/>
        <v>0</v>
      </c>
      <c r="G1291" s="46">
        <f t="shared" ref="G1291" si="806">+G617*$K$3</f>
        <v>0</v>
      </c>
    </row>
    <row r="1292" spans="1:7" ht="14" hidden="1" x14ac:dyDescent="0.15">
      <c r="A1292" s="39">
        <v>32</v>
      </c>
      <c r="B1292" s="40"/>
      <c r="C1292" s="46">
        <f t="shared" ref="C1292:F1292" si="807">+C1143*$K$3</f>
        <v>927.85</v>
      </c>
      <c r="D1292" s="46">
        <f t="shared" si="807"/>
        <v>801.07500000000005</v>
      </c>
      <c r="E1292" s="46">
        <f t="shared" si="807"/>
        <v>609.67500000000007</v>
      </c>
      <c r="F1292" s="46">
        <f t="shared" si="807"/>
        <v>0</v>
      </c>
      <c r="G1292" s="46">
        <f t="shared" ref="G1292" si="808">+G618*$K$3</f>
        <v>0</v>
      </c>
    </row>
    <row r="1293" spans="1:7" ht="14" hidden="1" x14ac:dyDescent="0.15">
      <c r="A1293" s="39">
        <v>33</v>
      </c>
      <c r="B1293" s="40"/>
      <c r="C1293" s="46">
        <f t="shared" ref="C1293:F1293" si="809">+C1144*$K$3</f>
        <v>927.85</v>
      </c>
      <c r="D1293" s="46">
        <f t="shared" si="809"/>
        <v>801.07500000000005</v>
      </c>
      <c r="E1293" s="46">
        <f t="shared" si="809"/>
        <v>609.67500000000007</v>
      </c>
      <c r="F1293" s="46">
        <f t="shared" si="809"/>
        <v>0</v>
      </c>
      <c r="G1293" s="46">
        <f t="shared" ref="G1293" si="810">+G619*$K$3</f>
        <v>0</v>
      </c>
    </row>
    <row r="1294" spans="1:7" ht="14" hidden="1" x14ac:dyDescent="0.15">
      <c r="A1294" s="39">
        <v>34</v>
      </c>
      <c r="B1294" s="40"/>
      <c r="C1294" s="46">
        <f t="shared" ref="C1294:F1294" si="811">+C1145*$K$3</f>
        <v>927.85</v>
      </c>
      <c r="D1294" s="46">
        <f t="shared" si="811"/>
        <v>801.07500000000005</v>
      </c>
      <c r="E1294" s="46">
        <f t="shared" si="811"/>
        <v>609.67500000000007</v>
      </c>
      <c r="F1294" s="46">
        <f t="shared" si="811"/>
        <v>0</v>
      </c>
      <c r="G1294" s="46">
        <f t="shared" ref="G1294" si="812">+G620*$K$3</f>
        <v>0</v>
      </c>
    </row>
    <row r="1295" spans="1:7" ht="14" hidden="1" x14ac:dyDescent="0.15">
      <c r="A1295" s="39">
        <v>35</v>
      </c>
      <c r="B1295" s="40"/>
      <c r="C1295" s="46">
        <f t="shared" ref="C1295:F1295" si="813">+C1146*$K$3</f>
        <v>1029.0500000000002</v>
      </c>
      <c r="D1295" s="46">
        <f t="shared" si="813"/>
        <v>895.40000000000009</v>
      </c>
      <c r="E1295" s="46">
        <f t="shared" si="813"/>
        <v>678.97500000000002</v>
      </c>
      <c r="F1295" s="46">
        <f t="shared" si="813"/>
        <v>0</v>
      </c>
      <c r="G1295" s="46">
        <f t="shared" ref="G1295" si="814">+G621*$K$3</f>
        <v>0</v>
      </c>
    </row>
    <row r="1296" spans="1:7" ht="14" hidden="1" x14ac:dyDescent="0.15">
      <c r="A1296" s="39">
        <v>36</v>
      </c>
      <c r="B1296" s="40"/>
      <c r="C1296" s="46">
        <f t="shared" ref="C1296:F1296" si="815">+C1147*$K$3</f>
        <v>1029.0500000000002</v>
      </c>
      <c r="D1296" s="46">
        <f t="shared" si="815"/>
        <v>895.40000000000009</v>
      </c>
      <c r="E1296" s="46">
        <f t="shared" si="815"/>
        <v>678.97500000000002</v>
      </c>
      <c r="F1296" s="46">
        <f t="shared" si="815"/>
        <v>0</v>
      </c>
      <c r="G1296" s="46">
        <f t="shared" ref="G1296" si="816">+G622*$K$3</f>
        <v>0</v>
      </c>
    </row>
    <row r="1297" spans="1:7" ht="14" hidden="1" x14ac:dyDescent="0.15">
      <c r="A1297" s="39">
        <v>37</v>
      </c>
      <c r="B1297" s="40"/>
      <c r="C1297" s="46">
        <f t="shared" ref="C1297:F1297" si="817">+C1148*$K$3</f>
        <v>1029.0500000000002</v>
      </c>
      <c r="D1297" s="46">
        <f t="shared" si="817"/>
        <v>895.40000000000009</v>
      </c>
      <c r="E1297" s="46">
        <f t="shared" si="817"/>
        <v>678.97500000000002</v>
      </c>
      <c r="F1297" s="46">
        <f t="shared" si="817"/>
        <v>0</v>
      </c>
      <c r="G1297" s="46">
        <f t="shared" ref="G1297" si="818">+G623*$K$3</f>
        <v>0</v>
      </c>
    </row>
    <row r="1298" spans="1:7" ht="14" hidden="1" x14ac:dyDescent="0.15">
      <c r="A1298" s="39">
        <v>38</v>
      </c>
      <c r="B1298" s="40"/>
      <c r="C1298" s="46">
        <f t="shared" ref="C1298:F1298" si="819">+C1149*$K$3</f>
        <v>1029.0500000000002</v>
      </c>
      <c r="D1298" s="46">
        <f t="shared" si="819"/>
        <v>895.40000000000009</v>
      </c>
      <c r="E1298" s="46">
        <f t="shared" si="819"/>
        <v>678.97500000000002</v>
      </c>
      <c r="F1298" s="46">
        <f t="shared" si="819"/>
        <v>0</v>
      </c>
      <c r="G1298" s="46">
        <f t="shared" ref="G1298" si="820">+G624*$K$3</f>
        <v>0</v>
      </c>
    </row>
    <row r="1299" spans="1:7" ht="14" hidden="1" x14ac:dyDescent="0.15">
      <c r="A1299" s="39">
        <v>39</v>
      </c>
      <c r="B1299" s="40"/>
      <c r="C1299" s="46">
        <f t="shared" ref="C1299:F1299" si="821">+C1150*$K$3</f>
        <v>1029.0500000000002</v>
      </c>
      <c r="D1299" s="46">
        <f t="shared" si="821"/>
        <v>895.40000000000009</v>
      </c>
      <c r="E1299" s="46">
        <f t="shared" si="821"/>
        <v>678.97500000000002</v>
      </c>
      <c r="F1299" s="46">
        <f t="shared" si="821"/>
        <v>0</v>
      </c>
      <c r="G1299" s="46">
        <f t="shared" ref="G1299" si="822">+G625*$K$3</f>
        <v>0</v>
      </c>
    </row>
    <row r="1300" spans="1:7" ht="14" hidden="1" x14ac:dyDescent="0.15">
      <c r="A1300" s="39">
        <v>40</v>
      </c>
      <c r="B1300" s="40"/>
      <c r="C1300" s="46">
        <f t="shared" ref="C1300:F1300" si="823">+C1151*$K$3</f>
        <v>1147.8500000000001</v>
      </c>
      <c r="D1300" s="46">
        <f t="shared" si="823"/>
        <v>1004.3000000000001</v>
      </c>
      <c r="E1300" s="46">
        <f t="shared" si="823"/>
        <v>760.65000000000009</v>
      </c>
      <c r="F1300" s="46">
        <f t="shared" si="823"/>
        <v>0</v>
      </c>
      <c r="G1300" s="46">
        <f t="shared" ref="G1300" si="824">+G626*$K$3</f>
        <v>0</v>
      </c>
    </row>
    <row r="1301" spans="1:7" ht="14" hidden="1" x14ac:dyDescent="0.15">
      <c r="A1301" s="39">
        <v>41</v>
      </c>
      <c r="B1301" s="40"/>
      <c r="C1301" s="46">
        <f t="shared" ref="C1301:F1301" si="825">+C1152*$K$3</f>
        <v>1147.8500000000001</v>
      </c>
      <c r="D1301" s="46">
        <f t="shared" si="825"/>
        <v>1004.3000000000001</v>
      </c>
      <c r="E1301" s="46">
        <f t="shared" si="825"/>
        <v>760.65000000000009</v>
      </c>
      <c r="F1301" s="46">
        <f t="shared" si="825"/>
        <v>0</v>
      </c>
      <c r="G1301" s="46">
        <f t="shared" ref="G1301" si="826">+G627*$K$3</f>
        <v>0</v>
      </c>
    </row>
    <row r="1302" spans="1:7" ht="14" hidden="1" x14ac:dyDescent="0.15">
      <c r="A1302" s="39">
        <v>42</v>
      </c>
      <c r="B1302" s="40"/>
      <c r="C1302" s="46">
        <f t="shared" ref="C1302:F1302" si="827">+C1153*$K$3</f>
        <v>1147.8500000000001</v>
      </c>
      <c r="D1302" s="46">
        <f t="shared" si="827"/>
        <v>1004.3000000000001</v>
      </c>
      <c r="E1302" s="46">
        <f t="shared" si="827"/>
        <v>760.65000000000009</v>
      </c>
      <c r="F1302" s="46">
        <f t="shared" si="827"/>
        <v>0</v>
      </c>
      <c r="G1302" s="46">
        <f t="shared" ref="G1302" si="828">+G628*$K$3</f>
        <v>0</v>
      </c>
    </row>
    <row r="1303" spans="1:7" ht="14" hidden="1" x14ac:dyDescent="0.15">
      <c r="A1303" s="39">
        <v>43</v>
      </c>
      <c r="B1303" s="40"/>
      <c r="C1303" s="46">
        <f t="shared" ref="C1303:F1303" si="829">+C1154*$K$3</f>
        <v>1147.8500000000001</v>
      </c>
      <c r="D1303" s="46">
        <f t="shared" si="829"/>
        <v>1004.3000000000001</v>
      </c>
      <c r="E1303" s="46">
        <f t="shared" si="829"/>
        <v>760.65000000000009</v>
      </c>
      <c r="F1303" s="46">
        <f t="shared" si="829"/>
        <v>0</v>
      </c>
      <c r="G1303" s="46">
        <f t="shared" ref="G1303" si="830">+G629*$K$3</f>
        <v>0</v>
      </c>
    </row>
    <row r="1304" spans="1:7" ht="14" hidden="1" x14ac:dyDescent="0.15">
      <c r="A1304" s="39">
        <v>44</v>
      </c>
      <c r="B1304" s="40"/>
      <c r="C1304" s="46">
        <f t="shared" ref="C1304:F1304" si="831">+C1155*$K$3</f>
        <v>1147.8500000000001</v>
      </c>
      <c r="D1304" s="46">
        <f t="shared" si="831"/>
        <v>1004.3000000000001</v>
      </c>
      <c r="E1304" s="46">
        <f t="shared" si="831"/>
        <v>760.65000000000009</v>
      </c>
      <c r="F1304" s="46">
        <f t="shared" si="831"/>
        <v>0</v>
      </c>
      <c r="G1304" s="46">
        <f t="shared" ref="G1304" si="832">+G630*$K$3</f>
        <v>0</v>
      </c>
    </row>
    <row r="1305" spans="1:7" ht="14" hidden="1" x14ac:dyDescent="0.15">
      <c r="A1305" s="39">
        <v>45</v>
      </c>
      <c r="B1305" s="40"/>
      <c r="C1305" s="46">
        <f t="shared" ref="C1305:F1305" si="833">+C1156*$K$3</f>
        <v>1281.2250000000001</v>
      </c>
      <c r="D1305" s="46">
        <f t="shared" si="833"/>
        <v>1124.2</v>
      </c>
      <c r="E1305" s="46">
        <f t="shared" si="833"/>
        <v>852.77500000000009</v>
      </c>
      <c r="F1305" s="46">
        <f t="shared" si="833"/>
        <v>0</v>
      </c>
      <c r="G1305" s="46">
        <f t="shared" ref="G1305" si="834">+G631*$K$3</f>
        <v>0</v>
      </c>
    </row>
    <row r="1306" spans="1:7" ht="14" hidden="1" x14ac:dyDescent="0.15">
      <c r="A1306" s="39">
        <v>46</v>
      </c>
      <c r="B1306" s="40"/>
      <c r="C1306" s="46">
        <f t="shared" ref="C1306:F1306" si="835">+C1157*$K$3</f>
        <v>1281.2250000000001</v>
      </c>
      <c r="D1306" s="46">
        <f t="shared" si="835"/>
        <v>1124.2</v>
      </c>
      <c r="E1306" s="46">
        <f t="shared" si="835"/>
        <v>852.77500000000009</v>
      </c>
      <c r="F1306" s="46">
        <f t="shared" si="835"/>
        <v>0</v>
      </c>
      <c r="G1306" s="46">
        <f t="shared" ref="G1306" si="836">+G632*$K$3</f>
        <v>0</v>
      </c>
    </row>
    <row r="1307" spans="1:7" ht="14" hidden="1" x14ac:dyDescent="0.15">
      <c r="A1307" s="39">
        <v>47</v>
      </c>
      <c r="B1307" s="40"/>
      <c r="C1307" s="46">
        <f t="shared" ref="C1307:F1307" si="837">+C1158*$K$3</f>
        <v>1281.2250000000001</v>
      </c>
      <c r="D1307" s="46">
        <f t="shared" si="837"/>
        <v>1124.2</v>
      </c>
      <c r="E1307" s="46">
        <f t="shared" si="837"/>
        <v>852.77500000000009</v>
      </c>
      <c r="F1307" s="46">
        <f t="shared" si="837"/>
        <v>0</v>
      </c>
      <c r="G1307" s="46">
        <f t="shared" ref="G1307" si="838">+G633*$K$3</f>
        <v>0</v>
      </c>
    </row>
    <row r="1308" spans="1:7" ht="14" hidden="1" x14ac:dyDescent="0.15">
      <c r="A1308" s="39">
        <v>48</v>
      </c>
      <c r="B1308" s="40"/>
      <c r="C1308" s="46">
        <f t="shared" ref="C1308:F1308" si="839">+C1159*$K$3</f>
        <v>1281.2250000000001</v>
      </c>
      <c r="D1308" s="46">
        <f t="shared" si="839"/>
        <v>1124.2</v>
      </c>
      <c r="E1308" s="46">
        <f t="shared" si="839"/>
        <v>852.77500000000009</v>
      </c>
      <c r="F1308" s="46">
        <f t="shared" si="839"/>
        <v>0</v>
      </c>
      <c r="G1308" s="46">
        <f t="shared" ref="G1308" si="840">+G634*$K$3</f>
        <v>0</v>
      </c>
    </row>
    <row r="1309" spans="1:7" ht="14" hidden="1" x14ac:dyDescent="0.15">
      <c r="A1309" s="39">
        <v>49</v>
      </c>
      <c r="B1309" s="40"/>
      <c r="C1309" s="46">
        <f t="shared" ref="C1309:F1309" si="841">+C1160*$K$3</f>
        <v>1281.2250000000001</v>
      </c>
      <c r="D1309" s="46">
        <f t="shared" si="841"/>
        <v>1124.2</v>
      </c>
      <c r="E1309" s="46">
        <f t="shared" si="841"/>
        <v>852.77500000000009</v>
      </c>
      <c r="F1309" s="46">
        <f t="shared" si="841"/>
        <v>0</v>
      </c>
      <c r="G1309" s="46">
        <f t="shared" ref="G1309" si="842">+G635*$K$3</f>
        <v>0</v>
      </c>
    </row>
    <row r="1310" spans="1:7" ht="14" hidden="1" x14ac:dyDescent="0.15">
      <c r="A1310" s="39">
        <v>50</v>
      </c>
      <c r="B1310" s="40"/>
      <c r="C1310" s="46">
        <f t="shared" ref="C1310:F1310" si="843">+C1161*$K$3</f>
        <v>1431.65</v>
      </c>
      <c r="D1310" s="46">
        <f t="shared" si="843"/>
        <v>1258.6750000000002</v>
      </c>
      <c r="E1310" s="46">
        <f t="shared" si="843"/>
        <v>958.37500000000011</v>
      </c>
      <c r="F1310" s="46">
        <f t="shared" si="843"/>
        <v>0</v>
      </c>
      <c r="G1310" s="46">
        <f t="shared" ref="G1310" si="844">+G636*$K$3</f>
        <v>0</v>
      </c>
    </row>
    <row r="1311" spans="1:7" ht="14" hidden="1" x14ac:dyDescent="0.15">
      <c r="A1311" s="39">
        <v>51</v>
      </c>
      <c r="B1311" s="40"/>
      <c r="C1311" s="46">
        <f t="shared" ref="C1311:F1311" si="845">+C1162*$K$3</f>
        <v>1431.65</v>
      </c>
      <c r="D1311" s="46">
        <f t="shared" si="845"/>
        <v>1258.6750000000002</v>
      </c>
      <c r="E1311" s="46">
        <f t="shared" si="845"/>
        <v>958.37500000000011</v>
      </c>
      <c r="F1311" s="46">
        <f t="shared" si="845"/>
        <v>0</v>
      </c>
      <c r="G1311" s="46">
        <f t="shared" ref="G1311" si="846">+G637*$K$3</f>
        <v>0</v>
      </c>
    </row>
    <row r="1312" spans="1:7" ht="14" hidden="1" x14ac:dyDescent="0.15">
      <c r="A1312" s="39">
        <v>52</v>
      </c>
      <c r="B1312" s="40"/>
      <c r="C1312" s="46">
        <f t="shared" ref="C1312:F1312" si="847">+C1163*$K$3</f>
        <v>1431.65</v>
      </c>
      <c r="D1312" s="46">
        <f t="shared" si="847"/>
        <v>1258.6750000000002</v>
      </c>
      <c r="E1312" s="46">
        <f t="shared" si="847"/>
        <v>958.37500000000011</v>
      </c>
      <c r="F1312" s="46">
        <f t="shared" si="847"/>
        <v>0</v>
      </c>
      <c r="G1312" s="46">
        <f t="shared" ref="G1312" si="848">+G638*$K$3</f>
        <v>0</v>
      </c>
    </row>
    <row r="1313" spans="1:7" ht="14" hidden="1" x14ac:dyDescent="0.15">
      <c r="A1313" s="39">
        <v>53</v>
      </c>
      <c r="B1313" s="40"/>
      <c r="C1313" s="46">
        <f t="shared" ref="C1313:F1313" si="849">+C1164*$K$3</f>
        <v>1431.65</v>
      </c>
      <c r="D1313" s="46">
        <f t="shared" si="849"/>
        <v>1258.6750000000002</v>
      </c>
      <c r="E1313" s="46">
        <f t="shared" si="849"/>
        <v>958.37500000000011</v>
      </c>
      <c r="F1313" s="46">
        <f t="shared" si="849"/>
        <v>0</v>
      </c>
      <c r="G1313" s="46">
        <f t="shared" ref="G1313" si="850">+G639*$K$3</f>
        <v>0</v>
      </c>
    </row>
    <row r="1314" spans="1:7" ht="14" hidden="1" x14ac:dyDescent="0.15">
      <c r="A1314" s="39">
        <v>54</v>
      </c>
      <c r="B1314" s="41"/>
      <c r="C1314" s="46">
        <f t="shared" ref="C1314:F1314" si="851">+C1165*$K$3</f>
        <v>1431.65</v>
      </c>
      <c r="D1314" s="46">
        <f t="shared" si="851"/>
        <v>1258.6750000000002</v>
      </c>
      <c r="E1314" s="46">
        <f t="shared" si="851"/>
        <v>958.37500000000011</v>
      </c>
      <c r="F1314" s="46">
        <f t="shared" si="851"/>
        <v>0</v>
      </c>
      <c r="G1314" s="46">
        <f t="shared" ref="G1314" si="852">+G640*$K$3</f>
        <v>0</v>
      </c>
    </row>
    <row r="1315" spans="1:7" ht="14" hidden="1" x14ac:dyDescent="0.15">
      <c r="A1315" s="39">
        <v>55</v>
      </c>
      <c r="B1315" s="41"/>
      <c r="C1315" s="46">
        <f t="shared" ref="C1315:F1315" si="853">+C1166*$K$3</f>
        <v>1596.9250000000002</v>
      </c>
      <c r="D1315" s="46">
        <f t="shared" si="853"/>
        <v>1407.45</v>
      </c>
      <c r="E1315" s="46">
        <f t="shared" si="853"/>
        <v>1075.5250000000001</v>
      </c>
      <c r="F1315" s="46">
        <f t="shared" si="853"/>
        <v>0</v>
      </c>
      <c r="G1315" s="46">
        <f t="shared" ref="G1315" si="854">+G641*$K$3</f>
        <v>0</v>
      </c>
    </row>
    <row r="1316" spans="1:7" ht="14" hidden="1" x14ac:dyDescent="0.15">
      <c r="A1316" s="39">
        <v>56</v>
      </c>
      <c r="B1316" s="41"/>
      <c r="C1316" s="46">
        <f t="shared" ref="C1316:F1316" si="855">+C1167*$K$3</f>
        <v>1596.9250000000002</v>
      </c>
      <c r="D1316" s="46">
        <f t="shared" si="855"/>
        <v>1407.45</v>
      </c>
      <c r="E1316" s="46">
        <f t="shared" si="855"/>
        <v>1075.5250000000001</v>
      </c>
      <c r="F1316" s="46">
        <f t="shared" si="855"/>
        <v>0</v>
      </c>
      <c r="G1316" s="46">
        <f t="shared" ref="G1316" si="856">+G642*$K$3</f>
        <v>0</v>
      </c>
    </row>
    <row r="1317" spans="1:7" ht="14" hidden="1" x14ac:dyDescent="0.15">
      <c r="A1317" s="39">
        <v>57</v>
      </c>
      <c r="B1317" s="41"/>
      <c r="C1317" s="46">
        <f t="shared" ref="C1317:F1317" si="857">+C1168*$K$3</f>
        <v>1596.9250000000002</v>
      </c>
      <c r="D1317" s="46">
        <f t="shared" si="857"/>
        <v>1407.45</v>
      </c>
      <c r="E1317" s="46">
        <f t="shared" si="857"/>
        <v>1075.5250000000001</v>
      </c>
      <c r="F1317" s="46">
        <f t="shared" si="857"/>
        <v>0</v>
      </c>
      <c r="G1317" s="46">
        <f t="shared" ref="G1317" si="858">+G643*$K$3</f>
        <v>0</v>
      </c>
    </row>
    <row r="1318" spans="1:7" ht="14" hidden="1" x14ac:dyDescent="0.15">
      <c r="A1318" s="39">
        <v>58</v>
      </c>
      <c r="B1318" s="41"/>
      <c r="C1318" s="46">
        <f t="shared" ref="C1318:F1318" si="859">+C1169*$K$3</f>
        <v>1596.9250000000002</v>
      </c>
      <c r="D1318" s="46">
        <f t="shared" si="859"/>
        <v>1407.45</v>
      </c>
      <c r="E1318" s="46">
        <f t="shared" si="859"/>
        <v>1075.5250000000001</v>
      </c>
      <c r="F1318" s="46">
        <f t="shared" si="859"/>
        <v>0</v>
      </c>
      <c r="G1318" s="46">
        <f t="shared" ref="G1318" si="860">+G644*$K$3</f>
        <v>0</v>
      </c>
    </row>
    <row r="1319" spans="1:7" ht="14" hidden="1" x14ac:dyDescent="0.15">
      <c r="A1319" s="39">
        <v>59</v>
      </c>
      <c r="B1319" s="41"/>
      <c r="C1319" s="46">
        <f t="shared" ref="C1319:F1319" si="861">+C1170*$K$3</f>
        <v>1596.9250000000002</v>
      </c>
      <c r="D1319" s="46">
        <f t="shared" si="861"/>
        <v>1407.45</v>
      </c>
      <c r="E1319" s="46">
        <f t="shared" si="861"/>
        <v>1075.5250000000001</v>
      </c>
      <c r="F1319" s="46">
        <f t="shared" si="861"/>
        <v>0</v>
      </c>
      <c r="G1319" s="46">
        <f t="shared" ref="G1319" si="862">+G645*$K$3</f>
        <v>0</v>
      </c>
    </row>
    <row r="1320" spans="1:7" ht="14" hidden="1" x14ac:dyDescent="0.15">
      <c r="A1320" s="39">
        <v>60</v>
      </c>
      <c r="B1320" s="41"/>
      <c r="C1320" s="46">
        <f t="shared" ref="C1320:F1320" si="863">+C1171*$K$3</f>
        <v>1708.8500000000001</v>
      </c>
      <c r="D1320" s="46">
        <f t="shared" si="863"/>
        <v>1505.9</v>
      </c>
      <c r="E1320" s="46">
        <f t="shared" si="863"/>
        <v>1153.9000000000001</v>
      </c>
      <c r="F1320" s="46">
        <f t="shared" si="863"/>
        <v>0</v>
      </c>
      <c r="G1320" s="46">
        <f t="shared" ref="G1320" si="864">+G646*$K$3</f>
        <v>0</v>
      </c>
    </row>
    <row r="1321" spans="1:7" ht="14" hidden="1" x14ac:dyDescent="0.15">
      <c r="A1321" s="39">
        <v>61</v>
      </c>
      <c r="B1321" s="41"/>
      <c r="C1321" s="46">
        <f t="shared" ref="C1321:F1321" si="865">+C1172*$K$3</f>
        <v>1901.9</v>
      </c>
      <c r="D1321" s="46">
        <f t="shared" si="865"/>
        <v>1677.5000000000002</v>
      </c>
      <c r="E1321" s="46">
        <f t="shared" si="865"/>
        <v>1291.6750000000002</v>
      </c>
      <c r="F1321" s="46">
        <f t="shared" si="865"/>
        <v>0</v>
      </c>
      <c r="G1321" s="46">
        <f t="shared" ref="G1321" si="866">+G647*$K$3</f>
        <v>0</v>
      </c>
    </row>
    <row r="1322" spans="1:7" ht="14" hidden="1" x14ac:dyDescent="0.15">
      <c r="A1322" s="39">
        <v>62</v>
      </c>
      <c r="B1322" s="41"/>
      <c r="C1322" s="46">
        <f t="shared" ref="C1322:F1322" si="867">+C1173*$K$3</f>
        <v>2112.8250000000003</v>
      </c>
      <c r="D1322" s="46">
        <f t="shared" si="867"/>
        <v>1863.4</v>
      </c>
      <c r="E1322" s="46">
        <f t="shared" si="867"/>
        <v>1442.65</v>
      </c>
      <c r="F1322" s="46">
        <f t="shared" si="867"/>
        <v>0</v>
      </c>
      <c r="G1322" s="46">
        <f t="shared" ref="G1322" si="868">+G648*$K$3</f>
        <v>0</v>
      </c>
    </row>
    <row r="1323" spans="1:7" ht="14" hidden="1" x14ac:dyDescent="0.15">
      <c r="A1323" s="39">
        <v>63</v>
      </c>
      <c r="B1323" s="41"/>
      <c r="C1323" s="46">
        <f t="shared" ref="C1323:F1323" si="869">+C1174*$K$3</f>
        <v>2339.4250000000002</v>
      </c>
      <c r="D1323" s="46">
        <f t="shared" si="869"/>
        <v>2062.5</v>
      </c>
      <c r="E1323" s="46">
        <f t="shared" si="869"/>
        <v>1605.1750000000002</v>
      </c>
      <c r="F1323" s="46">
        <f t="shared" si="869"/>
        <v>0</v>
      </c>
      <c r="G1323" s="46">
        <f t="shared" ref="G1323" si="870">+G649*$K$3</f>
        <v>0</v>
      </c>
    </row>
    <row r="1324" spans="1:7" ht="14" hidden="1" x14ac:dyDescent="0.15">
      <c r="A1324" s="39">
        <v>64</v>
      </c>
      <c r="B1324" s="41"/>
      <c r="C1324" s="46">
        <f t="shared" ref="C1324:F1324" si="871">+C1175*$K$3</f>
        <v>2581.4250000000002</v>
      </c>
      <c r="D1324" s="46">
        <f t="shared" si="871"/>
        <v>2275.9</v>
      </c>
      <c r="E1324" s="46">
        <f t="shared" si="871"/>
        <v>1779.8000000000002</v>
      </c>
      <c r="F1324" s="46">
        <f t="shared" si="871"/>
        <v>0</v>
      </c>
      <c r="G1324" s="46">
        <f t="shared" ref="G1324" si="872">+G650*$K$3</f>
        <v>0</v>
      </c>
    </row>
    <row r="1325" spans="1:7" ht="14" hidden="1" x14ac:dyDescent="0.15">
      <c r="A1325" s="39">
        <v>65</v>
      </c>
      <c r="B1325" s="41"/>
      <c r="C1325" s="46">
        <f t="shared" ref="C1325:F1325" si="873">+C1176*$K$3</f>
        <v>2841.8500000000004</v>
      </c>
      <c r="D1325" s="46">
        <f t="shared" si="873"/>
        <v>2502.2250000000004</v>
      </c>
      <c r="E1325" s="46">
        <f t="shared" si="873"/>
        <v>1967.6250000000002</v>
      </c>
      <c r="F1325" s="46">
        <f t="shared" si="873"/>
        <v>0</v>
      </c>
      <c r="G1325" s="46">
        <f t="shared" ref="G1325" si="874">+G651*$K$3</f>
        <v>0</v>
      </c>
    </row>
    <row r="1326" spans="1:7" ht="14" hidden="1" x14ac:dyDescent="0.15">
      <c r="A1326" s="39">
        <v>66</v>
      </c>
      <c r="B1326" s="41"/>
      <c r="C1326" s="46">
        <f t="shared" ref="C1326:F1326" si="875">+C1177*$K$3</f>
        <v>3116.8500000000004</v>
      </c>
      <c r="D1326" s="46">
        <f t="shared" si="875"/>
        <v>2742.8500000000004</v>
      </c>
      <c r="E1326" s="46">
        <f t="shared" si="875"/>
        <v>2167</v>
      </c>
      <c r="F1326" s="46">
        <f t="shared" si="875"/>
        <v>0</v>
      </c>
      <c r="G1326" s="46">
        <f t="shared" ref="G1326" si="876">+G652*$K$3</f>
        <v>0</v>
      </c>
    </row>
    <row r="1327" spans="1:7" ht="14" hidden="1" x14ac:dyDescent="0.15">
      <c r="A1327" s="39">
        <v>67</v>
      </c>
      <c r="B1327" s="41"/>
      <c r="C1327" s="46">
        <f t="shared" ref="C1327:F1327" si="877">+C1178*$K$3</f>
        <v>3408.9</v>
      </c>
      <c r="D1327" s="46">
        <f t="shared" si="877"/>
        <v>2997.5000000000005</v>
      </c>
      <c r="E1327" s="46">
        <f t="shared" si="877"/>
        <v>2378.4750000000004</v>
      </c>
      <c r="F1327" s="46">
        <f t="shared" si="877"/>
        <v>0</v>
      </c>
      <c r="G1327" s="46">
        <f t="shared" ref="G1327" si="878">+G653*$K$3</f>
        <v>0</v>
      </c>
    </row>
    <row r="1328" spans="1:7" ht="14" hidden="1" x14ac:dyDescent="0.15">
      <c r="A1328" s="39">
        <v>68</v>
      </c>
      <c r="B1328" s="41"/>
      <c r="C1328" s="46">
        <f t="shared" ref="C1328:F1328" si="879">+C1179*$K$3</f>
        <v>3717.4500000000003</v>
      </c>
      <c r="D1328" s="46">
        <f t="shared" si="879"/>
        <v>3265.9</v>
      </c>
      <c r="E1328" s="46">
        <f t="shared" si="879"/>
        <v>2602.875</v>
      </c>
      <c r="F1328" s="46">
        <f t="shared" si="879"/>
        <v>0</v>
      </c>
      <c r="G1328" s="46">
        <f t="shared" ref="G1328" si="880">+G654*$K$3</f>
        <v>0</v>
      </c>
    </row>
    <row r="1329" spans="1:7" ht="14" hidden="1" x14ac:dyDescent="0.15">
      <c r="A1329" s="39">
        <v>69</v>
      </c>
      <c r="B1329" s="41"/>
      <c r="C1329" s="46">
        <f t="shared" ref="C1329:F1329" si="881">+C1180*$K$3</f>
        <v>4042.2250000000004</v>
      </c>
      <c r="D1329" s="46">
        <f t="shared" si="881"/>
        <v>3547.5000000000005</v>
      </c>
      <c r="E1329" s="46">
        <f t="shared" si="881"/>
        <v>2840.4750000000004</v>
      </c>
      <c r="F1329" s="46">
        <f t="shared" si="881"/>
        <v>0</v>
      </c>
      <c r="G1329" s="46">
        <f t="shared" ref="G1329" si="882">+G655*$K$3</f>
        <v>0</v>
      </c>
    </row>
    <row r="1330" spans="1:7" ht="14" hidden="1" x14ac:dyDescent="0.15">
      <c r="A1330" s="39">
        <v>70</v>
      </c>
      <c r="B1330" s="41"/>
      <c r="C1330" s="46">
        <f t="shared" ref="C1330:F1330" si="883">+C1181*$K$3</f>
        <v>4383.5</v>
      </c>
      <c r="D1330" s="46">
        <f t="shared" si="883"/>
        <v>3843.4</v>
      </c>
      <c r="E1330" s="46">
        <f t="shared" si="883"/>
        <v>3088.8</v>
      </c>
      <c r="F1330" s="46">
        <f t="shared" si="883"/>
        <v>0</v>
      </c>
      <c r="G1330" s="46">
        <f t="shared" ref="G1330" si="884">+G656*$K$3</f>
        <v>0</v>
      </c>
    </row>
    <row r="1331" spans="1:7" ht="14" hidden="1" x14ac:dyDescent="0.15">
      <c r="A1331" s="39">
        <v>71</v>
      </c>
      <c r="B1331" s="41"/>
      <c r="C1331" s="46">
        <f t="shared" ref="C1331:F1331" si="885">+C1182*$K$3</f>
        <v>4741.2750000000005</v>
      </c>
      <c r="D1331" s="46">
        <f t="shared" si="885"/>
        <v>4153.05</v>
      </c>
      <c r="E1331" s="46">
        <f t="shared" si="885"/>
        <v>3350.05</v>
      </c>
      <c r="F1331" s="46">
        <f t="shared" si="885"/>
        <v>0</v>
      </c>
      <c r="G1331" s="46">
        <f t="shared" ref="G1331" si="886">+G657*$K$3</f>
        <v>0</v>
      </c>
    </row>
    <row r="1332" spans="1:7" ht="14" hidden="1" x14ac:dyDescent="0.15">
      <c r="A1332" s="39">
        <v>72</v>
      </c>
      <c r="B1332" s="41"/>
      <c r="C1332" s="46">
        <f t="shared" ref="C1332:F1332" si="887">+C1183*$K$3</f>
        <v>5114.4500000000007</v>
      </c>
      <c r="D1332" s="46">
        <f t="shared" si="887"/>
        <v>4476.4500000000007</v>
      </c>
      <c r="E1332" s="46">
        <f t="shared" si="887"/>
        <v>3623.4</v>
      </c>
      <c r="F1332" s="46">
        <f t="shared" si="887"/>
        <v>0</v>
      </c>
      <c r="G1332" s="46">
        <f t="shared" ref="G1332" si="888">+G658*$K$3</f>
        <v>0</v>
      </c>
    </row>
    <row r="1333" spans="1:7" ht="14" hidden="1" x14ac:dyDescent="0.15">
      <c r="A1333" s="39">
        <v>73</v>
      </c>
      <c r="B1333" s="41"/>
      <c r="C1333" s="46">
        <f t="shared" ref="C1333:F1333" si="889">+C1184*$K$3</f>
        <v>5504.9500000000007</v>
      </c>
      <c r="D1333" s="46">
        <f t="shared" si="889"/>
        <v>4813.6000000000004</v>
      </c>
      <c r="E1333" s="46">
        <f t="shared" si="889"/>
        <v>3909.6750000000002</v>
      </c>
      <c r="F1333" s="46">
        <f t="shared" si="889"/>
        <v>0</v>
      </c>
      <c r="G1333" s="46">
        <f t="shared" ref="G1333" si="890">+G659*$K$3</f>
        <v>0</v>
      </c>
    </row>
    <row r="1334" spans="1:7" ht="14" hidden="1" x14ac:dyDescent="0.15">
      <c r="A1334" s="39">
        <v>74</v>
      </c>
      <c r="B1334" s="41"/>
      <c r="C1334" s="46">
        <f t="shared" ref="C1334:F1334" si="891">+C1185*$K$3</f>
        <v>5911.4000000000005</v>
      </c>
      <c r="D1334" s="46">
        <f t="shared" si="891"/>
        <v>5164.5</v>
      </c>
      <c r="E1334" s="46">
        <f t="shared" si="891"/>
        <v>4207.5</v>
      </c>
      <c r="F1334" s="46">
        <f t="shared" si="891"/>
        <v>0</v>
      </c>
      <c r="G1334" s="46">
        <f t="shared" ref="G1334" si="892">+G660*$K$3</f>
        <v>0</v>
      </c>
    </row>
    <row r="1335" spans="1:7" ht="14" hidden="1" x14ac:dyDescent="0.15">
      <c r="A1335" s="39">
        <v>75</v>
      </c>
      <c r="B1335" s="41"/>
      <c r="C1335" s="46">
        <f t="shared" ref="C1335:F1335" si="893">+C1186*$K$3</f>
        <v>6334.35</v>
      </c>
      <c r="D1335" s="46">
        <f t="shared" si="893"/>
        <v>5528.875</v>
      </c>
      <c r="E1335" s="46">
        <f t="shared" si="893"/>
        <v>4517.7000000000007</v>
      </c>
      <c r="F1335" s="46">
        <f t="shared" si="893"/>
        <v>0</v>
      </c>
      <c r="G1335" s="46">
        <f t="shared" ref="G1335" si="894">+G661*$K$3</f>
        <v>0</v>
      </c>
    </row>
    <row r="1336" spans="1:7" ht="14" hidden="1" x14ac:dyDescent="0.15">
      <c r="A1336" s="39">
        <v>76</v>
      </c>
      <c r="B1336" s="41"/>
      <c r="C1336" s="46">
        <f t="shared" ref="C1336:F1336" si="895">+C1187*$K$3</f>
        <v>6334.35</v>
      </c>
      <c r="D1336" s="46">
        <f t="shared" si="895"/>
        <v>5528.875</v>
      </c>
      <c r="E1336" s="46">
        <f t="shared" si="895"/>
        <v>4517.7000000000007</v>
      </c>
      <c r="F1336" s="46">
        <f t="shared" si="895"/>
        <v>0</v>
      </c>
      <c r="G1336" s="46">
        <f t="shared" ref="G1336" si="896">+G662*$K$3</f>
        <v>0</v>
      </c>
    </row>
    <row r="1337" spans="1:7" ht="14" hidden="1" x14ac:dyDescent="0.15">
      <c r="A1337" s="39">
        <v>77</v>
      </c>
      <c r="B1337" s="41"/>
      <c r="C1337" s="46">
        <f t="shared" ref="C1337:F1337" si="897">+C1188*$K$3</f>
        <v>6334.35</v>
      </c>
      <c r="D1337" s="46">
        <f t="shared" si="897"/>
        <v>5528.875</v>
      </c>
      <c r="E1337" s="46">
        <f t="shared" si="897"/>
        <v>4517.7000000000007</v>
      </c>
      <c r="F1337" s="46">
        <f t="shared" si="897"/>
        <v>0</v>
      </c>
      <c r="G1337" s="46">
        <f t="shared" ref="G1337" si="898">+G663*$K$3</f>
        <v>0</v>
      </c>
    </row>
    <row r="1338" spans="1:7" ht="14" hidden="1" x14ac:dyDescent="0.15">
      <c r="A1338" s="39">
        <v>78</v>
      </c>
      <c r="B1338" s="41"/>
      <c r="C1338" s="46">
        <f t="shared" ref="C1338:F1338" si="899">+C1189*$K$3</f>
        <v>6334.35</v>
      </c>
      <c r="D1338" s="46">
        <f t="shared" si="899"/>
        <v>5528.875</v>
      </c>
      <c r="E1338" s="46">
        <f t="shared" si="899"/>
        <v>4517.7000000000007</v>
      </c>
      <c r="F1338" s="46">
        <f t="shared" si="899"/>
        <v>0</v>
      </c>
      <c r="G1338" s="46">
        <f t="shared" ref="G1338" si="900">+G664*$K$3</f>
        <v>0</v>
      </c>
    </row>
    <row r="1339" spans="1:7" ht="14" hidden="1" x14ac:dyDescent="0.15">
      <c r="A1339" s="39">
        <v>79</v>
      </c>
      <c r="B1339" s="41"/>
      <c r="C1339" s="46">
        <f t="shared" ref="C1339:F1339" si="901">+C1190*$K$3</f>
        <v>6334.35</v>
      </c>
      <c r="D1339" s="46">
        <f t="shared" si="901"/>
        <v>5528.875</v>
      </c>
      <c r="E1339" s="46">
        <f t="shared" si="901"/>
        <v>4517.7000000000007</v>
      </c>
      <c r="F1339" s="46">
        <f t="shared" si="901"/>
        <v>0</v>
      </c>
      <c r="G1339" s="46">
        <f t="shared" ref="G1339" si="902">+G665*$K$3</f>
        <v>0</v>
      </c>
    </row>
    <row r="1340" spans="1:7" ht="14" hidden="1" x14ac:dyDescent="0.15">
      <c r="A1340" s="39">
        <v>80</v>
      </c>
      <c r="B1340" s="41"/>
      <c r="C1340" s="46">
        <f t="shared" ref="C1340:F1340" si="903">+C1191*$K$3</f>
        <v>6334.35</v>
      </c>
      <c r="D1340" s="46">
        <f t="shared" si="903"/>
        <v>5528.875</v>
      </c>
      <c r="E1340" s="46">
        <f t="shared" si="903"/>
        <v>4517.7000000000007</v>
      </c>
      <c r="F1340" s="46">
        <f t="shared" si="903"/>
        <v>0</v>
      </c>
      <c r="G1340" s="46">
        <f t="shared" ref="G1340" si="904">+G666*$K$3</f>
        <v>0</v>
      </c>
    </row>
    <row r="1341" spans="1:7" ht="14" hidden="1" x14ac:dyDescent="0.15">
      <c r="A1341" s="39">
        <v>81</v>
      </c>
      <c r="B1341" s="41"/>
      <c r="C1341" s="46">
        <f t="shared" ref="C1341:F1341" si="905">+C1192*$K$3</f>
        <v>6334.35</v>
      </c>
      <c r="D1341" s="46">
        <f t="shared" si="905"/>
        <v>5528.875</v>
      </c>
      <c r="E1341" s="46">
        <f t="shared" si="905"/>
        <v>4517.7000000000007</v>
      </c>
      <c r="F1341" s="46">
        <f t="shared" si="905"/>
        <v>0</v>
      </c>
      <c r="G1341" s="46">
        <f t="shared" ref="G1341" si="906">+G667*$K$3</f>
        <v>0</v>
      </c>
    </row>
    <row r="1342" spans="1:7" ht="14" hidden="1" x14ac:dyDescent="0.15">
      <c r="A1342" s="39">
        <v>82</v>
      </c>
      <c r="B1342" s="41"/>
      <c r="C1342" s="46">
        <f t="shared" ref="C1342:F1342" si="907">+C1193*$K$3</f>
        <v>6334.35</v>
      </c>
      <c r="D1342" s="46">
        <f t="shared" si="907"/>
        <v>5528.875</v>
      </c>
      <c r="E1342" s="46">
        <f t="shared" si="907"/>
        <v>4517.7000000000007</v>
      </c>
      <c r="F1342" s="46">
        <f t="shared" si="907"/>
        <v>0</v>
      </c>
      <c r="G1342" s="46">
        <f t="shared" ref="G1342" si="908">+G668*$K$3</f>
        <v>0</v>
      </c>
    </row>
    <row r="1343" spans="1:7" ht="14" hidden="1" x14ac:dyDescent="0.15">
      <c r="A1343" s="39">
        <v>83</v>
      </c>
      <c r="B1343" s="41"/>
      <c r="C1343" s="46">
        <f t="shared" ref="C1343:F1343" si="909">+C1194*$K$3</f>
        <v>6334.35</v>
      </c>
      <c r="D1343" s="46">
        <f t="shared" si="909"/>
        <v>5528.875</v>
      </c>
      <c r="E1343" s="46">
        <f t="shared" si="909"/>
        <v>4517.7000000000007</v>
      </c>
      <c r="F1343" s="46">
        <f t="shared" si="909"/>
        <v>0</v>
      </c>
      <c r="G1343" s="46">
        <f t="shared" ref="G1343" si="910">+G669*$K$3</f>
        <v>0</v>
      </c>
    </row>
    <row r="1344" spans="1:7" ht="14" hidden="1" x14ac:dyDescent="0.15">
      <c r="A1344" s="39">
        <v>84</v>
      </c>
      <c r="B1344" s="41" t="s">
        <v>3</v>
      </c>
      <c r="C1344" s="46">
        <f t="shared" ref="C1344:F1344" si="911">+C1195*$K$3</f>
        <v>6334.35</v>
      </c>
      <c r="D1344" s="46">
        <f t="shared" si="911"/>
        <v>5528.875</v>
      </c>
      <c r="E1344" s="46">
        <f t="shared" si="911"/>
        <v>4517.7000000000007</v>
      </c>
      <c r="F1344" s="46">
        <f t="shared" si="911"/>
        <v>0</v>
      </c>
      <c r="G1344" s="46">
        <f t="shared" ref="G1344" si="912">+G670*$K$3</f>
        <v>0</v>
      </c>
    </row>
    <row r="1345" spans="1:8" ht="14" hidden="1" x14ac:dyDescent="0.15">
      <c r="A1345" s="39">
        <v>1</v>
      </c>
      <c r="B1345" s="41" t="s">
        <v>4</v>
      </c>
      <c r="C1345" s="46">
        <f t="shared" ref="C1345:F1345" si="913">+C1196*$K$3</f>
        <v>336.6</v>
      </c>
      <c r="D1345" s="46">
        <f t="shared" si="913"/>
        <v>283.52500000000003</v>
      </c>
      <c r="E1345" s="46">
        <f t="shared" si="913"/>
        <v>221.65</v>
      </c>
      <c r="F1345" s="46">
        <f t="shared" si="913"/>
        <v>0</v>
      </c>
      <c r="G1345" s="46">
        <f t="shared" ref="G1345" si="914">+G671*$K$3</f>
        <v>0</v>
      </c>
    </row>
    <row r="1346" spans="1:8" ht="14" hidden="1" x14ac:dyDescent="0.15">
      <c r="A1346" s="39">
        <v>2</v>
      </c>
      <c r="B1346" s="41" t="s">
        <v>1</v>
      </c>
      <c r="C1346" s="46">
        <f t="shared" ref="C1346:F1346" si="915">+C1197*$K$3</f>
        <v>571.45000000000005</v>
      </c>
      <c r="D1346" s="46">
        <f t="shared" si="915"/>
        <v>481.25000000000006</v>
      </c>
      <c r="E1346" s="46">
        <f t="shared" si="915"/>
        <v>377.3</v>
      </c>
      <c r="F1346" s="46">
        <f t="shared" si="915"/>
        <v>0</v>
      </c>
      <c r="G1346" s="46">
        <f t="shared" ref="G1346" si="916">+G672*$K$3</f>
        <v>0</v>
      </c>
    </row>
    <row r="1347" spans="1:8" ht="14" hidden="1" x14ac:dyDescent="0.15">
      <c r="A1347" s="39">
        <v>3</v>
      </c>
      <c r="B1347" s="41" t="s">
        <v>5</v>
      </c>
      <c r="C1347" s="46">
        <f t="shared" ref="C1347:F1347" si="917">+C1198*$K$3</f>
        <v>806.57500000000005</v>
      </c>
      <c r="D1347" s="46">
        <f t="shared" si="917"/>
        <v>678.97500000000002</v>
      </c>
      <c r="E1347" s="46">
        <f t="shared" si="917"/>
        <v>532.67500000000007</v>
      </c>
      <c r="F1347" s="46">
        <f t="shared" si="917"/>
        <v>0</v>
      </c>
      <c r="G1347" s="46">
        <f t="shared" ref="G1347" si="918">+G673*$K$3</f>
        <v>0</v>
      </c>
    </row>
    <row r="1348" spans="1:8" ht="14" hidden="1" thickBot="1" x14ac:dyDescent="0.2"/>
    <row r="1349" spans="1:8" ht="18" hidden="1" x14ac:dyDescent="0.2">
      <c r="A1349" s="383" t="s">
        <v>24</v>
      </c>
      <c r="B1349" s="384"/>
      <c r="C1349" s="384"/>
      <c r="D1349" s="384"/>
      <c r="E1349" s="384"/>
      <c r="F1349" s="384"/>
      <c r="G1349" s="385"/>
    </row>
    <row r="1350" spans="1:8" ht="18" hidden="1" x14ac:dyDescent="0.2">
      <c r="A1350" s="386" t="s">
        <v>26</v>
      </c>
      <c r="B1350" s="387"/>
      <c r="C1350" s="387"/>
      <c r="D1350" s="387"/>
      <c r="E1350" s="387"/>
      <c r="F1350" s="387"/>
      <c r="G1350" s="388"/>
    </row>
    <row r="1351" spans="1:8" hidden="1" x14ac:dyDescent="0.15">
      <c r="A1351" s="380" t="s">
        <v>0</v>
      </c>
      <c r="B1351" s="381"/>
      <c r="C1351" s="381"/>
      <c r="D1351" s="381"/>
      <c r="E1351" s="381"/>
      <c r="F1351" s="381"/>
      <c r="G1351" s="382"/>
      <c r="H1351" s="47"/>
    </row>
    <row r="1352" spans="1:8" hidden="1" x14ac:dyDescent="0.15">
      <c r="A1352" s="39" t="s">
        <v>2</v>
      </c>
      <c r="B1352" s="40" t="s">
        <v>2</v>
      </c>
      <c r="C1352" s="53">
        <v>7500</v>
      </c>
      <c r="D1352" s="53">
        <v>10000</v>
      </c>
      <c r="E1352" s="53">
        <v>20000</v>
      </c>
      <c r="F1352" s="17"/>
      <c r="G1352" s="17"/>
    </row>
    <row r="1353" spans="1:8" ht="14" hidden="1" x14ac:dyDescent="0.15">
      <c r="A1353" s="39">
        <v>18</v>
      </c>
      <c r="B1353" s="40"/>
      <c r="C1353" s="46">
        <f>+C1129*$K$4</f>
        <v>1522.16</v>
      </c>
      <c r="D1353" s="46">
        <f>+D1129*$K$4</f>
        <v>1294.26</v>
      </c>
      <c r="E1353" s="46">
        <f>+E1129*$K$4</f>
        <v>1003.2900000000001</v>
      </c>
      <c r="F1353" s="46">
        <f t="shared" ref="F1353:G1353" si="919">+F1204*$K$3</f>
        <v>0</v>
      </c>
      <c r="G1353" s="46">
        <f t="shared" si="919"/>
        <v>0</v>
      </c>
    </row>
    <row r="1354" spans="1:8" ht="14" hidden="1" x14ac:dyDescent="0.15">
      <c r="A1354" s="39">
        <v>19</v>
      </c>
      <c r="B1354" s="40"/>
      <c r="C1354" s="46">
        <f t="shared" ref="C1354:E1354" si="920">+C1130*$K$4</f>
        <v>1522.16</v>
      </c>
      <c r="D1354" s="46">
        <f t="shared" si="920"/>
        <v>1294.26</v>
      </c>
      <c r="E1354" s="46">
        <f t="shared" si="920"/>
        <v>1003.2900000000001</v>
      </c>
      <c r="F1354" s="46">
        <f t="shared" ref="F1354:G1354" si="921">+F1205*$K$3</f>
        <v>0</v>
      </c>
      <c r="G1354" s="46">
        <f t="shared" si="921"/>
        <v>0</v>
      </c>
    </row>
    <row r="1355" spans="1:8" ht="14" hidden="1" x14ac:dyDescent="0.15">
      <c r="A1355" s="39">
        <v>20</v>
      </c>
      <c r="B1355" s="40"/>
      <c r="C1355" s="46">
        <f t="shared" ref="C1355:E1355" si="922">+C1131*$K$4</f>
        <v>1522.16</v>
      </c>
      <c r="D1355" s="46">
        <f t="shared" si="922"/>
        <v>1294.26</v>
      </c>
      <c r="E1355" s="46">
        <f t="shared" si="922"/>
        <v>1003.2900000000001</v>
      </c>
      <c r="F1355" s="46">
        <f t="shared" ref="F1355:G1355" si="923">+F1206*$K$3</f>
        <v>0</v>
      </c>
      <c r="G1355" s="46">
        <f t="shared" si="923"/>
        <v>0</v>
      </c>
    </row>
    <row r="1356" spans="1:8" ht="14" hidden="1" x14ac:dyDescent="0.15">
      <c r="A1356" s="39">
        <v>21</v>
      </c>
      <c r="B1356" s="40"/>
      <c r="C1356" s="46">
        <f t="shared" ref="C1356:E1356" si="924">+C1132*$K$4</f>
        <v>1522.16</v>
      </c>
      <c r="D1356" s="46">
        <f t="shared" si="924"/>
        <v>1294.26</v>
      </c>
      <c r="E1356" s="46">
        <f t="shared" si="924"/>
        <v>1003.2900000000001</v>
      </c>
      <c r="F1356" s="46">
        <f t="shared" ref="F1356:G1356" si="925">+F1207*$K$3</f>
        <v>0</v>
      </c>
      <c r="G1356" s="46">
        <f t="shared" si="925"/>
        <v>0</v>
      </c>
    </row>
    <row r="1357" spans="1:8" ht="14" hidden="1" x14ac:dyDescent="0.15">
      <c r="A1357" s="39">
        <v>22</v>
      </c>
      <c r="B1357" s="40"/>
      <c r="C1357" s="46">
        <f t="shared" ref="C1357:E1357" si="926">+C1133*$K$4</f>
        <v>1522.16</v>
      </c>
      <c r="D1357" s="46">
        <f t="shared" si="926"/>
        <v>1294.26</v>
      </c>
      <c r="E1357" s="46">
        <f t="shared" si="926"/>
        <v>1003.2900000000001</v>
      </c>
      <c r="F1357" s="46">
        <f t="shared" ref="F1357:G1357" si="927">+F1208*$K$3</f>
        <v>0</v>
      </c>
      <c r="G1357" s="46">
        <f t="shared" si="927"/>
        <v>0</v>
      </c>
    </row>
    <row r="1358" spans="1:8" ht="14" hidden="1" x14ac:dyDescent="0.15">
      <c r="A1358" s="39">
        <v>23</v>
      </c>
      <c r="B1358" s="40"/>
      <c r="C1358" s="46">
        <f t="shared" ref="C1358:E1358" si="928">+C1134*$K$4</f>
        <v>1522.16</v>
      </c>
      <c r="D1358" s="46">
        <f t="shared" si="928"/>
        <v>1294.26</v>
      </c>
      <c r="E1358" s="46">
        <f t="shared" si="928"/>
        <v>1003.2900000000001</v>
      </c>
      <c r="F1358" s="46">
        <f t="shared" ref="F1358:G1358" si="929">+F1209*$K$3</f>
        <v>0</v>
      </c>
      <c r="G1358" s="46">
        <f t="shared" si="929"/>
        <v>0</v>
      </c>
    </row>
    <row r="1359" spans="1:8" ht="14" hidden="1" x14ac:dyDescent="0.15">
      <c r="A1359" s="39">
        <v>24</v>
      </c>
      <c r="B1359" s="40"/>
      <c r="C1359" s="46">
        <f t="shared" ref="C1359:E1359" si="930">+C1135*$K$4</f>
        <v>1522.16</v>
      </c>
      <c r="D1359" s="46">
        <f t="shared" si="930"/>
        <v>1294.26</v>
      </c>
      <c r="E1359" s="46">
        <f t="shared" si="930"/>
        <v>1003.2900000000001</v>
      </c>
      <c r="F1359" s="46">
        <f t="shared" ref="F1359:G1359" si="931">+F1210*$K$3</f>
        <v>0</v>
      </c>
      <c r="G1359" s="46">
        <f t="shared" si="931"/>
        <v>0</v>
      </c>
    </row>
    <row r="1360" spans="1:8" ht="14" hidden="1" x14ac:dyDescent="0.15">
      <c r="A1360" s="39">
        <v>25</v>
      </c>
      <c r="B1360" s="40"/>
      <c r="C1360" s="46">
        <f t="shared" ref="C1360:E1360" si="932">+C1136*$K$4</f>
        <v>1617.5600000000002</v>
      </c>
      <c r="D1360" s="46">
        <f t="shared" si="932"/>
        <v>1384.89</v>
      </c>
      <c r="E1360" s="46">
        <f t="shared" si="932"/>
        <v>1063.18</v>
      </c>
      <c r="F1360" s="46">
        <f t="shared" ref="F1360:G1360" si="933">+F1211*$K$3</f>
        <v>0</v>
      </c>
      <c r="G1360" s="46">
        <f t="shared" si="933"/>
        <v>0</v>
      </c>
    </row>
    <row r="1361" spans="1:7" ht="14" hidden="1" x14ac:dyDescent="0.15">
      <c r="A1361" s="39">
        <v>26</v>
      </c>
      <c r="B1361" s="40"/>
      <c r="C1361" s="46">
        <f t="shared" ref="C1361:E1361" si="934">+C1137*$K$4</f>
        <v>1617.5600000000002</v>
      </c>
      <c r="D1361" s="46">
        <f t="shared" si="934"/>
        <v>1384.89</v>
      </c>
      <c r="E1361" s="46">
        <f t="shared" si="934"/>
        <v>1063.18</v>
      </c>
      <c r="F1361" s="46">
        <f t="shared" ref="F1361:G1361" si="935">+F1212*$K$3</f>
        <v>0</v>
      </c>
      <c r="G1361" s="46">
        <f t="shared" si="935"/>
        <v>0</v>
      </c>
    </row>
    <row r="1362" spans="1:7" ht="14" hidden="1" x14ac:dyDescent="0.15">
      <c r="A1362" s="39">
        <v>27</v>
      </c>
      <c r="B1362" s="40"/>
      <c r="C1362" s="46">
        <f t="shared" ref="C1362:E1362" si="936">+C1138*$K$4</f>
        <v>1617.5600000000002</v>
      </c>
      <c r="D1362" s="46">
        <f t="shared" si="936"/>
        <v>1384.89</v>
      </c>
      <c r="E1362" s="46">
        <f t="shared" si="936"/>
        <v>1063.18</v>
      </c>
      <c r="F1362" s="46">
        <f t="shared" ref="F1362:G1362" si="937">+F1213*$K$3</f>
        <v>0</v>
      </c>
      <c r="G1362" s="46">
        <f t="shared" si="937"/>
        <v>0</v>
      </c>
    </row>
    <row r="1363" spans="1:7" ht="14" hidden="1" x14ac:dyDescent="0.15">
      <c r="A1363" s="39">
        <v>28</v>
      </c>
      <c r="B1363" s="40"/>
      <c r="C1363" s="46">
        <f t="shared" ref="C1363:E1363" si="938">+C1139*$K$4</f>
        <v>1617.5600000000002</v>
      </c>
      <c r="D1363" s="46">
        <f t="shared" si="938"/>
        <v>1384.89</v>
      </c>
      <c r="E1363" s="46">
        <f t="shared" si="938"/>
        <v>1063.18</v>
      </c>
      <c r="F1363" s="46">
        <f t="shared" ref="F1363:G1363" si="939">+F1214*$K$3</f>
        <v>0</v>
      </c>
      <c r="G1363" s="46">
        <f t="shared" si="939"/>
        <v>0</v>
      </c>
    </row>
    <row r="1364" spans="1:7" ht="14" hidden="1" x14ac:dyDescent="0.15">
      <c r="A1364" s="39">
        <v>29</v>
      </c>
      <c r="B1364" s="40"/>
      <c r="C1364" s="46">
        <f t="shared" ref="C1364:E1364" si="940">+C1140*$K$4</f>
        <v>1617.5600000000002</v>
      </c>
      <c r="D1364" s="46">
        <f t="shared" si="940"/>
        <v>1384.89</v>
      </c>
      <c r="E1364" s="46">
        <f t="shared" si="940"/>
        <v>1063.18</v>
      </c>
      <c r="F1364" s="46">
        <f t="shared" ref="F1364:G1364" si="941">+F1215*$K$3</f>
        <v>0</v>
      </c>
      <c r="G1364" s="46">
        <f t="shared" si="941"/>
        <v>0</v>
      </c>
    </row>
    <row r="1365" spans="1:7" ht="14" hidden="1" x14ac:dyDescent="0.15">
      <c r="A1365" s="39">
        <v>30</v>
      </c>
      <c r="B1365" s="40"/>
      <c r="C1365" s="46">
        <f t="shared" ref="C1365:E1365" si="942">+C1141*$K$4</f>
        <v>1788.22</v>
      </c>
      <c r="D1365" s="46">
        <f t="shared" si="942"/>
        <v>1543.89</v>
      </c>
      <c r="E1365" s="46">
        <f t="shared" si="942"/>
        <v>1175.01</v>
      </c>
      <c r="F1365" s="46">
        <f t="shared" ref="F1365:G1365" si="943">+F1216*$K$3</f>
        <v>0</v>
      </c>
      <c r="G1365" s="46">
        <f t="shared" si="943"/>
        <v>0</v>
      </c>
    </row>
    <row r="1366" spans="1:7" ht="14" hidden="1" x14ac:dyDescent="0.15">
      <c r="A1366" s="39">
        <v>31</v>
      </c>
      <c r="B1366" s="40"/>
      <c r="C1366" s="46">
        <f t="shared" ref="C1366:E1366" si="944">+C1142*$K$4</f>
        <v>1788.22</v>
      </c>
      <c r="D1366" s="46">
        <f t="shared" si="944"/>
        <v>1543.89</v>
      </c>
      <c r="E1366" s="46">
        <f t="shared" si="944"/>
        <v>1175.01</v>
      </c>
      <c r="F1366" s="46">
        <f t="shared" ref="F1366:G1366" si="945">+F1217*$K$3</f>
        <v>0</v>
      </c>
      <c r="G1366" s="46">
        <f t="shared" si="945"/>
        <v>0</v>
      </c>
    </row>
    <row r="1367" spans="1:7" ht="14" hidden="1" x14ac:dyDescent="0.15">
      <c r="A1367" s="39">
        <v>32</v>
      </c>
      <c r="B1367" s="40"/>
      <c r="C1367" s="46">
        <f t="shared" ref="C1367:E1367" si="946">+C1143*$K$4</f>
        <v>1788.22</v>
      </c>
      <c r="D1367" s="46">
        <f t="shared" si="946"/>
        <v>1543.89</v>
      </c>
      <c r="E1367" s="46">
        <f t="shared" si="946"/>
        <v>1175.01</v>
      </c>
      <c r="F1367" s="46">
        <f t="shared" ref="F1367:G1367" si="947">+F1218*$K$3</f>
        <v>0</v>
      </c>
      <c r="G1367" s="46">
        <f t="shared" si="947"/>
        <v>0</v>
      </c>
    </row>
    <row r="1368" spans="1:7" ht="14" hidden="1" x14ac:dyDescent="0.15">
      <c r="A1368" s="39">
        <v>33</v>
      </c>
      <c r="B1368" s="40"/>
      <c r="C1368" s="46">
        <f t="shared" ref="C1368:E1368" si="948">+C1144*$K$4</f>
        <v>1788.22</v>
      </c>
      <c r="D1368" s="46">
        <f t="shared" si="948"/>
        <v>1543.89</v>
      </c>
      <c r="E1368" s="46">
        <f t="shared" si="948"/>
        <v>1175.01</v>
      </c>
      <c r="F1368" s="46">
        <f t="shared" ref="F1368:G1368" si="949">+F1219*$K$3</f>
        <v>0</v>
      </c>
      <c r="G1368" s="46">
        <f t="shared" si="949"/>
        <v>0</v>
      </c>
    </row>
    <row r="1369" spans="1:7" ht="14" hidden="1" x14ac:dyDescent="0.15">
      <c r="A1369" s="39">
        <v>34</v>
      </c>
      <c r="B1369" s="40"/>
      <c r="C1369" s="46">
        <f t="shared" ref="C1369:E1369" si="950">+C1145*$K$4</f>
        <v>1788.22</v>
      </c>
      <c r="D1369" s="46">
        <f t="shared" si="950"/>
        <v>1543.89</v>
      </c>
      <c r="E1369" s="46">
        <f t="shared" si="950"/>
        <v>1175.01</v>
      </c>
      <c r="F1369" s="46">
        <f t="shared" ref="F1369:G1369" si="951">+F1220*$K$3</f>
        <v>0</v>
      </c>
      <c r="G1369" s="46">
        <f t="shared" si="951"/>
        <v>0</v>
      </c>
    </row>
    <row r="1370" spans="1:7" ht="14" hidden="1" x14ac:dyDescent="0.15">
      <c r="A1370" s="39">
        <v>35</v>
      </c>
      <c r="B1370" s="40"/>
      <c r="C1370" s="46">
        <f t="shared" ref="C1370:E1370" si="952">+C1146*$K$4</f>
        <v>1983.26</v>
      </c>
      <c r="D1370" s="46">
        <f t="shared" si="952"/>
        <v>1725.68</v>
      </c>
      <c r="E1370" s="46">
        <f t="shared" si="952"/>
        <v>1308.5700000000002</v>
      </c>
      <c r="F1370" s="46">
        <f t="shared" ref="F1370:G1370" si="953">+F1221*$K$3</f>
        <v>0</v>
      </c>
      <c r="G1370" s="46">
        <f t="shared" si="953"/>
        <v>0</v>
      </c>
    </row>
    <row r="1371" spans="1:7" ht="14" hidden="1" x14ac:dyDescent="0.15">
      <c r="A1371" s="39">
        <v>36</v>
      </c>
      <c r="B1371" s="40"/>
      <c r="C1371" s="46">
        <f t="shared" ref="C1371:E1371" si="954">+C1147*$K$4</f>
        <v>1983.26</v>
      </c>
      <c r="D1371" s="46">
        <f t="shared" si="954"/>
        <v>1725.68</v>
      </c>
      <c r="E1371" s="46">
        <f t="shared" si="954"/>
        <v>1308.5700000000002</v>
      </c>
      <c r="F1371" s="46">
        <f t="shared" ref="F1371:G1371" si="955">+F1222*$K$3</f>
        <v>0</v>
      </c>
      <c r="G1371" s="46">
        <f t="shared" si="955"/>
        <v>0</v>
      </c>
    </row>
    <row r="1372" spans="1:7" ht="14" hidden="1" x14ac:dyDescent="0.15">
      <c r="A1372" s="39">
        <v>37</v>
      </c>
      <c r="B1372" s="40"/>
      <c r="C1372" s="46">
        <f t="shared" ref="C1372:E1372" si="956">+C1148*$K$4</f>
        <v>1983.26</v>
      </c>
      <c r="D1372" s="46">
        <f t="shared" si="956"/>
        <v>1725.68</v>
      </c>
      <c r="E1372" s="46">
        <f t="shared" si="956"/>
        <v>1308.5700000000002</v>
      </c>
      <c r="F1372" s="46">
        <f t="shared" ref="F1372:G1372" si="957">+F1223*$K$3</f>
        <v>0</v>
      </c>
      <c r="G1372" s="46">
        <f t="shared" si="957"/>
        <v>0</v>
      </c>
    </row>
    <row r="1373" spans="1:7" ht="14" hidden="1" x14ac:dyDescent="0.15">
      <c r="A1373" s="39">
        <v>38</v>
      </c>
      <c r="B1373" s="40"/>
      <c r="C1373" s="46">
        <f t="shared" ref="C1373:E1373" si="958">+C1149*$K$4</f>
        <v>1983.26</v>
      </c>
      <c r="D1373" s="46">
        <f t="shared" si="958"/>
        <v>1725.68</v>
      </c>
      <c r="E1373" s="46">
        <f t="shared" si="958"/>
        <v>1308.5700000000002</v>
      </c>
      <c r="F1373" s="46">
        <f t="shared" ref="F1373:G1373" si="959">+F1224*$K$3</f>
        <v>0</v>
      </c>
      <c r="G1373" s="46">
        <f t="shared" si="959"/>
        <v>0</v>
      </c>
    </row>
    <row r="1374" spans="1:7" ht="14" hidden="1" x14ac:dyDescent="0.15">
      <c r="A1374" s="39">
        <v>39</v>
      </c>
      <c r="B1374" s="40"/>
      <c r="C1374" s="46">
        <f t="shared" ref="C1374:E1374" si="960">+C1150*$K$4</f>
        <v>1983.26</v>
      </c>
      <c r="D1374" s="46">
        <f t="shared" si="960"/>
        <v>1725.68</v>
      </c>
      <c r="E1374" s="46">
        <f t="shared" si="960"/>
        <v>1308.5700000000002</v>
      </c>
      <c r="F1374" s="46">
        <f t="shared" ref="F1374:G1374" si="961">+F1225*$K$3</f>
        <v>0</v>
      </c>
      <c r="G1374" s="46">
        <f t="shared" si="961"/>
        <v>0</v>
      </c>
    </row>
    <row r="1375" spans="1:7" ht="14" hidden="1" x14ac:dyDescent="0.15">
      <c r="A1375" s="39">
        <v>40</v>
      </c>
      <c r="B1375" s="40"/>
      <c r="C1375" s="46">
        <f t="shared" ref="C1375:E1375" si="962">+C1151*$K$4</f>
        <v>2212.2200000000003</v>
      </c>
      <c r="D1375" s="46">
        <f t="shared" si="962"/>
        <v>1935.5600000000002</v>
      </c>
      <c r="E1375" s="46">
        <f t="shared" si="962"/>
        <v>1465.98</v>
      </c>
      <c r="F1375" s="46">
        <f t="shared" ref="F1375:G1375" si="963">+F1226*$K$3</f>
        <v>0</v>
      </c>
      <c r="G1375" s="46">
        <f t="shared" si="963"/>
        <v>0</v>
      </c>
    </row>
    <row r="1376" spans="1:7" ht="14" hidden="1" x14ac:dyDescent="0.15">
      <c r="A1376" s="39">
        <v>41</v>
      </c>
      <c r="B1376" s="40"/>
      <c r="C1376" s="46">
        <f t="shared" ref="C1376:E1376" si="964">+C1152*$K$4</f>
        <v>2212.2200000000003</v>
      </c>
      <c r="D1376" s="46">
        <f t="shared" si="964"/>
        <v>1935.5600000000002</v>
      </c>
      <c r="E1376" s="46">
        <f t="shared" si="964"/>
        <v>1465.98</v>
      </c>
      <c r="F1376" s="46">
        <f t="shared" ref="F1376:G1376" si="965">+F1227*$K$3</f>
        <v>0</v>
      </c>
      <c r="G1376" s="46">
        <f t="shared" si="965"/>
        <v>0</v>
      </c>
    </row>
    <row r="1377" spans="1:7" ht="14" hidden="1" x14ac:dyDescent="0.15">
      <c r="A1377" s="39">
        <v>42</v>
      </c>
      <c r="B1377" s="40"/>
      <c r="C1377" s="46">
        <f t="shared" ref="C1377:E1377" si="966">+C1153*$K$4</f>
        <v>2212.2200000000003</v>
      </c>
      <c r="D1377" s="46">
        <f t="shared" si="966"/>
        <v>1935.5600000000002</v>
      </c>
      <c r="E1377" s="46">
        <f t="shared" si="966"/>
        <v>1465.98</v>
      </c>
      <c r="F1377" s="46">
        <f t="shared" ref="F1377:G1377" si="967">+F1228*$K$3</f>
        <v>0</v>
      </c>
      <c r="G1377" s="46">
        <f t="shared" si="967"/>
        <v>0</v>
      </c>
    </row>
    <row r="1378" spans="1:7" ht="14" hidden="1" x14ac:dyDescent="0.15">
      <c r="A1378" s="39">
        <v>43</v>
      </c>
      <c r="B1378" s="40"/>
      <c r="C1378" s="46">
        <f t="shared" ref="C1378:E1378" si="968">+C1154*$K$4</f>
        <v>2212.2200000000003</v>
      </c>
      <c r="D1378" s="46">
        <f t="shared" si="968"/>
        <v>1935.5600000000002</v>
      </c>
      <c r="E1378" s="46">
        <f t="shared" si="968"/>
        <v>1465.98</v>
      </c>
      <c r="F1378" s="46">
        <f t="shared" ref="F1378:G1378" si="969">+F1229*$K$3</f>
        <v>0</v>
      </c>
      <c r="G1378" s="46">
        <f t="shared" si="969"/>
        <v>0</v>
      </c>
    </row>
    <row r="1379" spans="1:7" ht="14" hidden="1" x14ac:dyDescent="0.15">
      <c r="A1379" s="39">
        <v>44</v>
      </c>
      <c r="B1379" s="40"/>
      <c r="C1379" s="46">
        <f t="shared" ref="C1379:E1379" si="970">+C1155*$K$4</f>
        <v>2212.2200000000003</v>
      </c>
      <c r="D1379" s="46">
        <f t="shared" si="970"/>
        <v>1935.5600000000002</v>
      </c>
      <c r="E1379" s="46">
        <f t="shared" si="970"/>
        <v>1465.98</v>
      </c>
      <c r="F1379" s="46">
        <f t="shared" ref="F1379:G1379" si="971">+F1230*$K$3</f>
        <v>0</v>
      </c>
      <c r="G1379" s="46">
        <f t="shared" si="971"/>
        <v>0</v>
      </c>
    </row>
    <row r="1380" spans="1:7" ht="14" hidden="1" x14ac:dyDescent="0.15">
      <c r="A1380" s="39">
        <v>45</v>
      </c>
      <c r="B1380" s="40"/>
      <c r="C1380" s="46">
        <f t="shared" ref="C1380:E1380" si="972">+C1156*$K$4</f>
        <v>2469.27</v>
      </c>
      <c r="D1380" s="46">
        <f t="shared" si="972"/>
        <v>2166.6400000000003</v>
      </c>
      <c r="E1380" s="46">
        <f t="shared" si="972"/>
        <v>1643.53</v>
      </c>
      <c r="F1380" s="46">
        <f t="shared" ref="F1380:G1380" si="973">+F1231*$K$3</f>
        <v>0</v>
      </c>
      <c r="G1380" s="46">
        <f t="shared" si="973"/>
        <v>0</v>
      </c>
    </row>
    <row r="1381" spans="1:7" ht="14" hidden="1" x14ac:dyDescent="0.15">
      <c r="A1381" s="39">
        <v>46</v>
      </c>
      <c r="B1381" s="40"/>
      <c r="C1381" s="46">
        <f t="shared" ref="C1381:E1381" si="974">+C1157*$K$4</f>
        <v>2469.27</v>
      </c>
      <c r="D1381" s="46">
        <f t="shared" si="974"/>
        <v>2166.6400000000003</v>
      </c>
      <c r="E1381" s="46">
        <f t="shared" si="974"/>
        <v>1643.53</v>
      </c>
      <c r="F1381" s="46">
        <f t="shared" ref="F1381:G1381" si="975">+F1232*$K$3</f>
        <v>0</v>
      </c>
      <c r="G1381" s="46">
        <f t="shared" si="975"/>
        <v>0</v>
      </c>
    </row>
    <row r="1382" spans="1:7" ht="14" hidden="1" x14ac:dyDescent="0.15">
      <c r="A1382" s="39">
        <v>47</v>
      </c>
      <c r="B1382" s="40"/>
      <c r="C1382" s="46">
        <f t="shared" ref="C1382:E1382" si="976">+C1158*$K$4</f>
        <v>2469.27</v>
      </c>
      <c r="D1382" s="46">
        <f t="shared" si="976"/>
        <v>2166.6400000000003</v>
      </c>
      <c r="E1382" s="46">
        <f t="shared" si="976"/>
        <v>1643.53</v>
      </c>
      <c r="F1382" s="46">
        <f t="shared" ref="F1382:G1382" si="977">+F1233*$K$3</f>
        <v>0</v>
      </c>
      <c r="G1382" s="46">
        <f t="shared" si="977"/>
        <v>0</v>
      </c>
    </row>
    <row r="1383" spans="1:7" ht="14" hidden="1" x14ac:dyDescent="0.15">
      <c r="A1383" s="39">
        <v>48</v>
      </c>
      <c r="B1383" s="40"/>
      <c r="C1383" s="46">
        <f t="shared" ref="C1383:E1383" si="978">+C1159*$K$4</f>
        <v>2469.27</v>
      </c>
      <c r="D1383" s="46">
        <f t="shared" si="978"/>
        <v>2166.6400000000003</v>
      </c>
      <c r="E1383" s="46">
        <f t="shared" si="978"/>
        <v>1643.53</v>
      </c>
      <c r="F1383" s="46">
        <f t="shared" ref="F1383:G1383" si="979">+F1234*$K$3</f>
        <v>0</v>
      </c>
      <c r="G1383" s="46">
        <f t="shared" si="979"/>
        <v>0</v>
      </c>
    </row>
    <row r="1384" spans="1:7" ht="14" hidden="1" x14ac:dyDescent="0.15">
      <c r="A1384" s="39">
        <v>49</v>
      </c>
      <c r="B1384" s="40"/>
      <c r="C1384" s="46">
        <f t="shared" ref="C1384:E1384" si="980">+C1160*$K$4</f>
        <v>2469.27</v>
      </c>
      <c r="D1384" s="46">
        <f t="shared" si="980"/>
        <v>2166.6400000000003</v>
      </c>
      <c r="E1384" s="46">
        <f t="shared" si="980"/>
        <v>1643.53</v>
      </c>
      <c r="F1384" s="46">
        <f t="shared" ref="F1384:G1384" si="981">+F1235*$K$3</f>
        <v>0</v>
      </c>
      <c r="G1384" s="46">
        <f t="shared" si="981"/>
        <v>0</v>
      </c>
    </row>
    <row r="1385" spans="1:7" ht="14" hidden="1" x14ac:dyDescent="0.15">
      <c r="A1385" s="39">
        <v>50</v>
      </c>
      <c r="B1385" s="40"/>
      <c r="C1385" s="46">
        <f t="shared" ref="C1385:E1385" si="982">+C1161*$K$4</f>
        <v>2759.1800000000003</v>
      </c>
      <c r="D1385" s="46">
        <f t="shared" si="982"/>
        <v>2425.81</v>
      </c>
      <c r="E1385" s="46">
        <f t="shared" si="982"/>
        <v>1847.0500000000002</v>
      </c>
      <c r="F1385" s="46">
        <f t="shared" ref="F1385:G1385" si="983">+F1236*$K$3</f>
        <v>0</v>
      </c>
      <c r="G1385" s="46">
        <f t="shared" si="983"/>
        <v>0</v>
      </c>
    </row>
    <row r="1386" spans="1:7" ht="14" hidden="1" x14ac:dyDescent="0.15">
      <c r="A1386" s="39">
        <v>51</v>
      </c>
      <c r="B1386" s="40"/>
      <c r="C1386" s="46">
        <f t="shared" ref="C1386:E1386" si="984">+C1162*$K$4</f>
        <v>2759.1800000000003</v>
      </c>
      <c r="D1386" s="46">
        <f t="shared" si="984"/>
        <v>2425.81</v>
      </c>
      <c r="E1386" s="46">
        <f t="shared" si="984"/>
        <v>1847.0500000000002</v>
      </c>
      <c r="F1386" s="46">
        <f t="shared" ref="F1386:G1386" si="985">+F1237*$K$3</f>
        <v>0</v>
      </c>
      <c r="G1386" s="46">
        <f t="shared" si="985"/>
        <v>0</v>
      </c>
    </row>
    <row r="1387" spans="1:7" ht="14" hidden="1" x14ac:dyDescent="0.15">
      <c r="A1387" s="39">
        <v>52</v>
      </c>
      <c r="B1387" s="40"/>
      <c r="C1387" s="46">
        <f t="shared" ref="C1387:E1387" si="986">+C1163*$K$4</f>
        <v>2759.1800000000003</v>
      </c>
      <c r="D1387" s="46">
        <f t="shared" si="986"/>
        <v>2425.81</v>
      </c>
      <c r="E1387" s="46">
        <f t="shared" si="986"/>
        <v>1847.0500000000002</v>
      </c>
      <c r="F1387" s="46">
        <f t="shared" ref="F1387:G1387" si="987">+F1238*$K$3</f>
        <v>0</v>
      </c>
      <c r="G1387" s="46">
        <f t="shared" si="987"/>
        <v>0</v>
      </c>
    </row>
    <row r="1388" spans="1:7" ht="14" hidden="1" x14ac:dyDescent="0.15">
      <c r="A1388" s="39">
        <v>53</v>
      </c>
      <c r="B1388" s="40"/>
      <c r="C1388" s="46">
        <f t="shared" ref="C1388:E1388" si="988">+C1164*$K$4</f>
        <v>2759.1800000000003</v>
      </c>
      <c r="D1388" s="46">
        <f t="shared" si="988"/>
        <v>2425.81</v>
      </c>
      <c r="E1388" s="46">
        <f t="shared" si="988"/>
        <v>1847.0500000000002</v>
      </c>
      <c r="F1388" s="46">
        <f t="shared" ref="F1388:G1388" si="989">+F1239*$K$3</f>
        <v>0</v>
      </c>
      <c r="G1388" s="46">
        <f t="shared" si="989"/>
        <v>0</v>
      </c>
    </row>
    <row r="1389" spans="1:7" ht="14" hidden="1" x14ac:dyDescent="0.15">
      <c r="A1389" s="39">
        <v>54</v>
      </c>
      <c r="B1389" s="41"/>
      <c r="C1389" s="46">
        <f t="shared" ref="C1389:E1389" si="990">+C1165*$K$4</f>
        <v>2759.1800000000003</v>
      </c>
      <c r="D1389" s="46">
        <f t="shared" si="990"/>
        <v>2425.81</v>
      </c>
      <c r="E1389" s="46">
        <f t="shared" si="990"/>
        <v>1847.0500000000002</v>
      </c>
      <c r="F1389" s="46">
        <f t="shared" ref="F1389:G1389" si="991">+F1240*$K$3</f>
        <v>0</v>
      </c>
      <c r="G1389" s="46">
        <f t="shared" si="991"/>
        <v>0</v>
      </c>
    </row>
    <row r="1390" spans="1:7" ht="14" hidden="1" x14ac:dyDescent="0.15">
      <c r="A1390" s="39">
        <v>55</v>
      </c>
      <c r="B1390" s="41"/>
      <c r="C1390" s="46">
        <f t="shared" ref="C1390:E1390" si="992">+C1166*$K$4</f>
        <v>3077.71</v>
      </c>
      <c r="D1390" s="46">
        <f t="shared" si="992"/>
        <v>2712.54</v>
      </c>
      <c r="E1390" s="46">
        <f t="shared" si="992"/>
        <v>2072.83</v>
      </c>
      <c r="F1390" s="46">
        <f t="shared" ref="F1390:G1390" si="993">+F1241*$K$3</f>
        <v>0</v>
      </c>
      <c r="G1390" s="46">
        <f t="shared" si="993"/>
        <v>0</v>
      </c>
    </row>
    <row r="1391" spans="1:7" ht="14" hidden="1" x14ac:dyDescent="0.15">
      <c r="A1391" s="39">
        <v>56</v>
      </c>
      <c r="B1391" s="41"/>
      <c r="C1391" s="46">
        <f t="shared" ref="C1391:E1391" si="994">+C1167*$K$4</f>
        <v>3077.71</v>
      </c>
      <c r="D1391" s="46">
        <f t="shared" si="994"/>
        <v>2712.54</v>
      </c>
      <c r="E1391" s="46">
        <f t="shared" si="994"/>
        <v>2072.83</v>
      </c>
      <c r="F1391" s="46">
        <f t="shared" ref="F1391:G1391" si="995">+F1242*$K$3</f>
        <v>0</v>
      </c>
      <c r="G1391" s="46">
        <f t="shared" si="995"/>
        <v>0</v>
      </c>
    </row>
    <row r="1392" spans="1:7" ht="14" hidden="1" x14ac:dyDescent="0.15">
      <c r="A1392" s="39">
        <v>57</v>
      </c>
      <c r="B1392" s="41"/>
      <c r="C1392" s="46">
        <f t="shared" ref="C1392:E1392" si="996">+C1168*$K$4</f>
        <v>3077.71</v>
      </c>
      <c r="D1392" s="46">
        <f t="shared" si="996"/>
        <v>2712.54</v>
      </c>
      <c r="E1392" s="46">
        <f t="shared" si="996"/>
        <v>2072.83</v>
      </c>
      <c r="F1392" s="46">
        <f t="shared" ref="F1392:G1392" si="997">+F1243*$K$3</f>
        <v>0</v>
      </c>
      <c r="G1392" s="46">
        <f t="shared" si="997"/>
        <v>0</v>
      </c>
    </row>
    <row r="1393" spans="1:7" ht="14" hidden="1" x14ac:dyDescent="0.15">
      <c r="A1393" s="39">
        <v>58</v>
      </c>
      <c r="B1393" s="41"/>
      <c r="C1393" s="46">
        <f t="shared" ref="C1393:E1393" si="998">+C1169*$K$4</f>
        <v>3077.71</v>
      </c>
      <c r="D1393" s="46">
        <f t="shared" si="998"/>
        <v>2712.54</v>
      </c>
      <c r="E1393" s="46">
        <f t="shared" si="998"/>
        <v>2072.83</v>
      </c>
      <c r="F1393" s="46">
        <f t="shared" ref="F1393:G1393" si="999">+F1244*$K$3</f>
        <v>0</v>
      </c>
      <c r="G1393" s="46">
        <f t="shared" si="999"/>
        <v>0</v>
      </c>
    </row>
    <row r="1394" spans="1:7" ht="14" hidden="1" x14ac:dyDescent="0.15">
      <c r="A1394" s="39">
        <v>59</v>
      </c>
      <c r="B1394" s="41"/>
      <c r="C1394" s="46">
        <f t="shared" ref="C1394:E1394" si="1000">+C1170*$K$4</f>
        <v>3077.71</v>
      </c>
      <c r="D1394" s="46">
        <f t="shared" si="1000"/>
        <v>2712.54</v>
      </c>
      <c r="E1394" s="46">
        <f t="shared" si="1000"/>
        <v>2072.83</v>
      </c>
      <c r="F1394" s="46">
        <f t="shared" ref="F1394:G1394" si="1001">+F1245*$K$3</f>
        <v>0</v>
      </c>
      <c r="G1394" s="46">
        <f t="shared" si="1001"/>
        <v>0</v>
      </c>
    </row>
    <row r="1395" spans="1:7" ht="14" hidden="1" x14ac:dyDescent="0.15">
      <c r="A1395" s="39">
        <v>60</v>
      </c>
      <c r="B1395" s="41"/>
      <c r="C1395" s="46">
        <f t="shared" ref="C1395:E1395" si="1002">+C1171*$K$4</f>
        <v>3293.42</v>
      </c>
      <c r="D1395" s="46">
        <f t="shared" si="1002"/>
        <v>2902.28</v>
      </c>
      <c r="E1395" s="46">
        <f t="shared" si="1002"/>
        <v>2223.88</v>
      </c>
      <c r="F1395" s="46">
        <f t="shared" ref="F1395:G1395" si="1003">+F1246*$K$3</f>
        <v>0</v>
      </c>
      <c r="G1395" s="46">
        <f t="shared" si="1003"/>
        <v>0</v>
      </c>
    </row>
    <row r="1396" spans="1:7" ht="14" hidden="1" x14ac:dyDescent="0.15">
      <c r="A1396" s="39">
        <v>61</v>
      </c>
      <c r="B1396" s="41"/>
      <c r="C1396" s="46">
        <f t="shared" ref="C1396:E1396" si="1004">+C1172*$K$4</f>
        <v>3665.48</v>
      </c>
      <c r="D1396" s="46">
        <f t="shared" si="1004"/>
        <v>3233</v>
      </c>
      <c r="E1396" s="46">
        <f t="shared" si="1004"/>
        <v>2489.4100000000003</v>
      </c>
      <c r="F1396" s="46">
        <f t="shared" ref="F1396:G1396" si="1005">+F1247*$K$3</f>
        <v>0</v>
      </c>
      <c r="G1396" s="46">
        <f t="shared" si="1005"/>
        <v>0</v>
      </c>
    </row>
    <row r="1397" spans="1:7" ht="14" hidden="1" x14ac:dyDescent="0.15">
      <c r="A1397" s="39">
        <v>62</v>
      </c>
      <c r="B1397" s="41"/>
      <c r="C1397" s="46">
        <f t="shared" ref="C1397:E1397" si="1006">+C1173*$K$4</f>
        <v>4071.9900000000002</v>
      </c>
      <c r="D1397" s="46">
        <f t="shared" si="1006"/>
        <v>3591.28</v>
      </c>
      <c r="E1397" s="46">
        <f t="shared" si="1006"/>
        <v>2780.38</v>
      </c>
      <c r="F1397" s="46">
        <f t="shared" ref="F1397:G1397" si="1007">+F1248*$K$3</f>
        <v>0</v>
      </c>
      <c r="G1397" s="46">
        <f t="shared" si="1007"/>
        <v>0</v>
      </c>
    </row>
    <row r="1398" spans="1:7" ht="14" hidden="1" x14ac:dyDescent="0.15">
      <c r="A1398" s="39">
        <v>63</v>
      </c>
      <c r="B1398" s="41"/>
      <c r="C1398" s="46">
        <f t="shared" ref="C1398:E1398" si="1008">+C1174*$K$4</f>
        <v>4508.71</v>
      </c>
      <c r="D1398" s="46">
        <f t="shared" si="1008"/>
        <v>3975</v>
      </c>
      <c r="E1398" s="46">
        <f t="shared" si="1008"/>
        <v>3093.61</v>
      </c>
      <c r="F1398" s="46">
        <f t="shared" ref="F1398:G1398" si="1009">+F1249*$K$3</f>
        <v>0</v>
      </c>
      <c r="G1398" s="46">
        <f t="shared" si="1009"/>
        <v>0</v>
      </c>
    </row>
    <row r="1399" spans="1:7" ht="14" hidden="1" x14ac:dyDescent="0.15">
      <c r="A1399" s="39">
        <v>64</v>
      </c>
      <c r="B1399" s="41"/>
      <c r="C1399" s="46">
        <f t="shared" ref="C1399:E1399" si="1010">+C1175*$K$4</f>
        <v>4975.1100000000006</v>
      </c>
      <c r="D1399" s="46">
        <f t="shared" si="1010"/>
        <v>4386.2800000000007</v>
      </c>
      <c r="E1399" s="46">
        <f t="shared" si="1010"/>
        <v>3430.1600000000003</v>
      </c>
      <c r="F1399" s="46">
        <f t="shared" ref="F1399:G1399" si="1011">+F1250*$K$3</f>
        <v>0</v>
      </c>
      <c r="G1399" s="46">
        <f t="shared" si="1011"/>
        <v>0</v>
      </c>
    </row>
    <row r="1400" spans="1:7" ht="14" hidden="1" x14ac:dyDescent="0.15">
      <c r="A1400" s="39">
        <v>65</v>
      </c>
      <c r="B1400" s="41"/>
      <c r="C1400" s="46">
        <f t="shared" ref="C1400:E1400" si="1012">+C1176*$K$4</f>
        <v>5477.02</v>
      </c>
      <c r="D1400" s="46">
        <f t="shared" si="1012"/>
        <v>4822.47</v>
      </c>
      <c r="E1400" s="46">
        <f t="shared" si="1012"/>
        <v>3792.15</v>
      </c>
      <c r="F1400" s="46">
        <f t="shared" ref="F1400:G1400" si="1013">+F1251*$K$3</f>
        <v>0</v>
      </c>
      <c r="G1400" s="46">
        <f t="shared" si="1013"/>
        <v>0</v>
      </c>
    </row>
    <row r="1401" spans="1:7" ht="14" hidden="1" x14ac:dyDescent="0.15">
      <c r="A1401" s="39">
        <v>66</v>
      </c>
      <c r="B1401" s="41"/>
      <c r="C1401" s="46">
        <f t="shared" ref="C1401:E1401" si="1014">+C1177*$K$4</f>
        <v>6007.02</v>
      </c>
      <c r="D1401" s="46">
        <f t="shared" si="1014"/>
        <v>5286.22</v>
      </c>
      <c r="E1401" s="46">
        <f t="shared" si="1014"/>
        <v>4176.4000000000005</v>
      </c>
      <c r="F1401" s="46">
        <f t="shared" ref="F1401:G1401" si="1015">+F1252*$K$3</f>
        <v>0</v>
      </c>
      <c r="G1401" s="46">
        <f t="shared" si="1015"/>
        <v>0</v>
      </c>
    </row>
    <row r="1402" spans="1:7" ht="14" hidden="1" x14ac:dyDescent="0.15">
      <c r="A1402" s="39">
        <v>67</v>
      </c>
      <c r="B1402" s="41"/>
      <c r="C1402" s="46">
        <f t="shared" ref="C1402:E1402" si="1016">+C1178*$K$4</f>
        <v>6569.88</v>
      </c>
      <c r="D1402" s="46">
        <f t="shared" si="1016"/>
        <v>5777</v>
      </c>
      <c r="E1402" s="46">
        <f t="shared" si="1016"/>
        <v>4583.97</v>
      </c>
      <c r="F1402" s="46">
        <f t="shared" ref="F1402:G1402" si="1017">+F1253*$K$3</f>
        <v>0</v>
      </c>
      <c r="G1402" s="46">
        <f t="shared" si="1017"/>
        <v>0</v>
      </c>
    </row>
    <row r="1403" spans="1:7" ht="14" hidden="1" x14ac:dyDescent="0.15">
      <c r="A1403" s="39">
        <v>68</v>
      </c>
      <c r="B1403" s="41"/>
      <c r="C1403" s="46">
        <f t="shared" ref="C1403:E1403" si="1018">+C1179*$K$4</f>
        <v>7164.54</v>
      </c>
      <c r="D1403" s="46">
        <f t="shared" si="1018"/>
        <v>6294.2800000000007</v>
      </c>
      <c r="E1403" s="46">
        <f t="shared" si="1018"/>
        <v>5016.45</v>
      </c>
      <c r="F1403" s="46">
        <f t="shared" ref="F1403:G1403" si="1019">+F1254*$K$3</f>
        <v>0</v>
      </c>
      <c r="G1403" s="46">
        <f t="shared" si="1019"/>
        <v>0</v>
      </c>
    </row>
    <row r="1404" spans="1:7" ht="14" hidden="1" x14ac:dyDescent="0.15">
      <c r="A1404" s="39">
        <v>69</v>
      </c>
      <c r="B1404" s="41"/>
      <c r="C1404" s="46">
        <f t="shared" ref="C1404:E1404" si="1020">+C1180*$K$4</f>
        <v>7790.47</v>
      </c>
      <c r="D1404" s="46">
        <f t="shared" si="1020"/>
        <v>6837</v>
      </c>
      <c r="E1404" s="46">
        <f t="shared" si="1020"/>
        <v>5474.37</v>
      </c>
      <c r="F1404" s="46">
        <f t="shared" ref="F1404:G1404" si="1021">+F1255*$K$3</f>
        <v>0</v>
      </c>
      <c r="G1404" s="46">
        <f t="shared" si="1021"/>
        <v>0</v>
      </c>
    </row>
    <row r="1405" spans="1:7" ht="14" hidden="1" x14ac:dyDescent="0.15">
      <c r="A1405" s="39">
        <v>70</v>
      </c>
      <c r="B1405" s="41"/>
      <c r="C1405" s="46">
        <f t="shared" ref="C1405:E1405" si="1022">+C1181*$K$4</f>
        <v>8448.2000000000007</v>
      </c>
      <c r="D1405" s="46">
        <f t="shared" si="1022"/>
        <v>7407.2800000000007</v>
      </c>
      <c r="E1405" s="46">
        <f t="shared" si="1022"/>
        <v>5952.96</v>
      </c>
      <c r="F1405" s="46">
        <f t="shared" ref="F1405:G1405" si="1023">+F1256*$K$3</f>
        <v>0</v>
      </c>
      <c r="G1405" s="46">
        <f t="shared" si="1023"/>
        <v>0</v>
      </c>
    </row>
    <row r="1406" spans="1:7" ht="14" hidden="1" x14ac:dyDescent="0.15">
      <c r="A1406" s="39">
        <v>71</v>
      </c>
      <c r="B1406" s="41"/>
      <c r="C1406" s="46">
        <f t="shared" ref="C1406:E1406" si="1024">+C1182*$K$4</f>
        <v>9137.73</v>
      </c>
      <c r="D1406" s="46">
        <f t="shared" si="1024"/>
        <v>8004.06</v>
      </c>
      <c r="E1406" s="46">
        <f t="shared" si="1024"/>
        <v>6456.46</v>
      </c>
      <c r="F1406" s="46">
        <f t="shared" ref="F1406:G1406" si="1025">+F1257*$K$3</f>
        <v>0</v>
      </c>
      <c r="G1406" s="46">
        <f t="shared" si="1025"/>
        <v>0</v>
      </c>
    </row>
    <row r="1407" spans="1:7" ht="14" hidden="1" x14ac:dyDescent="0.15">
      <c r="A1407" s="39">
        <v>72</v>
      </c>
      <c r="B1407" s="41"/>
      <c r="C1407" s="46">
        <f t="shared" ref="C1407:E1407" si="1026">+C1183*$K$4</f>
        <v>9856.94</v>
      </c>
      <c r="D1407" s="46">
        <f t="shared" si="1026"/>
        <v>8627.34</v>
      </c>
      <c r="E1407" s="46">
        <f t="shared" si="1026"/>
        <v>6983.2800000000007</v>
      </c>
      <c r="F1407" s="46">
        <f t="shared" ref="F1407:G1407" si="1027">+F1258*$K$3</f>
        <v>0</v>
      </c>
      <c r="G1407" s="46">
        <f t="shared" si="1027"/>
        <v>0</v>
      </c>
    </row>
    <row r="1408" spans="1:7" ht="14" hidden="1" x14ac:dyDescent="0.15">
      <c r="A1408" s="39">
        <v>73</v>
      </c>
      <c r="B1408" s="41"/>
      <c r="C1408" s="46">
        <f t="shared" ref="C1408:E1408" si="1028">+C1184*$K$4</f>
        <v>10609.54</v>
      </c>
      <c r="D1408" s="46">
        <f t="shared" si="1028"/>
        <v>9277.1200000000008</v>
      </c>
      <c r="E1408" s="46">
        <f t="shared" si="1028"/>
        <v>7535.01</v>
      </c>
      <c r="F1408" s="46">
        <f t="shared" ref="F1408:G1408" si="1029">+F1259*$K$3</f>
        <v>0</v>
      </c>
      <c r="G1408" s="46">
        <f t="shared" si="1029"/>
        <v>0</v>
      </c>
    </row>
    <row r="1409" spans="1:7" ht="14" hidden="1" x14ac:dyDescent="0.15">
      <c r="A1409" s="39">
        <v>74</v>
      </c>
      <c r="B1409" s="41"/>
      <c r="C1409" s="46">
        <f t="shared" ref="C1409:E1409" si="1030">+C1185*$K$4</f>
        <v>11392.880000000001</v>
      </c>
      <c r="D1409" s="46">
        <f t="shared" si="1030"/>
        <v>9953.4</v>
      </c>
      <c r="E1409" s="46">
        <f t="shared" si="1030"/>
        <v>8109</v>
      </c>
      <c r="F1409" s="46">
        <f t="shared" ref="F1409:G1409" si="1031">+F1260*$K$3</f>
        <v>0</v>
      </c>
      <c r="G1409" s="46">
        <f t="shared" si="1031"/>
        <v>0</v>
      </c>
    </row>
    <row r="1410" spans="1:7" ht="14" hidden="1" x14ac:dyDescent="0.15">
      <c r="A1410" s="39">
        <v>75</v>
      </c>
      <c r="B1410" s="41"/>
      <c r="C1410" s="46">
        <f t="shared" ref="C1410:E1410" si="1032">+C1186*$K$4</f>
        <v>12208.02</v>
      </c>
      <c r="D1410" s="46">
        <f t="shared" si="1032"/>
        <v>10655.65</v>
      </c>
      <c r="E1410" s="46">
        <f t="shared" si="1032"/>
        <v>8706.84</v>
      </c>
      <c r="F1410" s="46">
        <f t="shared" ref="F1410:G1410" si="1033">+F1261*$K$3</f>
        <v>0</v>
      </c>
      <c r="G1410" s="46">
        <f t="shared" si="1033"/>
        <v>0</v>
      </c>
    </row>
    <row r="1411" spans="1:7" ht="14" hidden="1" x14ac:dyDescent="0.15">
      <c r="A1411" s="39">
        <v>76</v>
      </c>
      <c r="B1411" s="41"/>
      <c r="C1411" s="46">
        <f t="shared" ref="C1411:E1411" si="1034">+C1187*$K$4</f>
        <v>12208.02</v>
      </c>
      <c r="D1411" s="46">
        <f t="shared" si="1034"/>
        <v>10655.65</v>
      </c>
      <c r="E1411" s="46">
        <f t="shared" si="1034"/>
        <v>8706.84</v>
      </c>
      <c r="F1411" s="46">
        <f t="shared" ref="F1411:G1411" si="1035">+F1262*$K$3</f>
        <v>0</v>
      </c>
      <c r="G1411" s="46">
        <f t="shared" si="1035"/>
        <v>0</v>
      </c>
    </row>
    <row r="1412" spans="1:7" ht="14" hidden="1" x14ac:dyDescent="0.15">
      <c r="A1412" s="39">
        <v>77</v>
      </c>
      <c r="B1412" s="41"/>
      <c r="C1412" s="46">
        <f t="shared" ref="C1412:E1412" si="1036">+C1188*$K$4</f>
        <v>12208.02</v>
      </c>
      <c r="D1412" s="46">
        <f t="shared" si="1036"/>
        <v>10655.65</v>
      </c>
      <c r="E1412" s="46">
        <f t="shared" si="1036"/>
        <v>8706.84</v>
      </c>
      <c r="F1412" s="46">
        <f t="shared" ref="F1412:G1412" si="1037">+F1263*$K$3</f>
        <v>0</v>
      </c>
      <c r="G1412" s="46">
        <f t="shared" si="1037"/>
        <v>0</v>
      </c>
    </row>
    <row r="1413" spans="1:7" ht="14" hidden="1" x14ac:dyDescent="0.15">
      <c r="A1413" s="39">
        <v>78</v>
      </c>
      <c r="B1413" s="41"/>
      <c r="C1413" s="46">
        <f t="shared" ref="C1413:E1413" si="1038">+C1189*$K$4</f>
        <v>12208.02</v>
      </c>
      <c r="D1413" s="46">
        <f t="shared" si="1038"/>
        <v>10655.65</v>
      </c>
      <c r="E1413" s="46">
        <f t="shared" si="1038"/>
        <v>8706.84</v>
      </c>
      <c r="F1413" s="46">
        <f t="shared" ref="F1413:G1413" si="1039">+F1264*$K$3</f>
        <v>0</v>
      </c>
      <c r="G1413" s="46">
        <f t="shared" si="1039"/>
        <v>0</v>
      </c>
    </row>
    <row r="1414" spans="1:7" ht="14" hidden="1" x14ac:dyDescent="0.15">
      <c r="A1414" s="39">
        <v>79</v>
      </c>
      <c r="B1414" s="41"/>
      <c r="C1414" s="46">
        <f t="shared" ref="C1414:E1414" si="1040">+C1190*$K$4</f>
        <v>12208.02</v>
      </c>
      <c r="D1414" s="46">
        <f t="shared" si="1040"/>
        <v>10655.65</v>
      </c>
      <c r="E1414" s="46">
        <f t="shared" si="1040"/>
        <v>8706.84</v>
      </c>
      <c r="F1414" s="46">
        <f t="shared" ref="F1414:G1414" si="1041">+F1265*$K$3</f>
        <v>0</v>
      </c>
      <c r="G1414" s="46">
        <f t="shared" si="1041"/>
        <v>0</v>
      </c>
    </row>
    <row r="1415" spans="1:7" ht="14" hidden="1" x14ac:dyDescent="0.15">
      <c r="A1415" s="39">
        <v>80</v>
      </c>
      <c r="B1415" s="41"/>
      <c r="C1415" s="46">
        <f t="shared" ref="C1415:E1415" si="1042">+C1191*$K$4</f>
        <v>12208.02</v>
      </c>
      <c r="D1415" s="46">
        <f t="shared" si="1042"/>
        <v>10655.65</v>
      </c>
      <c r="E1415" s="46">
        <f t="shared" si="1042"/>
        <v>8706.84</v>
      </c>
      <c r="F1415" s="46">
        <f t="shared" ref="F1415:G1415" si="1043">+F1266*$K$3</f>
        <v>0</v>
      </c>
      <c r="G1415" s="46">
        <f t="shared" si="1043"/>
        <v>0</v>
      </c>
    </row>
    <row r="1416" spans="1:7" ht="14" hidden="1" x14ac:dyDescent="0.15">
      <c r="A1416" s="39">
        <v>81</v>
      </c>
      <c r="B1416" s="41"/>
      <c r="C1416" s="46">
        <f t="shared" ref="C1416:E1416" si="1044">+C1192*$K$4</f>
        <v>12208.02</v>
      </c>
      <c r="D1416" s="46">
        <f t="shared" si="1044"/>
        <v>10655.65</v>
      </c>
      <c r="E1416" s="46">
        <f t="shared" si="1044"/>
        <v>8706.84</v>
      </c>
      <c r="F1416" s="46">
        <f t="shared" ref="F1416:G1416" si="1045">+F1267*$K$3</f>
        <v>0</v>
      </c>
      <c r="G1416" s="46">
        <f t="shared" si="1045"/>
        <v>0</v>
      </c>
    </row>
    <row r="1417" spans="1:7" ht="14" hidden="1" x14ac:dyDescent="0.15">
      <c r="A1417" s="39">
        <v>82</v>
      </c>
      <c r="B1417" s="41"/>
      <c r="C1417" s="46">
        <f t="shared" ref="C1417:E1417" si="1046">+C1193*$K$4</f>
        <v>12208.02</v>
      </c>
      <c r="D1417" s="46">
        <f t="shared" si="1046"/>
        <v>10655.65</v>
      </c>
      <c r="E1417" s="46">
        <f t="shared" si="1046"/>
        <v>8706.84</v>
      </c>
      <c r="F1417" s="46">
        <f t="shared" ref="F1417:G1417" si="1047">+F1268*$K$3</f>
        <v>0</v>
      </c>
      <c r="G1417" s="46">
        <f t="shared" si="1047"/>
        <v>0</v>
      </c>
    </row>
    <row r="1418" spans="1:7" ht="14" hidden="1" x14ac:dyDescent="0.15">
      <c r="A1418" s="39">
        <v>83</v>
      </c>
      <c r="B1418" s="41"/>
      <c r="C1418" s="46">
        <f t="shared" ref="C1418:E1418" si="1048">+C1194*$K$4</f>
        <v>12208.02</v>
      </c>
      <c r="D1418" s="46">
        <f t="shared" si="1048"/>
        <v>10655.65</v>
      </c>
      <c r="E1418" s="46">
        <f t="shared" si="1048"/>
        <v>8706.84</v>
      </c>
      <c r="F1418" s="46">
        <f t="shared" ref="F1418:G1418" si="1049">+F1269*$K$3</f>
        <v>0</v>
      </c>
      <c r="G1418" s="46">
        <f t="shared" si="1049"/>
        <v>0</v>
      </c>
    </row>
    <row r="1419" spans="1:7" ht="14" hidden="1" x14ac:dyDescent="0.15">
      <c r="A1419" s="39">
        <v>84</v>
      </c>
      <c r="B1419" s="41" t="s">
        <v>3</v>
      </c>
      <c r="C1419" s="46">
        <f t="shared" ref="C1419:E1419" si="1050">+C1195*$K$4</f>
        <v>12208.02</v>
      </c>
      <c r="D1419" s="46">
        <f t="shared" si="1050"/>
        <v>10655.65</v>
      </c>
      <c r="E1419" s="46">
        <f t="shared" si="1050"/>
        <v>8706.84</v>
      </c>
      <c r="F1419" s="46">
        <f t="shared" ref="F1419:G1419" si="1051">+F1270*$K$3</f>
        <v>0</v>
      </c>
      <c r="G1419" s="46">
        <f t="shared" si="1051"/>
        <v>0</v>
      </c>
    </row>
    <row r="1420" spans="1:7" ht="14" hidden="1" x14ac:dyDescent="0.15">
      <c r="A1420" s="39">
        <v>1</v>
      </c>
      <c r="B1420" s="41" t="s">
        <v>4</v>
      </c>
      <c r="C1420" s="46">
        <f t="shared" ref="C1420:E1420" si="1052">+C1196*$K$4</f>
        <v>648.72</v>
      </c>
      <c r="D1420" s="46">
        <f t="shared" si="1052"/>
        <v>546.43000000000006</v>
      </c>
      <c r="E1420" s="46">
        <f t="shared" si="1052"/>
        <v>427.18</v>
      </c>
      <c r="F1420" s="46">
        <f t="shared" ref="F1420:G1420" si="1053">+F1271*$K$3</f>
        <v>0</v>
      </c>
      <c r="G1420" s="46">
        <f t="shared" si="1053"/>
        <v>0</v>
      </c>
    </row>
    <row r="1421" spans="1:7" ht="14" hidden="1" x14ac:dyDescent="0.15">
      <c r="A1421" s="39">
        <v>2</v>
      </c>
      <c r="B1421" s="41" t="s">
        <v>1</v>
      </c>
      <c r="C1421" s="46">
        <f t="shared" ref="C1421:E1421" si="1054">+C1197*$K$4</f>
        <v>1101.3400000000001</v>
      </c>
      <c r="D1421" s="46">
        <f t="shared" si="1054"/>
        <v>927.5</v>
      </c>
      <c r="E1421" s="46">
        <f t="shared" si="1054"/>
        <v>727.16000000000008</v>
      </c>
      <c r="F1421" s="46">
        <f t="shared" ref="F1421:G1422" si="1055">+F1272*$K$3</f>
        <v>0</v>
      </c>
      <c r="G1421" s="46">
        <f t="shared" si="1055"/>
        <v>0</v>
      </c>
    </row>
    <row r="1422" spans="1:7" ht="14" hidden="1" x14ac:dyDescent="0.15">
      <c r="A1422" s="39">
        <v>3</v>
      </c>
      <c r="B1422" s="41" t="s">
        <v>5</v>
      </c>
      <c r="C1422" s="46">
        <f t="shared" ref="C1422:E1422" si="1056">+C1198*$K$4</f>
        <v>1554.49</v>
      </c>
      <c r="D1422" s="46">
        <f t="shared" si="1056"/>
        <v>1308.5700000000002</v>
      </c>
      <c r="E1422" s="46">
        <f t="shared" si="1056"/>
        <v>1026.6100000000001</v>
      </c>
      <c r="F1422" s="46">
        <f t="shared" si="1055"/>
        <v>0</v>
      </c>
      <c r="G1422" s="46">
        <f t="shared" si="1055"/>
        <v>0</v>
      </c>
    </row>
    <row r="1423" spans="1:7" ht="14" hidden="1" thickBot="1" x14ac:dyDescent="0.2"/>
    <row r="1424" spans="1:7" ht="18" hidden="1" x14ac:dyDescent="0.2">
      <c r="A1424" s="383" t="s">
        <v>22</v>
      </c>
      <c r="B1424" s="384"/>
      <c r="C1424" s="384"/>
      <c r="D1424" s="384"/>
      <c r="E1424" s="384"/>
      <c r="F1424" s="384"/>
      <c r="G1424" s="385"/>
    </row>
    <row r="1425" spans="1:8" ht="18" hidden="1" x14ac:dyDescent="0.2">
      <c r="A1425" s="386" t="s">
        <v>11</v>
      </c>
      <c r="B1425" s="387"/>
      <c r="C1425" s="387"/>
      <c r="D1425" s="387"/>
      <c r="E1425" s="387"/>
      <c r="F1425" s="387"/>
      <c r="G1425" s="388"/>
      <c r="H1425" s="47"/>
    </row>
    <row r="1426" spans="1:8" hidden="1" x14ac:dyDescent="0.15">
      <c r="A1426" s="380" t="s">
        <v>0</v>
      </c>
      <c r="B1426" s="381"/>
      <c r="C1426" s="381"/>
      <c r="D1426" s="381"/>
      <c r="E1426" s="381"/>
      <c r="F1426" s="381"/>
      <c r="G1426" s="382"/>
    </row>
    <row r="1427" spans="1:8" hidden="1" x14ac:dyDescent="0.15">
      <c r="A1427" s="39" t="s">
        <v>2</v>
      </c>
      <c r="B1427" s="40" t="s">
        <v>2</v>
      </c>
      <c r="C1427" s="53">
        <v>0</v>
      </c>
      <c r="D1427" s="53">
        <v>1000</v>
      </c>
      <c r="E1427" s="53"/>
      <c r="F1427" s="17"/>
      <c r="G1427" s="17"/>
    </row>
    <row r="1428" spans="1:8" ht="14" hidden="1" x14ac:dyDescent="0.15">
      <c r="A1428" s="39">
        <v>18</v>
      </c>
      <c r="B1428" s="40"/>
      <c r="C1428" s="46">
        <f>+C905*$K$4</f>
        <v>11117.28</v>
      </c>
      <c r="D1428" s="46">
        <f>+D905*$K$4</f>
        <v>7173.02</v>
      </c>
      <c r="E1428" s="46">
        <f>+E905*$K$4</f>
        <v>0</v>
      </c>
      <c r="F1428" s="46">
        <f>+F905*$K$4</f>
        <v>0</v>
      </c>
      <c r="G1428" s="46">
        <f t="shared" ref="G1428" si="1057">+G754*$K$3</f>
        <v>0</v>
      </c>
    </row>
    <row r="1429" spans="1:8" ht="14" hidden="1" x14ac:dyDescent="0.15">
      <c r="A1429" s="39">
        <v>19</v>
      </c>
      <c r="B1429" s="40"/>
      <c r="C1429" s="46">
        <f t="shared" ref="C1429:F1429" si="1058">+C906*$K$4</f>
        <v>11117.28</v>
      </c>
      <c r="D1429" s="46">
        <f t="shared" si="1058"/>
        <v>7173.02</v>
      </c>
      <c r="E1429" s="46">
        <f t="shared" si="1058"/>
        <v>0</v>
      </c>
      <c r="F1429" s="46">
        <f t="shared" si="1058"/>
        <v>0</v>
      </c>
      <c r="G1429" s="46">
        <f t="shared" ref="G1429" si="1059">+G755*$K$3</f>
        <v>0</v>
      </c>
    </row>
    <row r="1430" spans="1:8" ht="14" hidden="1" x14ac:dyDescent="0.15">
      <c r="A1430" s="39">
        <v>20</v>
      </c>
      <c r="B1430" s="40"/>
      <c r="C1430" s="46">
        <f t="shared" ref="C1430:F1430" si="1060">+C907*$K$4</f>
        <v>11117.28</v>
      </c>
      <c r="D1430" s="46">
        <f t="shared" si="1060"/>
        <v>7173.02</v>
      </c>
      <c r="E1430" s="46">
        <f t="shared" si="1060"/>
        <v>0</v>
      </c>
      <c r="F1430" s="46">
        <f t="shared" si="1060"/>
        <v>0</v>
      </c>
      <c r="G1430" s="46">
        <f t="shared" ref="G1430" si="1061">+G756*$K$3</f>
        <v>0</v>
      </c>
    </row>
    <row r="1431" spans="1:8" ht="14" hidden="1" x14ac:dyDescent="0.15">
      <c r="A1431" s="39">
        <v>21</v>
      </c>
      <c r="B1431" s="40"/>
      <c r="C1431" s="46">
        <f t="shared" ref="C1431:F1431" si="1062">+C908*$K$4</f>
        <v>11117.28</v>
      </c>
      <c r="D1431" s="46">
        <f t="shared" si="1062"/>
        <v>7173.02</v>
      </c>
      <c r="E1431" s="46">
        <f t="shared" si="1062"/>
        <v>0</v>
      </c>
      <c r="F1431" s="46">
        <f t="shared" si="1062"/>
        <v>0</v>
      </c>
      <c r="G1431" s="46">
        <f t="shared" ref="G1431" si="1063">+G757*$K$3</f>
        <v>0</v>
      </c>
    </row>
    <row r="1432" spans="1:8" ht="14" hidden="1" x14ac:dyDescent="0.15">
      <c r="A1432" s="39">
        <v>22</v>
      </c>
      <c r="B1432" s="40"/>
      <c r="C1432" s="46">
        <f t="shared" ref="C1432:F1432" si="1064">+C909*$K$4</f>
        <v>11117.28</v>
      </c>
      <c r="D1432" s="46">
        <f t="shared" si="1064"/>
        <v>7173.02</v>
      </c>
      <c r="E1432" s="46">
        <f t="shared" si="1064"/>
        <v>0</v>
      </c>
      <c r="F1432" s="46">
        <f t="shared" si="1064"/>
        <v>0</v>
      </c>
      <c r="G1432" s="46">
        <f t="shared" ref="G1432" si="1065">+G758*$K$3</f>
        <v>0</v>
      </c>
    </row>
    <row r="1433" spans="1:8" ht="14" hidden="1" x14ac:dyDescent="0.15">
      <c r="A1433" s="39">
        <v>23</v>
      </c>
      <c r="B1433" s="40"/>
      <c r="C1433" s="46">
        <f t="shared" ref="C1433:F1433" si="1066">+C910*$K$4</f>
        <v>11117.28</v>
      </c>
      <c r="D1433" s="46">
        <f t="shared" si="1066"/>
        <v>7173.02</v>
      </c>
      <c r="E1433" s="46">
        <f t="shared" si="1066"/>
        <v>0</v>
      </c>
      <c r="F1433" s="46">
        <f t="shared" si="1066"/>
        <v>0</v>
      </c>
      <c r="G1433" s="46">
        <f t="shared" ref="G1433" si="1067">+G759*$K$3</f>
        <v>0</v>
      </c>
    </row>
    <row r="1434" spans="1:8" ht="14" hidden="1" x14ac:dyDescent="0.15">
      <c r="A1434" s="39">
        <v>24</v>
      </c>
      <c r="B1434" s="40"/>
      <c r="C1434" s="46">
        <f t="shared" ref="C1434:F1434" si="1068">+C911*$K$4</f>
        <v>11117.28</v>
      </c>
      <c r="D1434" s="46">
        <f t="shared" si="1068"/>
        <v>7173.02</v>
      </c>
      <c r="E1434" s="46">
        <f t="shared" si="1068"/>
        <v>0</v>
      </c>
      <c r="F1434" s="46">
        <f t="shared" si="1068"/>
        <v>0</v>
      </c>
      <c r="G1434" s="46">
        <f t="shared" ref="G1434" si="1069">+G760*$K$3</f>
        <v>0</v>
      </c>
    </row>
    <row r="1435" spans="1:8" ht="14" hidden="1" x14ac:dyDescent="0.15">
      <c r="A1435" s="39">
        <v>25</v>
      </c>
      <c r="B1435" s="40"/>
      <c r="C1435" s="46">
        <f t="shared" ref="C1435:F1435" si="1070">+C912*$K$4</f>
        <v>11920.76</v>
      </c>
      <c r="D1435" s="46">
        <f t="shared" si="1070"/>
        <v>7691.3600000000006</v>
      </c>
      <c r="E1435" s="46">
        <f t="shared" si="1070"/>
        <v>0</v>
      </c>
      <c r="F1435" s="46">
        <f t="shared" si="1070"/>
        <v>0</v>
      </c>
      <c r="G1435" s="46">
        <f t="shared" ref="G1435" si="1071">+G761*$K$3</f>
        <v>0</v>
      </c>
    </row>
    <row r="1436" spans="1:8" ht="14" hidden="1" x14ac:dyDescent="0.15">
      <c r="A1436" s="39">
        <v>26</v>
      </c>
      <c r="B1436" s="40"/>
      <c r="C1436" s="46">
        <f t="shared" ref="C1436:F1436" si="1072">+C913*$K$4</f>
        <v>11920.76</v>
      </c>
      <c r="D1436" s="46">
        <f t="shared" si="1072"/>
        <v>7691.3600000000006</v>
      </c>
      <c r="E1436" s="46">
        <f t="shared" si="1072"/>
        <v>0</v>
      </c>
      <c r="F1436" s="46">
        <f t="shared" si="1072"/>
        <v>0</v>
      </c>
      <c r="G1436" s="46">
        <f t="shared" ref="G1436" si="1073">+G762*$K$3</f>
        <v>0</v>
      </c>
    </row>
    <row r="1437" spans="1:8" ht="14" hidden="1" x14ac:dyDescent="0.15">
      <c r="A1437" s="39">
        <v>27</v>
      </c>
      <c r="B1437" s="40"/>
      <c r="C1437" s="46">
        <f t="shared" ref="C1437:F1437" si="1074">+C914*$K$4</f>
        <v>11920.76</v>
      </c>
      <c r="D1437" s="46">
        <f t="shared" si="1074"/>
        <v>7691.3600000000006</v>
      </c>
      <c r="E1437" s="46">
        <f t="shared" si="1074"/>
        <v>0</v>
      </c>
      <c r="F1437" s="46">
        <f t="shared" si="1074"/>
        <v>0</v>
      </c>
      <c r="G1437" s="46">
        <f t="shared" ref="G1437" si="1075">+G763*$K$3</f>
        <v>0</v>
      </c>
    </row>
    <row r="1438" spans="1:8" ht="14" hidden="1" x14ac:dyDescent="0.15">
      <c r="A1438" s="39">
        <v>28</v>
      </c>
      <c r="B1438" s="40"/>
      <c r="C1438" s="46">
        <f t="shared" ref="C1438:F1438" si="1076">+C915*$K$4</f>
        <v>11920.76</v>
      </c>
      <c r="D1438" s="46">
        <f t="shared" si="1076"/>
        <v>7691.3600000000006</v>
      </c>
      <c r="E1438" s="46">
        <f t="shared" si="1076"/>
        <v>0</v>
      </c>
      <c r="F1438" s="46">
        <f t="shared" si="1076"/>
        <v>0</v>
      </c>
      <c r="G1438" s="46">
        <f t="shared" ref="G1438" si="1077">+G764*$K$3</f>
        <v>0</v>
      </c>
    </row>
    <row r="1439" spans="1:8" ht="14" hidden="1" x14ac:dyDescent="0.15">
      <c r="A1439" s="39">
        <v>29</v>
      </c>
      <c r="B1439" s="40"/>
      <c r="C1439" s="46">
        <f t="shared" ref="C1439:F1439" si="1078">+C916*$K$4</f>
        <v>11920.76</v>
      </c>
      <c r="D1439" s="46">
        <f t="shared" si="1078"/>
        <v>7691.3600000000006</v>
      </c>
      <c r="E1439" s="46">
        <f t="shared" si="1078"/>
        <v>0</v>
      </c>
      <c r="F1439" s="46">
        <f t="shared" si="1078"/>
        <v>0</v>
      </c>
      <c r="G1439" s="46">
        <f t="shared" ref="G1439" si="1079">+G765*$K$3</f>
        <v>0</v>
      </c>
    </row>
    <row r="1440" spans="1:8" ht="14" hidden="1" x14ac:dyDescent="0.15">
      <c r="A1440" s="39">
        <v>30</v>
      </c>
      <c r="B1440" s="40"/>
      <c r="C1440" s="46">
        <f t="shared" ref="C1440:F1440" si="1080">+C917*$K$4</f>
        <v>13306.18</v>
      </c>
      <c r="D1440" s="46">
        <f t="shared" si="1080"/>
        <v>8585.4700000000012</v>
      </c>
      <c r="E1440" s="46">
        <f t="shared" si="1080"/>
        <v>0</v>
      </c>
      <c r="F1440" s="46">
        <f t="shared" si="1080"/>
        <v>0</v>
      </c>
      <c r="G1440" s="46">
        <f t="shared" ref="G1440" si="1081">+G766*$K$3</f>
        <v>0</v>
      </c>
    </row>
    <row r="1441" spans="1:7" ht="14" hidden="1" x14ac:dyDescent="0.15">
      <c r="A1441" s="39">
        <v>31</v>
      </c>
      <c r="B1441" s="40"/>
      <c r="C1441" s="46">
        <f t="shared" ref="C1441:F1441" si="1082">+C918*$K$4</f>
        <v>13306.18</v>
      </c>
      <c r="D1441" s="46">
        <f t="shared" si="1082"/>
        <v>8585.4700000000012</v>
      </c>
      <c r="E1441" s="46">
        <f t="shared" si="1082"/>
        <v>0</v>
      </c>
      <c r="F1441" s="46">
        <f t="shared" si="1082"/>
        <v>0</v>
      </c>
      <c r="G1441" s="46">
        <f t="shared" ref="G1441" si="1083">+G767*$K$3</f>
        <v>0</v>
      </c>
    </row>
    <row r="1442" spans="1:7" ht="14" hidden="1" x14ac:dyDescent="0.15">
      <c r="A1442" s="39">
        <v>32</v>
      </c>
      <c r="B1442" s="40"/>
      <c r="C1442" s="46">
        <f t="shared" ref="C1442:F1442" si="1084">+C919*$K$4</f>
        <v>13306.18</v>
      </c>
      <c r="D1442" s="46">
        <f t="shared" si="1084"/>
        <v>8585.4700000000012</v>
      </c>
      <c r="E1442" s="46">
        <f t="shared" si="1084"/>
        <v>0</v>
      </c>
      <c r="F1442" s="46">
        <f t="shared" si="1084"/>
        <v>0</v>
      </c>
      <c r="G1442" s="46">
        <f t="shared" ref="G1442" si="1085">+G768*$K$3</f>
        <v>0</v>
      </c>
    </row>
    <row r="1443" spans="1:7" ht="14" hidden="1" x14ac:dyDescent="0.15">
      <c r="A1443" s="39">
        <v>33</v>
      </c>
      <c r="B1443" s="40"/>
      <c r="C1443" s="46">
        <f t="shared" ref="C1443:F1443" si="1086">+C920*$K$4</f>
        <v>13306.18</v>
      </c>
      <c r="D1443" s="46">
        <f t="shared" si="1086"/>
        <v>8585.4700000000012</v>
      </c>
      <c r="E1443" s="46">
        <f t="shared" si="1086"/>
        <v>0</v>
      </c>
      <c r="F1443" s="46">
        <f t="shared" si="1086"/>
        <v>0</v>
      </c>
      <c r="G1443" s="46">
        <f t="shared" ref="G1443" si="1087">+G769*$K$3</f>
        <v>0</v>
      </c>
    </row>
    <row r="1444" spans="1:7" ht="14" hidden="1" x14ac:dyDescent="0.15">
      <c r="A1444" s="39">
        <v>34</v>
      </c>
      <c r="B1444" s="40"/>
      <c r="C1444" s="46">
        <f t="shared" ref="C1444:F1444" si="1088">+C921*$K$4</f>
        <v>13306.18</v>
      </c>
      <c r="D1444" s="46">
        <f t="shared" si="1088"/>
        <v>8585.4700000000012</v>
      </c>
      <c r="E1444" s="46">
        <f t="shared" si="1088"/>
        <v>0</v>
      </c>
      <c r="F1444" s="46">
        <f t="shared" si="1088"/>
        <v>0</v>
      </c>
      <c r="G1444" s="46">
        <f t="shared" ref="G1444" si="1089">+G770*$K$3</f>
        <v>0</v>
      </c>
    </row>
    <row r="1445" spans="1:7" ht="14" hidden="1" x14ac:dyDescent="0.15">
      <c r="A1445" s="39">
        <v>35</v>
      </c>
      <c r="B1445" s="40"/>
      <c r="C1445" s="46">
        <f t="shared" ref="C1445:F1445" si="1090">+C922*$K$4</f>
        <v>14883.990000000002</v>
      </c>
      <c r="D1445" s="46">
        <f t="shared" si="1090"/>
        <v>9603.07</v>
      </c>
      <c r="E1445" s="46">
        <f t="shared" si="1090"/>
        <v>0</v>
      </c>
      <c r="F1445" s="46">
        <f t="shared" si="1090"/>
        <v>0</v>
      </c>
      <c r="G1445" s="46">
        <f t="shared" ref="G1445" si="1091">+G771*$K$3</f>
        <v>0</v>
      </c>
    </row>
    <row r="1446" spans="1:7" ht="14" hidden="1" x14ac:dyDescent="0.15">
      <c r="A1446" s="39">
        <v>36</v>
      </c>
      <c r="B1446" s="40"/>
      <c r="C1446" s="46">
        <f t="shared" ref="C1446:F1446" si="1092">+C923*$K$4</f>
        <v>14883.990000000002</v>
      </c>
      <c r="D1446" s="46">
        <f t="shared" si="1092"/>
        <v>9603.07</v>
      </c>
      <c r="E1446" s="46">
        <f t="shared" si="1092"/>
        <v>0</v>
      </c>
      <c r="F1446" s="46">
        <f t="shared" si="1092"/>
        <v>0</v>
      </c>
      <c r="G1446" s="46">
        <f t="shared" ref="G1446" si="1093">+G772*$K$3</f>
        <v>0</v>
      </c>
    </row>
    <row r="1447" spans="1:7" ht="14" hidden="1" x14ac:dyDescent="0.15">
      <c r="A1447" s="39">
        <v>37</v>
      </c>
      <c r="B1447" s="40"/>
      <c r="C1447" s="46">
        <f t="shared" ref="C1447:F1447" si="1094">+C924*$K$4</f>
        <v>14883.990000000002</v>
      </c>
      <c r="D1447" s="46">
        <f t="shared" si="1094"/>
        <v>9603.07</v>
      </c>
      <c r="E1447" s="46">
        <f t="shared" si="1094"/>
        <v>0</v>
      </c>
      <c r="F1447" s="46">
        <f t="shared" si="1094"/>
        <v>0</v>
      </c>
      <c r="G1447" s="46">
        <f t="shared" ref="G1447" si="1095">+G773*$K$3</f>
        <v>0</v>
      </c>
    </row>
    <row r="1448" spans="1:7" ht="14" hidden="1" x14ac:dyDescent="0.15">
      <c r="A1448" s="39">
        <v>38</v>
      </c>
      <c r="B1448" s="40"/>
      <c r="C1448" s="46">
        <f t="shared" ref="C1448:F1448" si="1096">+C925*$K$4</f>
        <v>14883.990000000002</v>
      </c>
      <c r="D1448" s="46">
        <f t="shared" si="1096"/>
        <v>9603.07</v>
      </c>
      <c r="E1448" s="46">
        <f t="shared" si="1096"/>
        <v>0</v>
      </c>
      <c r="F1448" s="46">
        <f t="shared" si="1096"/>
        <v>0</v>
      </c>
      <c r="G1448" s="46">
        <f t="shared" ref="G1448" si="1097">+G774*$K$3</f>
        <v>0</v>
      </c>
    </row>
    <row r="1449" spans="1:7" ht="14" hidden="1" x14ac:dyDescent="0.15">
      <c r="A1449" s="39">
        <v>39</v>
      </c>
      <c r="B1449" s="40"/>
      <c r="C1449" s="46">
        <f t="shared" ref="C1449:F1449" si="1098">+C926*$K$4</f>
        <v>14883.990000000002</v>
      </c>
      <c r="D1449" s="46">
        <f t="shared" si="1098"/>
        <v>9603.07</v>
      </c>
      <c r="E1449" s="46">
        <f t="shared" si="1098"/>
        <v>0</v>
      </c>
      <c r="F1449" s="46">
        <f t="shared" si="1098"/>
        <v>0</v>
      </c>
      <c r="G1449" s="46">
        <f t="shared" ref="G1449" si="1099">+G775*$K$3</f>
        <v>0</v>
      </c>
    </row>
    <row r="1450" spans="1:7" ht="14" hidden="1" x14ac:dyDescent="0.15">
      <c r="A1450" s="39">
        <v>40</v>
      </c>
      <c r="B1450" s="40"/>
      <c r="C1450" s="46">
        <f t="shared" ref="C1450:F1450" si="1100">+C927*$K$4</f>
        <v>16687.05</v>
      </c>
      <c r="D1450" s="46">
        <f t="shared" si="1100"/>
        <v>10765.890000000001</v>
      </c>
      <c r="E1450" s="46">
        <f t="shared" si="1100"/>
        <v>0</v>
      </c>
      <c r="F1450" s="46">
        <f t="shared" si="1100"/>
        <v>0</v>
      </c>
      <c r="G1450" s="46">
        <f t="shared" ref="G1450" si="1101">+G776*$K$3</f>
        <v>0</v>
      </c>
    </row>
    <row r="1451" spans="1:7" ht="14" hidden="1" x14ac:dyDescent="0.15">
      <c r="A1451" s="39">
        <v>41</v>
      </c>
      <c r="B1451" s="40"/>
      <c r="C1451" s="46">
        <f t="shared" ref="C1451:F1451" si="1102">+C928*$K$4</f>
        <v>16687.05</v>
      </c>
      <c r="D1451" s="46">
        <f t="shared" si="1102"/>
        <v>10765.890000000001</v>
      </c>
      <c r="E1451" s="46">
        <f t="shared" si="1102"/>
        <v>0</v>
      </c>
      <c r="F1451" s="46">
        <f t="shared" si="1102"/>
        <v>0</v>
      </c>
      <c r="G1451" s="46">
        <f t="shared" ref="G1451" si="1103">+G777*$K$3</f>
        <v>0</v>
      </c>
    </row>
    <row r="1452" spans="1:7" ht="14" hidden="1" x14ac:dyDescent="0.15">
      <c r="A1452" s="39">
        <v>42</v>
      </c>
      <c r="B1452" s="40"/>
      <c r="C1452" s="46">
        <f t="shared" ref="C1452:F1452" si="1104">+C929*$K$4</f>
        <v>16687.05</v>
      </c>
      <c r="D1452" s="46">
        <f t="shared" si="1104"/>
        <v>10765.890000000001</v>
      </c>
      <c r="E1452" s="46">
        <f t="shared" si="1104"/>
        <v>0</v>
      </c>
      <c r="F1452" s="46">
        <f t="shared" si="1104"/>
        <v>0</v>
      </c>
      <c r="G1452" s="46">
        <f t="shared" ref="G1452" si="1105">+G778*$K$3</f>
        <v>0</v>
      </c>
    </row>
    <row r="1453" spans="1:7" ht="14" hidden="1" x14ac:dyDescent="0.15">
      <c r="A1453" s="39">
        <v>43</v>
      </c>
      <c r="B1453" s="40"/>
      <c r="C1453" s="46">
        <f t="shared" ref="C1453:F1453" si="1106">+C930*$K$4</f>
        <v>16687.05</v>
      </c>
      <c r="D1453" s="46">
        <f t="shared" si="1106"/>
        <v>10765.890000000001</v>
      </c>
      <c r="E1453" s="46">
        <f t="shared" si="1106"/>
        <v>0</v>
      </c>
      <c r="F1453" s="46">
        <f t="shared" si="1106"/>
        <v>0</v>
      </c>
      <c r="G1453" s="46">
        <f t="shared" ref="G1453" si="1107">+G779*$K$3</f>
        <v>0</v>
      </c>
    </row>
    <row r="1454" spans="1:7" ht="14" hidden="1" x14ac:dyDescent="0.15">
      <c r="A1454" s="39">
        <v>44</v>
      </c>
      <c r="B1454" s="40"/>
      <c r="C1454" s="46">
        <f t="shared" ref="C1454:F1454" si="1108">+C931*$K$4</f>
        <v>16687.05</v>
      </c>
      <c r="D1454" s="46">
        <f t="shared" si="1108"/>
        <v>10765.890000000001</v>
      </c>
      <c r="E1454" s="46">
        <f t="shared" si="1108"/>
        <v>0</v>
      </c>
      <c r="F1454" s="46">
        <f t="shared" si="1108"/>
        <v>0</v>
      </c>
      <c r="G1454" s="46">
        <f t="shared" ref="G1454" si="1109">+G780*$K$3</f>
        <v>0</v>
      </c>
    </row>
    <row r="1455" spans="1:7" ht="14" hidden="1" x14ac:dyDescent="0.15">
      <c r="A1455" s="39">
        <v>45</v>
      </c>
      <c r="B1455" s="40"/>
      <c r="C1455" s="46">
        <f t="shared" ref="C1455:F1455" si="1110">+C932*$K$4</f>
        <v>18677.73</v>
      </c>
      <c r="D1455" s="46">
        <f t="shared" si="1110"/>
        <v>12051.140000000001</v>
      </c>
      <c r="E1455" s="46">
        <f t="shared" si="1110"/>
        <v>0</v>
      </c>
      <c r="F1455" s="46">
        <f t="shared" si="1110"/>
        <v>0</v>
      </c>
      <c r="G1455" s="46">
        <f t="shared" ref="G1455" si="1111">+G781*$K$3</f>
        <v>0</v>
      </c>
    </row>
    <row r="1456" spans="1:7" ht="14" hidden="1" x14ac:dyDescent="0.15">
      <c r="A1456" s="39">
        <v>46</v>
      </c>
      <c r="B1456" s="40"/>
      <c r="C1456" s="46">
        <f t="shared" ref="C1456:F1456" si="1112">+C933*$K$4</f>
        <v>18677.73</v>
      </c>
      <c r="D1456" s="46">
        <f t="shared" si="1112"/>
        <v>12051.140000000001</v>
      </c>
      <c r="E1456" s="46">
        <f t="shared" si="1112"/>
        <v>0</v>
      </c>
      <c r="F1456" s="46">
        <f t="shared" si="1112"/>
        <v>0</v>
      </c>
      <c r="G1456" s="46">
        <f t="shared" ref="G1456" si="1113">+G782*$K$3</f>
        <v>0</v>
      </c>
    </row>
    <row r="1457" spans="1:7" ht="14" hidden="1" x14ac:dyDescent="0.15">
      <c r="A1457" s="39">
        <v>47</v>
      </c>
      <c r="B1457" s="40"/>
      <c r="C1457" s="46">
        <f t="shared" ref="C1457:F1457" si="1114">+C934*$K$4</f>
        <v>18677.73</v>
      </c>
      <c r="D1457" s="46">
        <f t="shared" si="1114"/>
        <v>12051.140000000001</v>
      </c>
      <c r="E1457" s="46">
        <f t="shared" si="1114"/>
        <v>0</v>
      </c>
      <c r="F1457" s="46">
        <f t="shared" si="1114"/>
        <v>0</v>
      </c>
      <c r="G1457" s="46">
        <f t="shared" ref="G1457" si="1115">+G783*$K$3</f>
        <v>0</v>
      </c>
    </row>
    <row r="1458" spans="1:7" ht="14" hidden="1" x14ac:dyDescent="0.15">
      <c r="A1458" s="39">
        <v>48</v>
      </c>
      <c r="B1458" s="40"/>
      <c r="C1458" s="46">
        <f t="shared" ref="C1458:F1458" si="1116">+C935*$K$4</f>
        <v>18677.73</v>
      </c>
      <c r="D1458" s="46">
        <f t="shared" si="1116"/>
        <v>12051.140000000001</v>
      </c>
      <c r="E1458" s="46">
        <f t="shared" si="1116"/>
        <v>0</v>
      </c>
      <c r="F1458" s="46">
        <f t="shared" si="1116"/>
        <v>0</v>
      </c>
      <c r="G1458" s="46">
        <f t="shared" ref="G1458" si="1117">+G784*$K$3</f>
        <v>0</v>
      </c>
    </row>
    <row r="1459" spans="1:7" ht="14" hidden="1" x14ac:dyDescent="0.15">
      <c r="A1459" s="39">
        <v>49</v>
      </c>
      <c r="B1459" s="40"/>
      <c r="C1459" s="46">
        <f t="shared" ref="C1459:F1459" si="1118">+C936*$K$4</f>
        <v>18677.73</v>
      </c>
      <c r="D1459" s="46">
        <f t="shared" si="1118"/>
        <v>12051.140000000001</v>
      </c>
      <c r="E1459" s="46">
        <f t="shared" si="1118"/>
        <v>0</v>
      </c>
      <c r="F1459" s="46">
        <f t="shared" si="1118"/>
        <v>0</v>
      </c>
      <c r="G1459" s="46">
        <f t="shared" ref="G1459" si="1119">+G785*$K$3</f>
        <v>0</v>
      </c>
    </row>
    <row r="1460" spans="1:7" ht="14" hidden="1" x14ac:dyDescent="0.15">
      <c r="A1460" s="39">
        <v>50</v>
      </c>
      <c r="B1460" s="40"/>
      <c r="C1460" s="46">
        <f t="shared" ref="C1460:F1460" si="1120">+C937*$K$4</f>
        <v>20903.73</v>
      </c>
      <c r="D1460" s="46">
        <f t="shared" si="1120"/>
        <v>13487.44</v>
      </c>
      <c r="E1460" s="46">
        <f t="shared" si="1120"/>
        <v>0</v>
      </c>
      <c r="F1460" s="46">
        <f t="shared" si="1120"/>
        <v>0</v>
      </c>
      <c r="G1460" s="46">
        <f t="shared" ref="G1460" si="1121">+G786*$K$3</f>
        <v>0</v>
      </c>
    </row>
    <row r="1461" spans="1:7" ht="14" hidden="1" x14ac:dyDescent="0.15">
      <c r="A1461" s="39">
        <v>51</v>
      </c>
      <c r="B1461" s="40"/>
      <c r="C1461" s="46">
        <f t="shared" ref="C1461:F1461" si="1122">+C938*$K$4</f>
        <v>20903.73</v>
      </c>
      <c r="D1461" s="46">
        <f t="shared" si="1122"/>
        <v>13487.44</v>
      </c>
      <c r="E1461" s="46">
        <f t="shared" si="1122"/>
        <v>0</v>
      </c>
      <c r="F1461" s="46">
        <f t="shared" si="1122"/>
        <v>0</v>
      </c>
      <c r="G1461" s="46">
        <f t="shared" ref="G1461" si="1123">+G787*$K$3</f>
        <v>0</v>
      </c>
    </row>
    <row r="1462" spans="1:7" ht="14" hidden="1" x14ac:dyDescent="0.15">
      <c r="A1462" s="39">
        <v>52</v>
      </c>
      <c r="B1462" s="40"/>
      <c r="C1462" s="46">
        <f t="shared" ref="C1462:F1462" si="1124">+C939*$K$4</f>
        <v>20903.73</v>
      </c>
      <c r="D1462" s="46">
        <f t="shared" si="1124"/>
        <v>13487.44</v>
      </c>
      <c r="E1462" s="46">
        <f t="shared" si="1124"/>
        <v>0</v>
      </c>
      <c r="F1462" s="46">
        <f t="shared" si="1124"/>
        <v>0</v>
      </c>
      <c r="G1462" s="46">
        <f t="shared" ref="G1462" si="1125">+G788*$K$3</f>
        <v>0</v>
      </c>
    </row>
    <row r="1463" spans="1:7" ht="14" hidden="1" x14ac:dyDescent="0.15">
      <c r="A1463" s="39">
        <v>53</v>
      </c>
      <c r="B1463" s="40"/>
      <c r="C1463" s="46">
        <f t="shared" ref="C1463:F1463" si="1126">+C940*$K$4</f>
        <v>20903.73</v>
      </c>
      <c r="D1463" s="46">
        <f t="shared" si="1126"/>
        <v>13487.44</v>
      </c>
      <c r="E1463" s="46">
        <f t="shared" si="1126"/>
        <v>0</v>
      </c>
      <c r="F1463" s="46">
        <f t="shared" si="1126"/>
        <v>0</v>
      </c>
      <c r="G1463" s="46">
        <f t="shared" ref="G1463" si="1127">+G789*$K$3</f>
        <v>0</v>
      </c>
    </row>
    <row r="1464" spans="1:7" ht="14" hidden="1" x14ac:dyDescent="0.15">
      <c r="A1464" s="39">
        <v>54</v>
      </c>
      <c r="B1464" s="41"/>
      <c r="C1464" s="46">
        <f t="shared" ref="C1464:F1464" si="1128">+C941*$K$4</f>
        <v>20903.73</v>
      </c>
      <c r="D1464" s="46">
        <f t="shared" si="1128"/>
        <v>13487.44</v>
      </c>
      <c r="E1464" s="46">
        <f t="shared" si="1128"/>
        <v>0</v>
      </c>
      <c r="F1464" s="46">
        <f t="shared" si="1128"/>
        <v>0</v>
      </c>
      <c r="G1464" s="46">
        <f t="shared" ref="G1464" si="1129">+G790*$K$3</f>
        <v>0</v>
      </c>
    </row>
    <row r="1465" spans="1:7" ht="14" hidden="1" x14ac:dyDescent="0.15">
      <c r="A1465" s="39">
        <v>55</v>
      </c>
      <c r="B1465" s="41"/>
      <c r="C1465" s="46">
        <f t="shared" ref="C1465:F1465" si="1130">+C942*$K$4</f>
        <v>23349.15</v>
      </c>
      <c r="D1465" s="46">
        <f t="shared" si="1130"/>
        <v>15063.130000000001</v>
      </c>
      <c r="E1465" s="46">
        <f t="shared" si="1130"/>
        <v>0</v>
      </c>
      <c r="F1465" s="46">
        <f t="shared" si="1130"/>
        <v>0</v>
      </c>
      <c r="G1465" s="46">
        <f t="shared" ref="G1465" si="1131">+G791*$K$3</f>
        <v>0</v>
      </c>
    </row>
    <row r="1466" spans="1:7" ht="14" hidden="1" x14ac:dyDescent="0.15">
      <c r="A1466" s="39">
        <v>56</v>
      </c>
      <c r="B1466" s="41"/>
      <c r="C1466" s="46">
        <f t="shared" ref="C1466:F1466" si="1132">+C943*$K$4</f>
        <v>23349.15</v>
      </c>
      <c r="D1466" s="46">
        <f t="shared" si="1132"/>
        <v>15063.130000000001</v>
      </c>
      <c r="E1466" s="46">
        <f t="shared" si="1132"/>
        <v>0</v>
      </c>
      <c r="F1466" s="46">
        <f t="shared" si="1132"/>
        <v>0</v>
      </c>
      <c r="G1466" s="46">
        <f t="shared" ref="G1466" si="1133">+G792*$K$3</f>
        <v>0</v>
      </c>
    </row>
    <row r="1467" spans="1:7" ht="14" hidden="1" x14ac:dyDescent="0.15">
      <c r="A1467" s="39">
        <v>57</v>
      </c>
      <c r="B1467" s="41"/>
      <c r="C1467" s="46">
        <f t="shared" ref="C1467:F1467" si="1134">+C944*$K$4</f>
        <v>23349.15</v>
      </c>
      <c r="D1467" s="46">
        <f t="shared" si="1134"/>
        <v>15063.130000000001</v>
      </c>
      <c r="E1467" s="46">
        <f t="shared" si="1134"/>
        <v>0</v>
      </c>
      <c r="F1467" s="46">
        <f t="shared" si="1134"/>
        <v>0</v>
      </c>
      <c r="G1467" s="46">
        <f t="shared" ref="G1467" si="1135">+G793*$K$3</f>
        <v>0</v>
      </c>
    </row>
    <row r="1468" spans="1:7" ht="14" hidden="1" x14ac:dyDescent="0.15">
      <c r="A1468" s="39">
        <v>58</v>
      </c>
      <c r="B1468" s="41"/>
      <c r="C1468" s="46">
        <f t="shared" ref="C1468:F1468" si="1136">+C945*$K$4</f>
        <v>23349.15</v>
      </c>
      <c r="D1468" s="46">
        <f t="shared" si="1136"/>
        <v>15063.130000000001</v>
      </c>
      <c r="E1468" s="46">
        <f t="shared" si="1136"/>
        <v>0</v>
      </c>
      <c r="F1468" s="46">
        <f t="shared" si="1136"/>
        <v>0</v>
      </c>
      <c r="G1468" s="46">
        <f t="shared" ref="G1468" si="1137">+G794*$K$3</f>
        <v>0</v>
      </c>
    </row>
    <row r="1469" spans="1:7" ht="14" hidden="1" x14ac:dyDescent="0.15">
      <c r="A1469" s="39">
        <v>59</v>
      </c>
      <c r="B1469" s="41"/>
      <c r="C1469" s="46">
        <f t="shared" ref="C1469:F1469" si="1138">+C946*$K$4</f>
        <v>23349.15</v>
      </c>
      <c r="D1469" s="46">
        <f t="shared" si="1138"/>
        <v>15063.130000000001</v>
      </c>
      <c r="E1469" s="46">
        <f t="shared" si="1138"/>
        <v>0</v>
      </c>
      <c r="F1469" s="46">
        <f t="shared" si="1138"/>
        <v>0</v>
      </c>
      <c r="G1469" s="46">
        <f t="shared" ref="G1469" si="1139">+G795*$K$3</f>
        <v>0</v>
      </c>
    </row>
    <row r="1470" spans="1:7" ht="14" hidden="1" x14ac:dyDescent="0.15">
      <c r="A1470" s="39">
        <v>60</v>
      </c>
      <c r="B1470" s="41"/>
      <c r="C1470" s="46">
        <f t="shared" ref="C1470:F1470" si="1140">+C947*$K$4</f>
        <v>24968.83</v>
      </c>
      <c r="D1470" s="46">
        <f t="shared" si="1140"/>
        <v>16109.35</v>
      </c>
      <c r="E1470" s="46">
        <f t="shared" si="1140"/>
        <v>0</v>
      </c>
      <c r="F1470" s="46">
        <f t="shared" si="1140"/>
        <v>0</v>
      </c>
      <c r="G1470" s="46">
        <f t="shared" ref="G1470" si="1141">+G796*$K$3</f>
        <v>0</v>
      </c>
    </row>
    <row r="1471" spans="1:7" ht="14" hidden="1" x14ac:dyDescent="0.15">
      <c r="A1471" s="39">
        <v>61</v>
      </c>
      <c r="B1471" s="41"/>
      <c r="C1471" s="46">
        <f t="shared" ref="C1471:F1471" si="1142">+C948*$K$4</f>
        <v>27786.84</v>
      </c>
      <c r="D1471" s="46">
        <f t="shared" si="1142"/>
        <v>17927.25</v>
      </c>
      <c r="E1471" s="46">
        <f t="shared" si="1142"/>
        <v>0</v>
      </c>
      <c r="F1471" s="46">
        <f t="shared" si="1142"/>
        <v>0</v>
      </c>
      <c r="G1471" s="46">
        <f t="shared" ref="G1471" si="1143">+G797*$K$3</f>
        <v>0</v>
      </c>
    </row>
    <row r="1472" spans="1:7" ht="14" hidden="1" x14ac:dyDescent="0.15">
      <c r="A1472" s="39">
        <v>62</v>
      </c>
      <c r="B1472" s="41"/>
      <c r="C1472" s="46">
        <f t="shared" ref="C1472:F1472" si="1144">+C949*$K$4</f>
        <v>30823.210000000003</v>
      </c>
      <c r="D1472" s="46">
        <f t="shared" si="1144"/>
        <v>19886.66</v>
      </c>
      <c r="E1472" s="46">
        <f t="shared" si="1144"/>
        <v>0</v>
      </c>
      <c r="F1472" s="46">
        <f t="shared" si="1144"/>
        <v>0</v>
      </c>
      <c r="G1472" s="46">
        <f t="shared" ref="G1472" si="1145">+G798*$K$3</f>
        <v>0</v>
      </c>
    </row>
    <row r="1473" spans="1:7" ht="14" hidden="1" x14ac:dyDescent="0.15">
      <c r="A1473" s="39">
        <v>63</v>
      </c>
      <c r="B1473" s="41"/>
      <c r="C1473" s="46">
        <f t="shared" ref="C1473:F1473" si="1146">+C950*$K$4</f>
        <v>34082.71</v>
      </c>
      <c r="D1473" s="46">
        <f t="shared" si="1146"/>
        <v>21989.7</v>
      </c>
      <c r="E1473" s="46">
        <f t="shared" si="1146"/>
        <v>0</v>
      </c>
      <c r="F1473" s="46">
        <f t="shared" si="1146"/>
        <v>0</v>
      </c>
      <c r="G1473" s="46">
        <f t="shared" ref="G1473" si="1147">+G799*$K$3</f>
        <v>0</v>
      </c>
    </row>
    <row r="1474" spans="1:7" ht="14" hidden="1" x14ac:dyDescent="0.15">
      <c r="A1474" s="39">
        <v>64</v>
      </c>
      <c r="B1474" s="41"/>
      <c r="C1474" s="46">
        <f t="shared" ref="C1474:F1474" si="1148">+C951*$K$4</f>
        <v>37562.160000000003</v>
      </c>
      <c r="D1474" s="46">
        <f t="shared" si="1148"/>
        <v>24233.72</v>
      </c>
      <c r="E1474" s="46">
        <f t="shared" si="1148"/>
        <v>0</v>
      </c>
      <c r="F1474" s="46">
        <f t="shared" si="1148"/>
        <v>0</v>
      </c>
      <c r="G1474" s="46">
        <f t="shared" ref="G1474" si="1149">+G800*$K$3</f>
        <v>0</v>
      </c>
    </row>
    <row r="1475" spans="1:7" ht="14" hidden="1" x14ac:dyDescent="0.15">
      <c r="A1475" s="39">
        <v>65</v>
      </c>
      <c r="B1475" s="41"/>
      <c r="C1475" s="46">
        <f t="shared" ref="C1475:F1475" si="1150">+C952*$K$4</f>
        <v>41263.15</v>
      </c>
      <c r="D1475" s="46">
        <f t="shared" si="1150"/>
        <v>26622.43</v>
      </c>
      <c r="E1475" s="46">
        <f t="shared" si="1150"/>
        <v>0</v>
      </c>
      <c r="F1475" s="46">
        <f t="shared" si="1150"/>
        <v>0</v>
      </c>
      <c r="G1475" s="46">
        <f t="shared" ref="G1475" si="1151">+G801*$K$3</f>
        <v>0</v>
      </c>
    </row>
    <row r="1476" spans="1:7" ht="14" hidden="1" x14ac:dyDescent="0.15">
      <c r="A1476" s="39">
        <v>66</v>
      </c>
      <c r="B1476" s="41"/>
      <c r="C1476" s="46">
        <f t="shared" ref="C1476:F1476" si="1152">+C953*$K$4</f>
        <v>45186.21</v>
      </c>
      <c r="D1476" s="46">
        <f t="shared" si="1152"/>
        <v>29152.120000000003</v>
      </c>
      <c r="E1476" s="46">
        <f t="shared" si="1152"/>
        <v>0</v>
      </c>
      <c r="F1476" s="46">
        <f t="shared" si="1152"/>
        <v>0</v>
      </c>
      <c r="G1476" s="46">
        <f t="shared" ref="G1476" si="1153">+G802*$K$3</f>
        <v>0</v>
      </c>
    </row>
    <row r="1477" spans="1:7" ht="14" hidden="1" x14ac:dyDescent="0.15">
      <c r="A1477" s="39">
        <v>67</v>
      </c>
      <c r="B1477" s="41"/>
      <c r="C1477" s="46">
        <f t="shared" ref="C1477:F1477" si="1154">+C954*$K$4</f>
        <v>49327.630000000005</v>
      </c>
      <c r="D1477" s="46">
        <f t="shared" si="1154"/>
        <v>31824.91</v>
      </c>
      <c r="E1477" s="46">
        <f t="shared" si="1154"/>
        <v>0</v>
      </c>
      <c r="F1477" s="46">
        <f t="shared" si="1154"/>
        <v>0</v>
      </c>
      <c r="G1477" s="46">
        <f t="shared" ref="G1477" si="1155">+G803*$K$3</f>
        <v>0</v>
      </c>
    </row>
    <row r="1478" spans="1:7" ht="14" hidden="1" x14ac:dyDescent="0.15">
      <c r="A1478" s="39">
        <v>68</v>
      </c>
      <c r="B1478" s="41"/>
      <c r="C1478" s="46">
        <f t="shared" ref="C1478:F1478" si="1156">+C955*$K$4</f>
        <v>53690.590000000004</v>
      </c>
      <c r="D1478" s="46">
        <f t="shared" si="1156"/>
        <v>34639.740000000005</v>
      </c>
      <c r="E1478" s="46">
        <f t="shared" si="1156"/>
        <v>0</v>
      </c>
      <c r="F1478" s="46">
        <f t="shared" si="1156"/>
        <v>0</v>
      </c>
      <c r="G1478" s="46">
        <f t="shared" ref="G1478" si="1157">+G804*$K$3</f>
        <v>0</v>
      </c>
    </row>
    <row r="1479" spans="1:7" ht="14" hidden="1" x14ac:dyDescent="0.15">
      <c r="A1479" s="39">
        <v>69</v>
      </c>
      <c r="B1479" s="41"/>
      <c r="C1479" s="46">
        <f t="shared" ref="C1479:F1479" si="1158">+C956*$K$4</f>
        <v>58276.68</v>
      </c>
      <c r="D1479" s="46">
        <f t="shared" si="1158"/>
        <v>37599.26</v>
      </c>
      <c r="E1479" s="46">
        <f t="shared" si="1158"/>
        <v>0</v>
      </c>
      <c r="F1479" s="46">
        <f t="shared" si="1158"/>
        <v>0</v>
      </c>
      <c r="G1479" s="46">
        <f t="shared" ref="G1479" si="1159">+G805*$K$3</f>
        <v>0</v>
      </c>
    </row>
    <row r="1480" spans="1:7" ht="14" hidden="1" x14ac:dyDescent="0.15">
      <c r="A1480" s="39">
        <v>70</v>
      </c>
      <c r="B1480" s="41"/>
      <c r="C1480" s="46">
        <f t="shared" ref="C1480:F1480" si="1160">+C957*$K$4</f>
        <v>63080.600000000006</v>
      </c>
      <c r="D1480" s="46">
        <f t="shared" si="1160"/>
        <v>40697.64</v>
      </c>
      <c r="E1480" s="46">
        <f t="shared" si="1160"/>
        <v>0</v>
      </c>
      <c r="F1480" s="46">
        <f t="shared" si="1160"/>
        <v>0</v>
      </c>
      <c r="G1480" s="46">
        <f t="shared" ref="G1480" si="1161">+G806*$K$3</f>
        <v>0</v>
      </c>
    </row>
    <row r="1481" spans="1:7" ht="14" hidden="1" x14ac:dyDescent="0.15">
      <c r="A1481" s="39">
        <v>71</v>
      </c>
      <c r="B1481" s="41"/>
      <c r="C1481" s="46">
        <f t="shared" ref="C1481:F1481" si="1162">+C958*$K$4</f>
        <v>68108.710000000006</v>
      </c>
      <c r="D1481" s="46">
        <f t="shared" si="1162"/>
        <v>43940.71</v>
      </c>
      <c r="E1481" s="46">
        <f t="shared" si="1162"/>
        <v>0</v>
      </c>
      <c r="F1481" s="46">
        <f t="shared" si="1162"/>
        <v>0</v>
      </c>
      <c r="G1481" s="46">
        <f t="shared" ref="G1481" si="1163">+G807*$K$3</f>
        <v>0</v>
      </c>
    </row>
    <row r="1482" spans="1:7" ht="14" hidden="1" x14ac:dyDescent="0.15">
      <c r="A1482" s="39">
        <v>72</v>
      </c>
      <c r="B1482" s="41"/>
      <c r="C1482" s="46">
        <f t="shared" ref="C1482:F1482" si="1164">+C959*$K$4</f>
        <v>73355.710000000006</v>
      </c>
      <c r="D1482" s="46">
        <f t="shared" si="1164"/>
        <v>47326.880000000005</v>
      </c>
      <c r="E1482" s="46">
        <f t="shared" si="1164"/>
        <v>0</v>
      </c>
      <c r="F1482" s="46">
        <f t="shared" si="1164"/>
        <v>0</v>
      </c>
      <c r="G1482" s="46">
        <f t="shared" ref="G1482" si="1165">+G808*$K$3</f>
        <v>0</v>
      </c>
    </row>
    <row r="1483" spans="1:7" ht="14" hidden="1" x14ac:dyDescent="0.15">
      <c r="A1483" s="39">
        <v>73</v>
      </c>
      <c r="B1483" s="41"/>
      <c r="C1483" s="46">
        <f t="shared" ref="C1483:F1483" si="1166">+C960*$K$4</f>
        <v>78824.25</v>
      </c>
      <c r="D1483" s="46">
        <f t="shared" si="1166"/>
        <v>50855.62</v>
      </c>
      <c r="E1483" s="46">
        <f t="shared" si="1166"/>
        <v>0</v>
      </c>
      <c r="F1483" s="46">
        <f t="shared" si="1166"/>
        <v>0</v>
      </c>
      <c r="G1483" s="46">
        <f t="shared" ref="G1483" si="1167">+G809*$K$3</f>
        <v>0</v>
      </c>
    </row>
    <row r="1484" spans="1:7" ht="14" hidden="1" x14ac:dyDescent="0.15">
      <c r="A1484" s="39">
        <v>74</v>
      </c>
      <c r="B1484" s="41"/>
      <c r="C1484" s="46">
        <f t="shared" ref="C1484:F1484" si="1168">+C961*$K$4</f>
        <v>84513.27</v>
      </c>
      <c r="D1484" s="46">
        <f t="shared" si="1168"/>
        <v>54525.87</v>
      </c>
      <c r="E1484" s="46">
        <f t="shared" si="1168"/>
        <v>0</v>
      </c>
      <c r="F1484" s="46">
        <f t="shared" si="1168"/>
        <v>0</v>
      </c>
      <c r="G1484" s="46">
        <f t="shared" ref="G1484" si="1169">+G810*$K$3</f>
        <v>0</v>
      </c>
    </row>
    <row r="1485" spans="1:7" ht="14" hidden="1" x14ac:dyDescent="0.15">
      <c r="A1485" s="39">
        <v>75</v>
      </c>
      <c r="B1485" s="41"/>
      <c r="C1485" s="46">
        <f t="shared" ref="C1485:F1485" si="1170">+C962*$K$4</f>
        <v>90424.89</v>
      </c>
      <c r="D1485" s="46">
        <f t="shared" si="1170"/>
        <v>58339.22</v>
      </c>
      <c r="E1485" s="46">
        <f t="shared" si="1170"/>
        <v>0</v>
      </c>
      <c r="F1485" s="46">
        <f t="shared" si="1170"/>
        <v>0</v>
      </c>
      <c r="G1485" s="46">
        <f t="shared" ref="G1485" si="1171">+G811*$K$3</f>
        <v>0</v>
      </c>
    </row>
    <row r="1486" spans="1:7" ht="14" hidden="1" x14ac:dyDescent="0.15">
      <c r="A1486" s="39">
        <v>76</v>
      </c>
      <c r="B1486" s="41"/>
      <c r="C1486" s="46">
        <f t="shared" ref="C1486:F1486" si="1172">+C963*$K$4</f>
        <v>90424.89</v>
      </c>
      <c r="D1486" s="46">
        <f t="shared" si="1172"/>
        <v>58339.22</v>
      </c>
      <c r="E1486" s="46">
        <f t="shared" si="1172"/>
        <v>0</v>
      </c>
      <c r="F1486" s="46">
        <f t="shared" si="1172"/>
        <v>0</v>
      </c>
      <c r="G1486" s="46">
        <f t="shared" ref="G1486" si="1173">+G812*$K$3</f>
        <v>0</v>
      </c>
    </row>
    <row r="1487" spans="1:7" ht="14" hidden="1" x14ac:dyDescent="0.15">
      <c r="A1487" s="39">
        <v>77</v>
      </c>
      <c r="B1487" s="41"/>
      <c r="C1487" s="46">
        <f t="shared" ref="C1487:F1487" si="1174">+C964*$K$4</f>
        <v>90424.89</v>
      </c>
      <c r="D1487" s="46">
        <f t="shared" si="1174"/>
        <v>58339.22</v>
      </c>
      <c r="E1487" s="46">
        <f t="shared" si="1174"/>
        <v>0</v>
      </c>
      <c r="F1487" s="46">
        <f t="shared" si="1174"/>
        <v>0</v>
      </c>
      <c r="G1487" s="46">
        <f t="shared" ref="G1487" si="1175">+G813*$K$3</f>
        <v>0</v>
      </c>
    </row>
    <row r="1488" spans="1:7" ht="14" hidden="1" x14ac:dyDescent="0.15">
      <c r="A1488" s="39">
        <v>78</v>
      </c>
      <c r="B1488" s="41"/>
      <c r="C1488" s="46">
        <f t="shared" ref="C1488:F1488" si="1176">+C965*$K$4</f>
        <v>90424.89</v>
      </c>
      <c r="D1488" s="46">
        <f t="shared" si="1176"/>
        <v>58339.22</v>
      </c>
      <c r="E1488" s="46">
        <f t="shared" si="1176"/>
        <v>0</v>
      </c>
      <c r="F1488" s="46">
        <f t="shared" si="1176"/>
        <v>0</v>
      </c>
      <c r="G1488" s="46">
        <f t="shared" ref="G1488" si="1177">+G814*$K$3</f>
        <v>0</v>
      </c>
    </row>
    <row r="1489" spans="1:7" ht="14" hidden="1" x14ac:dyDescent="0.15">
      <c r="A1489" s="39">
        <v>79</v>
      </c>
      <c r="B1489" s="41"/>
      <c r="C1489" s="46">
        <f t="shared" ref="C1489:F1489" si="1178">+C966*$K$4</f>
        <v>90424.89</v>
      </c>
      <c r="D1489" s="46">
        <f t="shared" si="1178"/>
        <v>58339.22</v>
      </c>
      <c r="E1489" s="46">
        <f t="shared" si="1178"/>
        <v>0</v>
      </c>
      <c r="F1489" s="46">
        <f t="shared" si="1178"/>
        <v>0</v>
      </c>
      <c r="G1489" s="46">
        <f t="shared" ref="G1489" si="1179">+G815*$K$3</f>
        <v>0</v>
      </c>
    </row>
    <row r="1490" spans="1:7" ht="14" hidden="1" x14ac:dyDescent="0.15">
      <c r="A1490" s="39">
        <v>80</v>
      </c>
      <c r="B1490" s="41"/>
      <c r="C1490" s="46">
        <f t="shared" ref="C1490:F1490" si="1180">+C967*$K$4</f>
        <v>90424.89</v>
      </c>
      <c r="D1490" s="46">
        <f t="shared" si="1180"/>
        <v>58339.22</v>
      </c>
      <c r="E1490" s="46">
        <f t="shared" si="1180"/>
        <v>0</v>
      </c>
      <c r="F1490" s="46">
        <f t="shared" si="1180"/>
        <v>0</v>
      </c>
      <c r="G1490" s="46">
        <f t="shared" ref="G1490" si="1181">+G816*$K$3</f>
        <v>0</v>
      </c>
    </row>
    <row r="1491" spans="1:7" ht="14" hidden="1" x14ac:dyDescent="0.15">
      <c r="A1491" s="39">
        <v>81</v>
      </c>
      <c r="B1491" s="41"/>
      <c r="C1491" s="46">
        <f t="shared" ref="C1491:F1491" si="1182">+C968*$K$4</f>
        <v>90424.89</v>
      </c>
      <c r="D1491" s="46">
        <f t="shared" si="1182"/>
        <v>58339.22</v>
      </c>
      <c r="E1491" s="46">
        <f t="shared" si="1182"/>
        <v>0</v>
      </c>
      <c r="F1491" s="46">
        <f t="shared" si="1182"/>
        <v>0</v>
      </c>
      <c r="G1491" s="46">
        <f t="shared" ref="G1491" si="1183">+G817*$K$3</f>
        <v>0</v>
      </c>
    </row>
    <row r="1492" spans="1:7" ht="14" hidden="1" x14ac:dyDescent="0.15">
      <c r="A1492" s="39">
        <v>82</v>
      </c>
      <c r="B1492" s="41"/>
      <c r="C1492" s="46">
        <f t="shared" ref="C1492:F1492" si="1184">+C969*$K$4</f>
        <v>90424.89</v>
      </c>
      <c r="D1492" s="46">
        <f t="shared" si="1184"/>
        <v>58339.22</v>
      </c>
      <c r="E1492" s="46">
        <f t="shared" si="1184"/>
        <v>0</v>
      </c>
      <c r="F1492" s="46">
        <f t="shared" si="1184"/>
        <v>0</v>
      </c>
      <c r="G1492" s="46">
        <f t="shared" ref="G1492" si="1185">+G818*$K$3</f>
        <v>0</v>
      </c>
    </row>
    <row r="1493" spans="1:7" ht="14" hidden="1" x14ac:dyDescent="0.15">
      <c r="A1493" s="39">
        <v>83</v>
      </c>
      <c r="B1493" s="41"/>
      <c r="C1493" s="46">
        <f t="shared" ref="C1493:F1493" si="1186">+C970*$K$4</f>
        <v>90424.89</v>
      </c>
      <c r="D1493" s="46">
        <f t="shared" si="1186"/>
        <v>58339.22</v>
      </c>
      <c r="E1493" s="46">
        <f t="shared" si="1186"/>
        <v>0</v>
      </c>
      <c r="F1493" s="46">
        <f t="shared" si="1186"/>
        <v>0</v>
      </c>
      <c r="G1493" s="46">
        <f t="shared" ref="G1493" si="1187">+G819*$K$3</f>
        <v>0</v>
      </c>
    </row>
    <row r="1494" spans="1:7" ht="14" hidden="1" x14ac:dyDescent="0.15">
      <c r="A1494" s="39">
        <v>84</v>
      </c>
      <c r="B1494" s="41" t="s">
        <v>3</v>
      </c>
      <c r="C1494" s="46">
        <f t="shared" ref="C1494:F1494" si="1188">+C971*$K$4</f>
        <v>90424.89</v>
      </c>
      <c r="D1494" s="46">
        <f t="shared" si="1188"/>
        <v>58339.22</v>
      </c>
      <c r="E1494" s="46">
        <f t="shared" si="1188"/>
        <v>0</v>
      </c>
      <c r="F1494" s="46">
        <f t="shared" si="1188"/>
        <v>0</v>
      </c>
      <c r="G1494" s="46">
        <f t="shared" ref="G1494" si="1189">+G820*$K$3</f>
        <v>0</v>
      </c>
    </row>
    <row r="1495" spans="1:7" ht="14" hidden="1" x14ac:dyDescent="0.15">
      <c r="A1495" s="39">
        <v>1</v>
      </c>
      <c r="B1495" s="41" t="s">
        <v>4</v>
      </c>
      <c r="C1495" s="46">
        <f t="shared" ref="C1495:F1495" si="1190">+C972*$K$4</f>
        <v>4677.25</v>
      </c>
      <c r="D1495" s="46">
        <f t="shared" si="1190"/>
        <v>3017.29</v>
      </c>
      <c r="E1495" s="46">
        <f t="shared" si="1190"/>
        <v>0</v>
      </c>
      <c r="F1495" s="46">
        <f t="shared" si="1190"/>
        <v>0</v>
      </c>
      <c r="G1495" s="46">
        <f t="shared" ref="G1495" si="1191">+G821*$K$3</f>
        <v>0</v>
      </c>
    </row>
    <row r="1496" spans="1:7" ht="14" hidden="1" x14ac:dyDescent="0.15">
      <c r="A1496" s="39">
        <v>2</v>
      </c>
      <c r="B1496" s="41" t="s">
        <v>1</v>
      </c>
      <c r="C1496" s="46">
        <f t="shared" ref="C1496:F1496" si="1192">+C973*$K$4</f>
        <v>7947.88</v>
      </c>
      <c r="D1496" s="46">
        <f t="shared" si="1192"/>
        <v>5128.2800000000007</v>
      </c>
      <c r="E1496" s="46">
        <f t="shared" si="1192"/>
        <v>0</v>
      </c>
      <c r="F1496" s="46">
        <f t="shared" si="1192"/>
        <v>0</v>
      </c>
      <c r="G1496" s="46">
        <f t="shared" ref="G1496" si="1193">+G822*$K$3</f>
        <v>0</v>
      </c>
    </row>
    <row r="1497" spans="1:7" ht="14" hidden="1" x14ac:dyDescent="0.15">
      <c r="A1497" s="39">
        <v>3</v>
      </c>
      <c r="B1497" s="41" t="s">
        <v>5</v>
      </c>
      <c r="C1497" s="46">
        <f t="shared" ref="C1497:F1497" si="1194">+C974*$K$4</f>
        <v>11220.630000000001</v>
      </c>
      <c r="D1497" s="46">
        <f t="shared" si="1194"/>
        <v>7239.8</v>
      </c>
      <c r="E1497" s="46">
        <f t="shared" si="1194"/>
        <v>0</v>
      </c>
      <c r="F1497" s="46">
        <f t="shared" si="1194"/>
        <v>0</v>
      </c>
      <c r="G1497" s="46">
        <f t="shared" ref="G1497" si="1195">+G823*$K$3</f>
        <v>0</v>
      </c>
    </row>
  </sheetData>
  <sheetProtection algorithmName="SHA-512" hashValue="mBDafbHsS+v+6FzHDdG/J4H21q3158bwNdv/naMnf3KCbbm3RGv4v3r0f+oTEjvU41GuwpooSvo76anRHiWD9Q==" saltValue="Bd9XIuNhKqWomH5st+G8AQ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O1:T77 O83:T153 S154:T154 O155:T224 O228:T303 T225:T227 Q904:T904 O905:T974 O980:T1127 R975:T979 R1128:T1128 S304:T304 O305:T374 O379:T903 T375:T378 O1129:T1048576">
    <cfRule type="containsText" dxfId="3" priority="3" stopIfTrue="1" operator="containsText" text="VERDADERO ">
      <formula>NOT(ISERROR(SEARCH("VERDADERO ",O1)))</formula>
    </cfRule>
    <cfRule type="containsText" dxfId="2" priority="6" stopIfTrue="1" operator="containsText" text="FALSO ">
      <formula>NOT(ISERROR(SEARCH("FALSO ",O1)))</formula>
    </cfRule>
  </conditionalFormatting>
  <conditionalFormatting sqref="O78:Z82">
    <cfRule type="containsText" dxfId="1" priority="1" stopIfTrue="1" operator="containsText" text="VERDADERO ">
      <formula>NOT(ISERROR(SEARCH("VERDADERO ",O78)))</formula>
    </cfRule>
    <cfRule type="containsText" dxfId="0" priority="2" stopIfTrue="1" operator="containsText" text="FALSO ">
      <formula>NOT(ISERROR(SEARCH("FALSO ",O78)))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Marketing-LuisPacheco</cp:lastModifiedBy>
  <cp:lastPrinted>2021-11-03T06:15:11Z</cp:lastPrinted>
  <dcterms:created xsi:type="dcterms:W3CDTF">2005-02-05T20:47:31Z</dcterms:created>
  <dcterms:modified xsi:type="dcterms:W3CDTF">2023-01-18T16:18:04Z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2022-11-28T21:20:16Z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92c60bdb-f1e6-4a0b-8c00-f59feb2e70c3</vt:lpwstr>
  </property>
  <property fmtid="{D5CDD505-2E9C-101B-9397-08002B2CF9AE}" pid="8" name="MSIP_Label_93e25554-eeb6-41c4-9f5c-5947e7b79532_ContentBits">
    <vt:lpwstr>0</vt:lpwstr>
  </property>
</Properties>
</file>